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C0FB8525-0D39-4D7F-AC0E-36DEB8014BAE}" xr6:coauthVersionLast="47" xr6:coauthVersionMax="47" xr10:uidLastSave="{00000000-0000-0000-0000-000000000000}"/>
  <bookViews>
    <workbookView xWindow="-120" yWindow="-120" windowWidth="20730" windowHeight="11160" xr2:uid="{72F3D37F-DE55-42D5-9E38-C33CE5D1D774}"/>
  </bookViews>
  <sheets>
    <sheet name="Estimate" sheetId="2" r:id="rId1"/>
    <sheet name="Recommend" sheetId="4" r:id="rId2"/>
  </sheets>
  <definedNames>
    <definedName name="metrics.est">Estimate!$B$6:$CW$6</definedName>
    <definedName name="metrics.rec">Recommend!$B$6:$FE$6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L201" i="4" l="1"/>
  <c r="FL200" i="4"/>
  <c r="FL199" i="4"/>
  <c r="FL198" i="4"/>
  <c r="FL197" i="4"/>
  <c r="FL196" i="4"/>
  <c r="FL195" i="4"/>
  <c r="FL194" i="4"/>
  <c r="FL193" i="4"/>
  <c r="FL192" i="4"/>
  <c r="FL191" i="4"/>
  <c r="FL190" i="4"/>
  <c r="FL189" i="4"/>
  <c r="FL188" i="4"/>
  <c r="FL187" i="4"/>
  <c r="FL186" i="4"/>
  <c r="FL185" i="4"/>
  <c r="FL184" i="4"/>
  <c r="FL183" i="4"/>
  <c r="FL182" i="4"/>
  <c r="FL181" i="4"/>
  <c r="FL180" i="4"/>
  <c r="FL179" i="4"/>
  <c r="FL178" i="4"/>
  <c r="FL177" i="4"/>
  <c r="FL176" i="4"/>
  <c r="FL175" i="4"/>
  <c r="FL174" i="4"/>
  <c r="FL173" i="4"/>
  <c r="FL172" i="4"/>
  <c r="FL171" i="4"/>
  <c r="FL170" i="4"/>
  <c r="FL169" i="4"/>
  <c r="FL168" i="4"/>
  <c r="FL167" i="4"/>
  <c r="FL166" i="4"/>
  <c r="FL165" i="4"/>
  <c r="FL164" i="4"/>
  <c r="FL163" i="4"/>
  <c r="FL162" i="4"/>
  <c r="FL161" i="4"/>
  <c r="FL160" i="4"/>
  <c r="FL159" i="4"/>
  <c r="FL158" i="4"/>
  <c r="FL157" i="4"/>
  <c r="FL156" i="4"/>
  <c r="FL155" i="4"/>
  <c r="FL154" i="4"/>
  <c r="FL153" i="4"/>
  <c r="FL152" i="4"/>
  <c r="FL151" i="4"/>
  <c r="FL150" i="4"/>
  <c r="FL149" i="4"/>
  <c r="FL148" i="4"/>
  <c r="FL147" i="4"/>
  <c r="FL146" i="4"/>
  <c r="FL145" i="4"/>
  <c r="FL144" i="4"/>
  <c r="FL143" i="4"/>
  <c r="FL142" i="4"/>
  <c r="FL141" i="4"/>
  <c r="FL140" i="4"/>
  <c r="FL139" i="4"/>
  <c r="FL138" i="4"/>
  <c r="FL137" i="4"/>
  <c r="FL136" i="4"/>
  <c r="FL135" i="4"/>
  <c r="FL134" i="4"/>
  <c r="FL133" i="4"/>
  <c r="FL132" i="4"/>
  <c r="FL131" i="4"/>
  <c r="FL130" i="4"/>
  <c r="FL129" i="4"/>
  <c r="FL128" i="4"/>
  <c r="FL127" i="4"/>
  <c r="FL126" i="4"/>
  <c r="FL125" i="4"/>
  <c r="FL124" i="4"/>
  <c r="FL123" i="4"/>
  <c r="FL122" i="4"/>
  <c r="FL121" i="4"/>
  <c r="FL120" i="4"/>
  <c r="FL119" i="4"/>
  <c r="FL118" i="4"/>
  <c r="FL117" i="4"/>
  <c r="FL116" i="4"/>
  <c r="FL115" i="4"/>
  <c r="FL114" i="4"/>
  <c r="FL113" i="4"/>
  <c r="FL112" i="4"/>
  <c r="FL111" i="4"/>
  <c r="FL109" i="4"/>
  <c r="FL108" i="4"/>
  <c r="FL107" i="4"/>
  <c r="FL106" i="4"/>
  <c r="FL105" i="4"/>
  <c r="FL104" i="4"/>
  <c r="FL103" i="4"/>
  <c r="FL102" i="4"/>
  <c r="FL101" i="4"/>
  <c r="FL100" i="4"/>
  <c r="FL99" i="4"/>
  <c r="FL98" i="4"/>
  <c r="FL97" i="4"/>
  <c r="FL96" i="4"/>
  <c r="FL95" i="4"/>
  <c r="FL94" i="4"/>
  <c r="FL93" i="4"/>
  <c r="FL92" i="4"/>
  <c r="FL91" i="4"/>
  <c r="FL90" i="4"/>
  <c r="FL89" i="4"/>
  <c r="FL88" i="4"/>
  <c r="FL87" i="4"/>
  <c r="FL86" i="4"/>
  <c r="FL85" i="4"/>
  <c r="FL84" i="4"/>
  <c r="FL83" i="4"/>
  <c r="FL82" i="4"/>
  <c r="FL81" i="4"/>
  <c r="FL80" i="4"/>
  <c r="FL79" i="4"/>
  <c r="FL78" i="4"/>
  <c r="FL77" i="4"/>
  <c r="FL76" i="4"/>
  <c r="FL75" i="4"/>
  <c r="FL74" i="4"/>
  <c r="FL73" i="4"/>
  <c r="FL72" i="4"/>
  <c r="FL71" i="4"/>
  <c r="FL70" i="4"/>
  <c r="FL69" i="4"/>
  <c r="FL68" i="4"/>
  <c r="FL66" i="4"/>
  <c r="FL65" i="4"/>
  <c r="FL64" i="4"/>
  <c r="FL63" i="4"/>
  <c r="FL62" i="4"/>
  <c r="FL61" i="4"/>
  <c r="FL60" i="4"/>
  <c r="FL59" i="4"/>
  <c r="FL58" i="4"/>
  <c r="FL57" i="4"/>
  <c r="FL56" i="4"/>
  <c r="FL55" i="4"/>
  <c r="FL54" i="4"/>
  <c r="FL53" i="4"/>
  <c r="FL52" i="4"/>
  <c r="FL51" i="4"/>
  <c r="FL50" i="4"/>
  <c r="FL49" i="4"/>
  <c r="FL48" i="4"/>
  <c r="FL47" i="4"/>
  <c r="FL46" i="4"/>
  <c r="FL45" i="4"/>
  <c r="FL44" i="4"/>
  <c r="FL43" i="4"/>
  <c r="FL42" i="4"/>
  <c r="FL41" i="4"/>
  <c r="FL40" i="4"/>
  <c r="FL39" i="4"/>
  <c r="FL38" i="4"/>
  <c r="FL37" i="4"/>
  <c r="FL36" i="4"/>
  <c r="FL35" i="4"/>
  <c r="FL34" i="4"/>
  <c r="FL33" i="4"/>
  <c r="FL32" i="4"/>
  <c r="FL31" i="4"/>
  <c r="FL30" i="4"/>
  <c r="FL29" i="4"/>
  <c r="FL28" i="4"/>
  <c r="FL27" i="4"/>
  <c r="FL26" i="4"/>
  <c r="FL25" i="4"/>
  <c r="FL24" i="4"/>
  <c r="FL23" i="4"/>
  <c r="FL22" i="4"/>
  <c r="FL21" i="4"/>
  <c r="FL20" i="4"/>
  <c r="FL19" i="4"/>
  <c r="FL18" i="4"/>
  <c r="FL17" i="4"/>
  <c r="FL16" i="4"/>
  <c r="FL15" i="4"/>
  <c r="FL14" i="4"/>
  <c r="FL13" i="4"/>
  <c r="FL12" i="4"/>
  <c r="FL11" i="4"/>
  <c r="FL10" i="4"/>
  <c r="FL9" i="4"/>
  <c r="FL8" i="4"/>
  <c r="FL7" i="4"/>
  <c r="FM201" i="4"/>
  <c r="FM200" i="4"/>
  <c r="FM199" i="4"/>
  <c r="FM198" i="4"/>
  <c r="FM197" i="4"/>
  <c r="FM196" i="4"/>
  <c r="FM195" i="4"/>
  <c r="FM194" i="4"/>
  <c r="FM193" i="4"/>
  <c r="FM192" i="4"/>
  <c r="FM191" i="4"/>
  <c r="FM190" i="4"/>
  <c r="FM189" i="4"/>
  <c r="FM188" i="4"/>
  <c r="FM187" i="4"/>
  <c r="FM186" i="4"/>
  <c r="FM185" i="4"/>
  <c r="FM184" i="4"/>
  <c r="FM183" i="4"/>
  <c r="FM182" i="4"/>
  <c r="FM181" i="4"/>
  <c r="FM180" i="4"/>
  <c r="FM179" i="4"/>
  <c r="FM178" i="4"/>
  <c r="FM177" i="4"/>
  <c r="FM176" i="4"/>
  <c r="FM175" i="4"/>
  <c r="FM174" i="4"/>
  <c r="FM173" i="4"/>
  <c r="FM172" i="4"/>
  <c r="FM171" i="4"/>
  <c r="FM170" i="4"/>
  <c r="FM169" i="4"/>
  <c r="FM168" i="4"/>
  <c r="FM167" i="4"/>
  <c r="FM166" i="4"/>
  <c r="FM165" i="4"/>
  <c r="FM164" i="4"/>
  <c r="FM163" i="4"/>
  <c r="FM162" i="4"/>
  <c r="FM161" i="4"/>
  <c r="FM160" i="4"/>
  <c r="FM159" i="4"/>
  <c r="FM158" i="4"/>
  <c r="FM157" i="4"/>
  <c r="FM156" i="4"/>
  <c r="FM155" i="4"/>
  <c r="FM154" i="4"/>
  <c r="FM153" i="4"/>
  <c r="FM152" i="4"/>
  <c r="FM151" i="4"/>
  <c r="FM150" i="4"/>
  <c r="FM149" i="4"/>
  <c r="FM148" i="4"/>
  <c r="FM147" i="4"/>
  <c r="FM146" i="4"/>
  <c r="FM145" i="4"/>
  <c r="FM144" i="4"/>
  <c r="FM143" i="4"/>
  <c r="FM142" i="4"/>
  <c r="FM141" i="4"/>
  <c r="FM140" i="4"/>
  <c r="FM139" i="4"/>
  <c r="FM138" i="4"/>
  <c r="FM137" i="4"/>
  <c r="FM136" i="4"/>
  <c r="FM135" i="4"/>
  <c r="FM134" i="4"/>
  <c r="FM133" i="4"/>
  <c r="FM132" i="4"/>
  <c r="FM131" i="4"/>
  <c r="FM130" i="4"/>
  <c r="FM129" i="4"/>
  <c r="FM128" i="4"/>
  <c r="FM127" i="4"/>
  <c r="FM126" i="4"/>
  <c r="FM125" i="4"/>
  <c r="FM124" i="4"/>
  <c r="FM123" i="4"/>
  <c r="FM122" i="4"/>
  <c r="FM121" i="4"/>
  <c r="FM120" i="4"/>
  <c r="FM119" i="4"/>
  <c r="FM118" i="4"/>
  <c r="FM117" i="4"/>
  <c r="FM116" i="4"/>
  <c r="FM115" i="4"/>
  <c r="FM114" i="4"/>
  <c r="FM113" i="4"/>
  <c r="FM112" i="4"/>
  <c r="FM111" i="4"/>
  <c r="FM109" i="4"/>
  <c r="FM108" i="4"/>
  <c r="FM107" i="4"/>
  <c r="FM106" i="4"/>
  <c r="FM105" i="4"/>
  <c r="FM104" i="4"/>
  <c r="FM103" i="4"/>
  <c r="FM102" i="4"/>
  <c r="FM101" i="4"/>
  <c r="FM100" i="4"/>
  <c r="FM99" i="4"/>
  <c r="FM98" i="4"/>
  <c r="FM97" i="4"/>
  <c r="FM96" i="4"/>
  <c r="FM95" i="4"/>
  <c r="FM94" i="4"/>
  <c r="FM93" i="4"/>
  <c r="FM92" i="4"/>
  <c r="FM91" i="4"/>
  <c r="FM90" i="4"/>
  <c r="FM89" i="4"/>
  <c r="FM88" i="4"/>
  <c r="FM87" i="4"/>
  <c r="FM86" i="4"/>
  <c r="FM85" i="4"/>
  <c r="FM84" i="4"/>
  <c r="FM83" i="4"/>
  <c r="FM82" i="4"/>
  <c r="FM81" i="4"/>
  <c r="FM80" i="4"/>
  <c r="FM79" i="4"/>
  <c r="FM78" i="4"/>
  <c r="FM77" i="4"/>
  <c r="FM76" i="4"/>
  <c r="FM75" i="4"/>
  <c r="FM74" i="4"/>
  <c r="FM73" i="4"/>
  <c r="FM72" i="4"/>
  <c r="FM71" i="4"/>
  <c r="FM70" i="4"/>
  <c r="FM69" i="4"/>
  <c r="FM68" i="4"/>
  <c r="FM66" i="4"/>
  <c r="FM65" i="4"/>
  <c r="FM64" i="4"/>
  <c r="FM63" i="4"/>
  <c r="FM62" i="4"/>
  <c r="FM61" i="4"/>
  <c r="FM60" i="4"/>
  <c r="FM59" i="4"/>
  <c r="FM58" i="4"/>
  <c r="FM57" i="4"/>
  <c r="FM56" i="4"/>
  <c r="FM55" i="4"/>
  <c r="FM54" i="4"/>
  <c r="FM53" i="4"/>
  <c r="FM52" i="4"/>
  <c r="FM51" i="4"/>
  <c r="FM50" i="4"/>
  <c r="FM49" i="4"/>
  <c r="FM48" i="4"/>
  <c r="FM47" i="4"/>
  <c r="FM46" i="4"/>
  <c r="FM45" i="4"/>
  <c r="FM44" i="4"/>
  <c r="FM43" i="4"/>
  <c r="FM42" i="4"/>
  <c r="FM41" i="4"/>
  <c r="FM40" i="4"/>
  <c r="FM39" i="4"/>
  <c r="FM38" i="4"/>
  <c r="FM37" i="4"/>
  <c r="FM36" i="4"/>
  <c r="FM35" i="4"/>
  <c r="FM34" i="4"/>
  <c r="FM33" i="4"/>
  <c r="FM32" i="4"/>
  <c r="FM31" i="4"/>
  <c r="FM30" i="4"/>
  <c r="FM29" i="4"/>
  <c r="FM28" i="4"/>
  <c r="FM27" i="4"/>
  <c r="FM26" i="4"/>
  <c r="FM25" i="4"/>
  <c r="FM24" i="4"/>
  <c r="FM23" i="4"/>
  <c r="FM22" i="4"/>
  <c r="FM21" i="4"/>
  <c r="FM20" i="4"/>
  <c r="FM19" i="4"/>
  <c r="FM18" i="4"/>
  <c r="FM17" i="4"/>
  <c r="FM16" i="4"/>
  <c r="FM15" i="4"/>
  <c r="FM14" i="4"/>
  <c r="FM13" i="4"/>
  <c r="FM12" i="4"/>
  <c r="FM11" i="4"/>
  <c r="FM10" i="4"/>
  <c r="FM9" i="4"/>
  <c r="FM8" i="4"/>
  <c r="FM7" i="4"/>
  <c r="DB201" i="2"/>
  <c r="DB200" i="2"/>
  <c r="DB199" i="2"/>
  <c r="DB198" i="2"/>
  <c r="DB197" i="2"/>
  <c r="DB196" i="2"/>
  <c r="DB195" i="2"/>
  <c r="DB194" i="2"/>
  <c r="DB193" i="2"/>
  <c r="DB192" i="2"/>
  <c r="DB191" i="2"/>
  <c r="DB190" i="2"/>
  <c r="DB189" i="2"/>
  <c r="DB188" i="2"/>
  <c r="DB187" i="2"/>
  <c r="DB186" i="2"/>
  <c r="DB185" i="2"/>
  <c r="DB184" i="2"/>
  <c r="DB183" i="2"/>
  <c r="DB182" i="2"/>
  <c r="DB181" i="2"/>
  <c r="DB180" i="2"/>
  <c r="DB179" i="2"/>
  <c r="DB178" i="2"/>
  <c r="DB177" i="2"/>
  <c r="DB176" i="2"/>
  <c r="DB175" i="2"/>
  <c r="DB174" i="2"/>
  <c r="DB173" i="2"/>
  <c r="DB172" i="2"/>
  <c r="DB171" i="2"/>
  <c r="DB170" i="2"/>
  <c r="DB169" i="2"/>
  <c r="DB168" i="2"/>
  <c r="DB167" i="2"/>
  <c r="DB166" i="2"/>
  <c r="DB165" i="2"/>
  <c r="DB164" i="2"/>
  <c r="DB163" i="2"/>
  <c r="DB162" i="2"/>
  <c r="DB161" i="2"/>
  <c r="DB160" i="2"/>
  <c r="DB159" i="2"/>
  <c r="DB158" i="2"/>
  <c r="DB157" i="2"/>
  <c r="DB156" i="2"/>
  <c r="DB155" i="2"/>
  <c r="DB154" i="2"/>
  <c r="DB153" i="2"/>
  <c r="DB152" i="2"/>
  <c r="DB151" i="2"/>
  <c r="DB150" i="2"/>
  <c r="DB149" i="2"/>
  <c r="DB148" i="2"/>
  <c r="DB147" i="2"/>
  <c r="DB146" i="2"/>
  <c r="DB145" i="2"/>
  <c r="DB144" i="2"/>
  <c r="DB143" i="2"/>
  <c r="DB142" i="2"/>
  <c r="DB141" i="2"/>
  <c r="DB140" i="2"/>
  <c r="DB139" i="2"/>
  <c r="DB138" i="2"/>
  <c r="DB137" i="2"/>
  <c r="DB136" i="2"/>
  <c r="DB135" i="2"/>
  <c r="DB134" i="2"/>
  <c r="DB133" i="2"/>
  <c r="DB132" i="2"/>
  <c r="DB131" i="2"/>
  <c r="DB130" i="2"/>
  <c r="DB129" i="2"/>
  <c r="DB128" i="2"/>
  <c r="DB127" i="2"/>
  <c r="DB126" i="2"/>
  <c r="DB125" i="2"/>
  <c r="DB124" i="2"/>
  <c r="DB123" i="2"/>
  <c r="DB122" i="2"/>
  <c r="DB121" i="2"/>
  <c r="DB120" i="2"/>
  <c r="DB119" i="2"/>
  <c r="DB118" i="2"/>
  <c r="DB117" i="2"/>
  <c r="DB116" i="2"/>
  <c r="DB115" i="2"/>
  <c r="DB114" i="2"/>
  <c r="DB113" i="2"/>
  <c r="DB112" i="2"/>
  <c r="DB111" i="2"/>
  <c r="DB109" i="2"/>
  <c r="DB108" i="2"/>
  <c r="DB107" i="2"/>
  <c r="DB106" i="2"/>
  <c r="DB105" i="2"/>
  <c r="DB104" i="2"/>
  <c r="DB103" i="2"/>
  <c r="DB102" i="2"/>
  <c r="DB101" i="2"/>
  <c r="DB100" i="2"/>
  <c r="DB99" i="2"/>
  <c r="DB98" i="2"/>
  <c r="DB97" i="2"/>
  <c r="DB96" i="2"/>
  <c r="DB95" i="2"/>
  <c r="DB94" i="2"/>
  <c r="DB93" i="2"/>
  <c r="DB92" i="2"/>
  <c r="DB91" i="2"/>
  <c r="DB90" i="2"/>
  <c r="DB89" i="2"/>
  <c r="DB88" i="2"/>
  <c r="DB87" i="2"/>
  <c r="DB86" i="2"/>
  <c r="DB85" i="2"/>
  <c r="DB84" i="2"/>
  <c r="DB83" i="2"/>
  <c r="DB82" i="2"/>
  <c r="DB81" i="2"/>
  <c r="DB80" i="2"/>
  <c r="DB79" i="2"/>
  <c r="DB78" i="2"/>
  <c r="DB77" i="2"/>
  <c r="DB76" i="2"/>
  <c r="DB75" i="2"/>
  <c r="DB74" i="2"/>
  <c r="DB73" i="2"/>
  <c r="DB72" i="2"/>
  <c r="DB71" i="2"/>
  <c r="DB70" i="2"/>
  <c r="DB69" i="2"/>
  <c r="DB68" i="2"/>
  <c r="DB66" i="2"/>
  <c r="DB65" i="2"/>
  <c r="DB64" i="2"/>
  <c r="DB63" i="2"/>
  <c r="DB62" i="2"/>
  <c r="DB61" i="2"/>
  <c r="DB60" i="2"/>
  <c r="DB59" i="2"/>
  <c r="DB58" i="2"/>
  <c r="DB57" i="2"/>
  <c r="DB56" i="2"/>
  <c r="DB55" i="2"/>
  <c r="DB54" i="2"/>
  <c r="DB53" i="2"/>
  <c r="DB52" i="2"/>
  <c r="DB51" i="2"/>
  <c r="DB50" i="2"/>
  <c r="DB49" i="2"/>
  <c r="DB48" i="2"/>
  <c r="DB47" i="2"/>
  <c r="DB46" i="2"/>
  <c r="DB45" i="2"/>
  <c r="DB44" i="2"/>
  <c r="DB43" i="2"/>
  <c r="DB42" i="2"/>
  <c r="DB41" i="2"/>
  <c r="DB40" i="2"/>
  <c r="DB39" i="2"/>
  <c r="DB38" i="2"/>
  <c r="DB37" i="2"/>
  <c r="DB36" i="2"/>
  <c r="DB35" i="2"/>
  <c r="DB34" i="2"/>
  <c r="DB33" i="2"/>
  <c r="DB32" i="2"/>
  <c r="DB31" i="2"/>
  <c r="DB30" i="2"/>
  <c r="DB29" i="2"/>
  <c r="DB28" i="2"/>
  <c r="DB27" i="2"/>
  <c r="DB26" i="2"/>
  <c r="DB25" i="2"/>
  <c r="DB24" i="2"/>
  <c r="DB23" i="2"/>
  <c r="DB22" i="2"/>
  <c r="DB21" i="2"/>
  <c r="DB20" i="2"/>
  <c r="DB19" i="2"/>
  <c r="DB18" i="2"/>
  <c r="DB17" i="2"/>
  <c r="DB16" i="2"/>
  <c r="DB15" i="2"/>
  <c r="DB14" i="2"/>
  <c r="DB13" i="2"/>
  <c r="DB12" i="2"/>
  <c r="DB11" i="2"/>
  <c r="DB10" i="2"/>
  <c r="DB9" i="2"/>
  <c r="DB8" i="2"/>
  <c r="DB7" i="2"/>
  <c r="FK201" i="4"/>
  <c r="FK200" i="4"/>
  <c r="FK199" i="4"/>
  <c r="FK198" i="4"/>
  <c r="FK197" i="4"/>
  <c r="FK196" i="4"/>
  <c r="FK195" i="4"/>
  <c r="FK194" i="4"/>
  <c r="FK193" i="4"/>
  <c r="FK192" i="4"/>
  <c r="FK191" i="4"/>
  <c r="FK190" i="4"/>
  <c r="FK189" i="4"/>
  <c r="FK188" i="4"/>
  <c r="FK187" i="4"/>
  <c r="FK186" i="4"/>
  <c r="FK185" i="4"/>
  <c r="FK184" i="4"/>
  <c r="FK183" i="4"/>
  <c r="FK182" i="4"/>
  <c r="FK181" i="4"/>
  <c r="FK180" i="4"/>
  <c r="FK179" i="4"/>
  <c r="FK178" i="4"/>
  <c r="FK177" i="4"/>
  <c r="FK176" i="4"/>
  <c r="FK175" i="4"/>
  <c r="FK174" i="4"/>
  <c r="FK173" i="4"/>
  <c r="FK172" i="4"/>
  <c r="FK171" i="4"/>
  <c r="FK170" i="4"/>
  <c r="FK169" i="4"/>
  <c r="FK168" i="4"/>
  <c r="FK167" i="4"/>
  <c r="FK166" i="4"/>
  <c r="FK165" i="4"/>
  <c r="FK164" i="4"/>
  <c r="FK163" i="4"/>
  <c r="FK162" i="4"/>
  <c r="FK161" i="4"/>
  <c r="FK160" i="4"/>
  <c r="FK159" i="4"/>
  <c r="FK158" i="4"/>
  <c r="FK157" i="4"/>
  <c r="FK156" i="4"/>
  <c r="FK155" i="4"/>
  <c r="FK154" i="4"/>
  <c r="FK153" i="4"/>
  <c r="FK152" i="4"/>
  <c r="FK151" i="4"/>
  <c r="FK150" i="4"/>
  <c r="FK149" i="4"/>
  <c r="FK148" i="4"/>
  <c r="FK147" i="4"/>
  <c r="FK146" i="4"/>
  <c r="FK145" i="4"/>
  <c r="FK144" i="4"/>
  <c r="FK143" i="4"/>
  <c r="FK142" i="4"/>
  <c r="FK141" i="4"/>
  <c r="FK140" i="4"/>
  <c r="FK139" i="4"/>
  <c r="FK138" i="4"/>
  <c r="FK137" i="4"/>
  <c r="FK136" i="4"/>
  <c r="FK135" i="4"/>
  <c r="FK134" i="4"/>
  <c r="FK133" i="4"/>
  <c r="FK132" i="4"/>
  <c r="FK131" i="4"/>
  <c r="FK130" i="4"/>
  <c r="FK129" i="4"/>
  <c r="FK128" i="4"/>
  <c r="FK127" i="4"/>
  <c r="FK126" i="4"/>
  <c r="FK125" i="4"/>
  <c r="FK124" i="4"/>
  <c r="FK123" i="4"/>
  <c r="FK122" i="4"/>
  <c r="FK121" i="4"/>
  <c r="FK120" i="4"/>
  <c r="FK119" i="4"/>
  <c r="FK118" i="4"/>
  <c r="FK117" i="4"/>
  <c r="FK116" i="4"/>
  <c r="FK115" i="4"/>
  <c r="FK114" i="4"/>
  <c r="FK113" i="4"/>
  <c r="FK112" i="4"/>
  <c r="FK111" i="4"/>
  <c r="FK109" i="4"/>
  <c r="FK108" i="4"/>
  <c r="FK107" i="4"/>
  <c r="FK106" i="4"/>
  <c r="FK105" i="4"/>
  <c r="FK104" i="4"/>
  <c r="FK103" i="4"/>
  <c r="FK102" i="4"/>
  <c r="FK101" i="4"/>
  <c r="FK100" i="4"/>
  <c r="FK99" i="4"/>
  <c r="FK98" i="4"/>
  <c r="FK97" i="4"/>
  <c r="FK96" i="4"/>
  <c r="FK95" i="4"/>
  <c r="FK94" i="4"/>
  <c r="FK93" i="4"/>
  <c r="FK92" i="4"/>
  <c r="FK91" i="4"/>
  <c r="FK90" i="4"/>
  <c r="FK89" i="4"/>
  <c r="FK88" i="4"/>
  <c r="FK87" i="4"/>
  <c r="FK86" i="4"/>
  <c r="FK85" i="4"/>
  <c r="FK84" i="4"/>
  <c r="FK83" i="4"/>
  <c r="FK82" i="4"/>
  <c r="FK81" i="4"/>
  <c r="FK80" i="4"/>
  <c r="FK79" i="4"/>
  <c r="FK78" i="4"/>
  <c r="FK77" i="4"/>
  <c r="FK76" i="4"/>
  <c r="FK75" i="4"/>
  <c r="FK74" i="4"/>
  <c r="FK73" i="4"/>
  <c r="FK72" i="4"/>
  <c r="FK71" i="4"/>
  <c r="FK70" i="4"/>
  <c r="FK69" i="4"/>
  <c r="FK68" i="4"/>
  <c r="FK66" i="4"/>
  <c r="FK65" i="4"/>
  <c r="FK64" i="4"/>
  <c r="FK63" i="4"/>
  <c r="FK62" i="4"/>
  <c r="FK61" i="4"/>
  <c r="FK60" i="4"/>
  <c r="FK59" i="4"/>
  <c r="FK58" i="4"/>
  <c r="FK57" i="4"/>
  <c r="FK56" i="4"/>
  <c r="FK55" i="4"/>
  <c r="FK54" i="4"/>
  <c r="FK53" i="4"/>
  <c r="FK52" i="4"/>
  <c r="FK51" i="4"/>
  <c r="FK50" i="4"/>
  <c r="FK49" i="4"/>
  <c r="FK48" i="4"/>
  <c r="FK47" i="4"/>
  <c r="FK46" i="4"/>
  <c r="FK45" i="4"/>
  <c r="FK44" i="4"/>
  <c r="FK43" i="4"/>
  <c r="FK42" i="4"/>
  <c r="FK41" i="4"/>
  <c r="FK40" i="4"/>
  <c r="FK39" i="4"/>
  <c r="FK38" i="4"/>
  <c r="FK37" i="4"/>
  <c r="FK36" i="4"/>
  <c r="FK35" i="4"/>
  <c r="FK34" i="4"/>
  <c r="FK33" i="4"/>
  <c r="FK32" i="4"/>
  <c r="FK31" i="4"/>
  <c r="FK30" i="4"/>
  <c r="FK29" i="4"/>
  <c r="FK28" i="4"/>
  <c r="FK27" i="4"/>
  <c r="FK26" i="4"/>
  <c r="FK25" i="4"/>
  <c r="FK24" i="4"/>
  <c r="FK23" i="4"/>
  <c r="FK22" i="4"/>
  <c r="FK21" i="4"/>
  <c r="FK20" i="4"/>
  <c r="FK19" i="4"/>
  <c r="FK18" i="4"/>
  <c r="FK17" i="4"/>
  <c r="FK16" i="4"/>
  <c r="FK15" i="4"/>
  <c r="FK14" i="4"/>
  <c r="FK13" i="4"/>
  <c r="FK12" i="4"/>
  <c r="FK11" i="4"/>
  <c r="FK10" i="4"/>
  <c r="FK9" i="4"/>
  <c r="FK8" i="4"/>
  <c r="FK7" i="4"/>
  <c r="DA201" i="2"/>
  <c r="DA200" i="2"/>
  <c r="DA199" i="2"/>
  <c r="DA198" i="2"/>
  <c r="DA197" i="2"/>
  <c r="DA196" i="2"/>
  <c r="DA195" i="2"/>
  <c r="DA194" i="2"/>
  <c r="DA193" i="2"/>
  <c r="DA192" i="2"/>
  <c r="DA191" i="2"/>
  <c r="DA190" i="2"/>
  <c r="DA189" i="2"/>
  <c r="DA188" i="2"/>
  <c r="DA187" i="2"/>
  <c r="DA186" i="2"/>
  <c r="DA185" i="2"/>
  <c r="DA184" i="2"/>
  <c r="DA183" i="2"/>
  <c r="DA182" i="2"/>
  <c r="DA181" i="2"/>
  <c r="DA180" i="2"/>
  <c r="DA179" i="2"/>
  <c r="DA178" i="2"/>
  <c r="DA177" i="2"/>
  <c r="DA176" i="2"/>
  <c r="DA175" i="2"/>
  <c r="DA174" i="2"/>
  <c r="DA173" i="2"/>
  <c r="DA172" i="2"/>
  <c r="DA171" i="2"/>
  <c r="DA170" i="2"/>
  <c r="DA169" i="2"/>
  <c r="DA168" i="2"/>
  <c r="DA167" i="2"/>
  <c r="DA166" i="2"/>
  <c r="DA165" i="2"/>
  <c r="DA164" i="2"/>
  <c r="DA163" i="2"/>
  <c r="DA162" i="2"/>
  <c r="DA161" i="2"/>
  <c r="DA160" i="2"/>
  <c r="DA159" i="2"/>
  <c r="DA158" i="2"/>
  <c r="DA157" i="2"/>
  <c r="DA156" i="2"/>
  <c r="DA155" i="2"/>
  <c r="DA154" i="2"/>
  <c r="DA153" i="2"/>
  <c r="DA152" i="2"/>
  <c r="DA151" i="2"/>
  <c r="DA150" i="2"/>
  <c r="DA149" i="2"/>
  <c r="DA148" i="2"/>
  <c r="DA147" i="2"/>
  <c r="DA146" i="2"/>
  <c r="DA145" i="2"/>
  <c r="DA144" i="2"/>
  <c r="DA143" i="2"/>
  <c r="DA142" i="2"/>
  <c r="DA141" i="2"/>
  <c r="DA140" i="2"/>
  <c r="DA139" i="2"/>
  <c r="DA138" i="2"/>
  <c r="DA137" i="2"/>
  <c r="DA136" i="2"/>
  <c r="DA135" i="2"/>
  <c r="DA134" i="2"/>
  <c r="DA133" i="2"/>
  <c r="DA132" i="2"/>
  <c r="DA131" i="2"/>
  <c r="DA130" i="2"/>
  <c r="DA129" i="2"/>
  <c r="DA128" i="2"/>
  <c r="DA127" i="2"/>
  <c r="DA126" i="2"/>
  <c r="DA125" i="2"/>
  <c r="DA124" i="2"/>
  <c r="DA123" i="2"/>
  <c r="DA122" i="2"/>
  <c r="DA121" i="2"/>
  <c r="DA120" i="2"/>
  <c r="DA119" i="2"/>
  <c r="DA118" i="2"/>
  <c r="DA117" i="2"/>
  <c r="DA116" i="2"/>
  <c r="DA115" i="2"/>
  <c r="DA114" i="2"/>
  <c r="DA113" i="2"/>
  <c r="DA112" i="2"/>
  <c r="DA111" i="2"/>
  <c r="DA109" i="2"/>
  <c r="DA108" i="2"/>
  <c r="DA107" i="2"/>
  <c r="DA106" i="2"/>
  <c r="DA105" i="2"/>
  <c r="DA104" i="2"/>
  <c r="DA103" i="2"/>
  <c r="DA102" i="2"/>
  <c r="DA101" i="2"/>
  <c r="DA100" i="2"/>
  <c r="DA99" i="2"/>
  <c r="DA98" i="2"/>
  <c r="DA97" i="2"/>
  <c r="DA96" i="2"/>
  <c r="DA95" i="2"/>
  <c r="DA94" i="2"/>
  <c r="DA93" i="2"/>
  <c r="DA92" i="2"/>
  <c r="DA91" i="2"/>
  <c r="DA90" i="2"/>
  <c r="DA89" i="2"/>
  <c r="DA88" i="2"/>
  <c r="DA87" i="2"/>
  <c r="DA86" i="2"/>
  <c r="DA85" i="2"/>
  <c r="DA84" i="2"/>
  <c r="DA83" i="2"/>
  <c r="DA82" i="2"/>
  <c r="DA81" i="2"/>
  <c r="DA80" i="2"/>
  <c r="DA79" i="2"/>
  <c r="DA78" i="2"/>
  <c r="DA77" i="2"/>
  <c r="DA76" i="2"/>
  <c r="DA75" i="2"/>
  <c r="DA74" i="2"/>
  <c r="DA73" i="2"/>
  <c r="DA72" i="2"/>
  <c r="DA71" i="2"/>
  <c r="DA70" i="2"/>
  <c r="DA69" i="2"/>
  <c r="DA68" i="2"/>
  <c r="DA66" i="2"/>
  <c r="DA65" i="2"/>
  <c r="DA64" i="2"/>
  <c r="DA63" i="2"/>
  <c r="DA62" i="2"/>
  <c r="DA61" i="2"/>
  <c r="DA60" i="2"/>
  <c r="DA59" i="2"/>
  <c r="DA58" i="2"/>
  <c r="DA57" i="2"/>
  <c r="DA56" i="2"/>
  <c r="DA55" i="2"/>
  <c r="DA54" i="2"/>
  <c r="DA53" i="2"/>
  <c r="DA52" i="2"/>
  <c r="DA51" i="2"/>
  <c r="DA50" i="2"/>
  <c r="DA49" i="2"/>
  <c r="DA48" i="2"/>
  <c r="DA47" i="2"/>
  <c r="DA46" i="2"/>
  <c r="DA45" i="2"/>
  <c r="DA44" i="2"/>
  <c r="DA43" i="2"/>
  <c r="DA42" i="2"/>
  <c r="DA41" i="2"/>
  <c r="DA40" i="2"/>
  <c r="DA39" i="2"/>
  <c r="DA38" i="2"/>
  <c r="DA37" i="2"/>
  <c r="DA36" i="2"/>
  <c r="DA35" i="2"/>
  <c r="DA34" i="2"/>
  <c r="DA33" i="2"/>
  <c r="DA32" i="2"/>
  <c r="DA31" i="2"/>
  <c r="DA30" i="2"/>
  <c r="DA29" i="2"/>
  <c r="DA28" i="2"/>
  <c r="DA27" i="2"/>
  <c r="DA26" i="2"/>
  <c r="DA25" i="2"/>
  <c r="DA24" i="2"/>
  <c r="DA23" i="2"/>
  <c r="DA22" i="2"/>
  <c r="DA21" i="2"/>
  <c r="DA20" i="2"/>
  <c r="DA19" i="2"/>
  <c r="DA18" i="2"/>
  <c r="DA17" i="2"/>
  <c r="DA16" i="2"/>
  <c r="DA15" i="2"/>
  <c r="DA14" i="2"/>
  <c r="DA13" i="2"/>
  <c r="DA12" i="2"/>
  <c r="DA11" i="2"/>
  <c r="DA10" i="2"/>
  <c r="DA9" i="2"/>
  <c r="DA8" i="2"/>
  <c r="DA7" i="2"/>
  <c r="FJ8" i="4"/>
  <c r="FJ9" i="4"/>
  <c r="FJ10" i="4"/>
  <c r="FJ11" i="4"/>
  <c r="FJ12" i="4"/>
  <c r="FJ13" i="4"/>
  <c r="FJ14" i="4"/>
  <c r="FJ15" i="4"/>
  <c r="FJ16" i="4"/>
  <c r="FJ17" i="4"/>
  <c r="FJ18" i="4"/>
  <c r="FJ19" i="4"/>
  <c r="FJ20" i="4"/>
  <c r="FJ21" i="4"/>
  <c r="FJ22" i="4"/>
  <c r="FJ23" i="4"/>
  <c r="FJ24" i="4"/>
  <c r="FJ25" i="4"/>
  <c r="FJ26" i="4"/>
  <c r="FJ27" i="4"/>
  <c r="FJ28" i="4"/>
  <c r="FJ29" i="4"/>
  <c r="FJ30" i="4"/>
  <c r="FJ31" i="4"/>
  <c r="FJ32" i="4"/>
  <c r="FJ33" i="4"/>
  <c r="FJ34" i="4"/>
  <c r="FJ35" i="4"/>
  <c r="FJ36" i="4"/>
  <c r="FJ37" i="4"/>
  <c r="FJ38" i="4"/>
  <c r="FJ39" i="4"/>
  <c r="FJ40" i="4"/>
  <c r="FJ41" i="4"/>
  <c r="FJ42" i="4"/>
  <c r="FJ43" i="4"/>
  <c r="FJ44" i="4"/>
  <c r="FJ45" i="4"/>
  <c r="FJ46" i="4"/>
  <c r="FJ47" i="4"/>
  <c r="FJ48" i="4"/>
  <c r="FJ49" i="4"/>
  <c r="FJ50" i="4"/>
  <c r="FJ51" i="4"/>
  <c r="FJ52" i="4"/>
  <c r="FJ53" i="4"/>
  <c r="FJ54" i="4"/>
  <c r="FJ55" i="4"/>
  <c r="FJ56" i="4"/>
  <c r="FJ57" i="4"/>
  <c r="FJ58" i="4"/>
  <c r="FJ59" i="4"/>
  <c r="FJ60" i="4"/>
  <c r="FJ61" i="4"/>
  <c r="FJ62" i="4"/>
  <c r="FJ63" i="4"/>
  <c r="FJ64" i="4"/>
  <c r="FJ65" i="4"/>
  <c r="FJ66" i="4"/>
  <c r="FJ68" i="4"/>
  <c r="FJ69" i="4"/>
  <c r="FJ70" i="4"/>
  <c r="FJ71" i="4"/>
  <c r="FJ72" i="4"/>
  <c r="FJ73" i="4"/>
  <c r="FJ74" i="4"/>
  <c r="FJ75" i="4"/>
  <c r="FJ76" i="4"/>
  <c r="FJ77" i="4"/>
  <c r="FJ78" i="4"/>
  <c r="FJ79" i="4"/>
  <c r="FJ80" i="4"/>
  <c r="FJ81" i="4"/>
  <c r="FJ82" i="4"/>
  <c r="FJ83" i="4"/>
  <c r="FJ84" i="4"/>
  <c r="FJ85" i="4"/>
  <c r="FJ86" i="4"/>
  <c r="FJ87" i="4"/>
  <c r="FJ88" i="4"/>
  <c r="FJ89" i="4"/>
  <c r="FJ90" i="4"/>
  <c r="FJ91" i="4"/>
  <c r="FJ92" i="4"/>
  <c r="FJ93" i="4"/>
  <c r="FJ94" i="4"/>
  <c r="FJ95" i="4"/>
  <c r="FJ96" i="4"/>
  <c r="FJ97" i="4"/>
  <c r="FJ98" i="4"/>
  <c r="FJ99" i="4"/>
  <c r="FJ100" i="4"/>
  <c r="FJ101" i="4"/>
  <c r="FJ102" i="4"/>
  <c r="FJ103" i="4"/>
  <c r="FJ104" i="4"/>
  <c r="FJ105" i="4"/>
  <c r="FJ106" i="4"/>
  <c r="FJ107" i="4"/>
  <c r="FJ108" i="4"/>
  <c r="FJ109" i="4"/>
  <c r="FJ111" i="4"/>
  <c r="FJ112" i="4"/>
  <c r="FJ113" i="4"/>
  <c r="FJ114" i="4"/>
  <c r="FJ115" i="4"/>
  <c r="FJ116" i="4"/>
  <c r="FJ117" i="4"/>
  <c r="FJ118" i="4"/>
  <c r="FJ119" i="4"/>
  <c r="FJ120" i="4"/>
  <c r="FJ121" i="4"/>
  <c r="FJ122" i="4"/>
  <c r="FJ123" i="4"/>
  <c r="FJ124" i="4"/>
  <c r="FJ125" i="4"/>
  <c r="FJ126" i="4"/>
  <c r="FJ127" i="4"/>
  <c r="FJ128" i="4"/>
  <c r="FJ129" i="4"/>
  <c r="FJ130" i="4"/>
  <c r="FJ131" i="4"/>
  <c r="FJ132" i="4"/>
  <c r="FJ133" i="4"/>
  <c r="FJ134" i="4"/>
  <c r="FJ135" i="4"/>
  <c r="FJ136" i="4"/>
  <c r="FJ137" i="4"/>
  <c r="FJ138" i="4"/>
  <c r="FJ139" i="4"/>
  <c r="FJ140" i="4"/>
  <c r="FJ141" i="4"/>
  <c r="FJ142" i="4"/>
  <c r="FJ143" i="4"/>
  <c r="FJ144" i="4"/>
  <c r="FJ145" i="4"/>
  <c r="FJ146" i="4"/>
  <c r="FJ147" i="4"/>
  <c r="FJ148" i="4"/>
  <c r="FJ149" i="4"/>
  <c r="FJ150" i="4"/>
  <c r="FJ151" i="4"/>
  <c r="FJ152" i="4"/>
  <c r="FJ153" i="4"/>
  <c r="FJ154" i="4"/>
  <c r="FJ155" i="4"/>
  <c r="FJ156" i="4"/>
  <c r="FJ157" i="4"/>
  <c r="FJ158" i="4"/>
  <c r="FJ159" i="4"/>
  <c r="FJ160" i="4"/>
  <c r="FJ161" i="4"/>
  <c r="FJ162" i="4"/>
  <c r="FJ163" i="4"/>
  <c r="FJ164" i="4"/>
  <c r="FJ165" i="4"/>
  <c r="FJ166" i="4"/>
  <c r="FJ167" i="4"/>
  <c r="FJ168" i="4"/>
  <c r="FJ169" i="4"/>
  <c r="FJ170" i="4"/>
  <c r="FJ171" i="4"/>
  <c r="FJ172" i="4"/>
  <c r="FJ173" i="4"/>
  <c r="FJ174" i="4"/>
  <c r="FJ175" i="4"/>
  <c r="FJ176" i="4"/>
  <c r="FJ177" i="4"/>
  <c r="FJ178" i="4"/>
  <c r="FJ179" i="4"/>
  <c r="FJ180" i="4"/>
  <c r="FJ181" i="4"/>
  <c r="FJ182" i="4"/>
  <c r="FJ183" i="4"/>
  <c r="FJ184" i="4"/>
  <c r="FJ185" i="4"/>
  <c r="FJ186" i="4"/>
  <c r="FJ187" i="4"/>
  <c r="FJ188" i="4"/>
  <c r="FJ189" i="4"/>
  <c r="FJ190" i="4"/>
  <c r="FJ191" i="4"/>
  <c r="FJ192" i="4"/>
  <c r="FJ193" i="4"/>
  <c r="FJ194" i="4"/>
  <c r="FJ195" i="4"/>
  <c r="FJ196" i="4"/>
  <c r="FJ197" i="4"/>
  <c r="FJ198" i="4"/>
  <c r="FJ199" i="4"/>
  <c r="FJ200" i="4"/>
  <c r="FJ201" i="4"/>
  <c r="FI8" i="4"/>
  <c r="FI9" i="4"/>
  <c r="FI10" i="4"/>
  <c r="FI11" i="4"/>
  <c r="FI12" i="4"/>
  <c r="FI13" i="4"/>
  <c r="FI14" i="4"/>
  <c r="FI15" i="4"/>
  <c r="FI16" i="4"/>
  <c r="FI17" i="4"/>
  <c r="FI18" i="4"/>
  <c r="FI19" i="4"/>
  <c r="FI20" i="4"/>
  <c r="FI21" i="4"/>
  <c r="FI22" i="4"/>
  <c r="FI23" i="4"/>
  <c r="FI24" i="4"/>
  <c r="FI25" i="4"/>
  <c r="FI26" i="4"/>
  <c r="FI27" i="4"/>
  <c r="FI28" i="4"/>
  <c r="FI29" i="4"/>
  <c r="FI30" i="4"/>
  <c r="FI31" i="4"/>
  <c r="FI32" i="4"/>
  <c r="FI33" i="4"/>
  <c r="FI34" i="4"/>
  <c r="FI35" i="4"/>
  <c r="FI36" i="4"/>
  <c r="FI37" i="4"/>
  <c r="FI38" i="4"/>
  <c r="FI39" i="4"/>
  <c r="FI40" i="4"/>
  <c r="FI41" i="4"/>
  <c r="FI42" i="4"/>
  <c r="FI43" i="4"/>
  <c r="FI44" i="4"/>
  <c r="FI45" i="4"/>
  <c r="FI46" i="4"/>
  <c r="FI47" i="4"/>
  <c r="FI48" i="4"/>
  <c r="FI49" i="4"/>
  <c r="FI50" i="4"/>
  <c r="FI51" i="4"/>
  <c r="FI52" i="4"/>
  <c r="FI53" i="4"/>
  <c r="FI54" i="4"/>
  <c r="FI55" i="4"/>
  <c r="FI56" i="4"/>
  <c r="FI57" i="4"/>
  <c r="FI58" i="4"/>
  <c r="FI59" i="4"/>
  <c r="FI60" i="4"/>
  <c r="FI61" i="4"/>
  <c r="FI62" i="4"/>
  <c r="FI63" i="4"/>
  <c r="FI64" i="4"/>
  <c r="FI65" i="4"/>
  <c r="FI66" i="4"/>
  <c r="FI68" i="4"/>
  <c r="FI69" i="4"/>
  <c r="FI70" i="4"/>
  <c r="FI71" i="4"/>
  <c r="FI72" i="4"/>
  <c r="FI73" i="4"/>
  <c r="FI74" i="4"/>
  <c r="FI75" i="4"/>
  <c r="FI76" i="4"/>
  <c r="FI77" i="4"/>
  <c r="FI78" i="4"/>
  <c r="FI79" i="4"/>
  <c r="FI80" i="4"/>
  <c r="FI81" i="4"/>
  <c r="FI82" i="4"/>
  <c r="FI83" i="4"/>
  <c r="FI84" i="4"/>
  <c r="FI85" i="4"/>
  <c r="FI86" i="4"/>
  <c r="FI87" i="4"/>
  <c r="FI88" i="4"/>
  <c r="FI89" i="4"/>
  <c r="FI90" i="4"/>
  <c r="FI91" i="4"/>
  <c r="FI92" i="4"/>
  <c r="FI93" i="4"/>
  <c r="FI94" i="4"/>
  <c r="FI95" i="4"/>
  <c r="FI96" i="4"/>
  <c r="FI97" i="4"/>
  <c r="FI98" i="4"/>
  <c r="FI99" i="4"/>
  <c r="FI100" i="4"/>
  <c r="FI101" i="4"/>
  <c r="FI102" i="4"/>
  <c r="FI103" i="4"/>
  <c r="FI104" i="4"/>
  <c r="FI105" i="4"/>
  <c r="FI106" i="4"/>
  <c r="FI107" i="4"/>
  <c r="FI108" i="4"/>
  <c r="FI109" i="4"/>
  <c r="FI111" i="4"/>
  <c r="FI112" i="4"/>
  <c r="FI113" i="4"/>
  <c r="FI114" i="4"/>
  <c r="FI115" i="4"/>
  <c r="FI116" i="4"/>
  <c r="FI117" i="4"/>
  <c r="FI118" i="4"/>
  <c r="FI119" i="4"/>
  <c r="FI120" i="4"/>
  <c r="FI121" i="4"/>
  <c r="FI122" i="4"/>
  <c r="FI123" i="4"/>
  <c r="FI124" i="4"/>
  <c r="FI125" i="4"/>
  <c r="FI126" i="4"/>
  <c r="FI127" i="4"/>
  <c r="FI128" i="4"/>
  <c r="FI129" i="4"/>
  <c r="FI130" i="4"/>
  <c r="FI131" i="4"/>
  <c r="FI132" i="4"/>
  <c r="FI133" i="4"/>
  <c r="FI134" i="4"/>
  <c r="FI135" i="4"/>
  <c r="FI136" i="4"/>
  <c r="FI137" i="4"/>
  <c r="FI138" i="4"/>
  <c r="FI139" i="4"/>
  <c r="FI140" i="4"/>
  <c r="FI141" i="4"/>
  <c r="FI142" i="4"/>
  <c r="FI143" i="4"/>
  <c r="FI144" i="4"/>
  <c r="FI145" i="4"/>
  <c r="FI146" i="4"/>
  <c r="FI147" i="4"/>
  <c r="FI148" i="4"/>
  <c r="FI149" i="4"/>
  <c r="FI150" i="4"/>
  <c r="FI151" i="4"/>
  <c r="FI152" i="4"/>
  <c r="FI153" i="4"/>
  <c r="FI154" i="4"/>
  <c r="FI155" i="4"/>
  <c r="FI156" i="4"/>
  <c r="FI157" i="4"/>
  <c r="FI158" i="4"/>
  <c r="FI159" i="4"/>
  <c r="FI160" i="4"/>
  <c r="FI161" i="4"/>
  <c r="FI162" i="4"/>
  <c r="FI163" i="4"/>
  <c r="FI164" i="4"/>
  <c r="FI165" i="4"/>
  <c r="FI166" i="4"/>
  <c r="FI167" i="4"/>
  <c r="FI168" i="4"/>
  <c r="FI169" i="4"/>
  <c r="FI170" i="4"/>
  <c r="FI171" i="4"/>
  <c r="FI172" i="4"/>
  <c r="FI173" i="4"/>
  <c r="FI174" i="4"/>
  <c r="FI175" i="4"/>
  <c r="FI176" i="4"/>
  <c r="FI177" i="4"/>
  <c r="FI178" i="4"/>
  <c r="FI179" i="4"/>
  <c r="FI180" i="4"/>
  <c r="FI181" i="4"/>
  <c r="FI182" i="4"/>
  <c r="FI183" i="4"/>
  <c r="FI184" i="4"/>
  <c r="FI185" i="4"/>
  <c r="FI186" i="4"/>
  <c r="FI187" i="4"/>
  <c r="FI188" i="4"/>
  <c r="FI189" i="4"/>
  <c r="FI190" i="4"/>
  <c r="FI191" i="4"/>
  <c r="FI192" i="4"/>
  <c r="FI193" i="4"/>
  <c r="FI194" i="4"/>
  <c r="FI195" i="4"/>
  <c r="FI196" i="4"/>
  <c r="FI197" i="4"/>
  <c r="FI198" i="4"/>
  <c r="FI199" i="4"/>
  <c r="FI200" i="4"/>
  <c r="FI201" i="4"/>
  <c r="FH8" i="4"/>
  <c r="FH9" i="4"/>
  <c r="FH10" i="4"/>
  <c r="FH11" i="4"/>
  <c r="FH12" i="4"/>
  <c r="FH13" i="4"/>
  <c r="FH14" i="4"/>
  <c r="FH15" i="4"/>
  <c r="FH16" i="4"/>
  <c r="FH17" i="4"/>
  <c r="FH18" i="4"/>
  <c r="FH19" i="4"/>
  <c r="FH20" i="4"/>
  <c r="FH21" i="4"/>
  <c r="FH22" i="4"/>
  <c r="FH23" i="4"/>
  <c r="FH24" i="4"/>
  <c r="FH25" i="4"/>
  <c r="FH26" i="4"/>
  <c r="FH27" i="4"/>
  <c r="FH28" i="4"/>
  <c r="FH29" i="4"/>
  <c r="FH30" i="4"/>
  <c r="FH31" i="4"/>
  <c r="FH32" i="4"/>
  <c r="FH33" i="4"/>
  <c r="FH34" i="4"/>
  <c r="FH35" i="4"/>
  <c r="FH36" i="4"/>
  <c r="FH37" i="4"/>
  <c r="FH38" i="4"/>
  <c r="FH39" i="4"/>
  <c r="FH40" i="4"/>
  <c r="FH41" i="4"/>
  <c r="FH42" i="4"/>
  <c r="FH43" i="4"/>
  <c r="FH44" i="4"/>
  <c r="FH45" i="4"/>
  <c r="FH46" i="4"/>
  <c r="FH47" i="4"/>
  <c r="FH48" i="4"/>
  <c r="FH49" i="4"/>
  <c r="FH50" i="4"/>
  <c r="FH51" i="4"/>
  <c r="FH52" i="4"/>
  <c r="FH53" i="4"/>
  <c r="FH54" i="4"/>
  <c r="FH55" i="4"/>
  <c r="FH56" i="4"/>
  <c r="FH57" i="4"/>
  <c r="FH58" i="4"/>
  <c r="FH59" i="4"/>
  <c r="FH60" i="4"/>
  <c r="FH61" i="4"/>
  <c r="FH62" i="4"/>
  <c r="FH63" i="4"/>
  <c r="FH64" i="4"/>
  <c r="FH65" i="4"/>
  <c r="FH66" i="4"/>
  <c r="FH68" i="4"/>
  <c r="FH69" i="4"/>
  <c r="FH70" i="4"/>
  <c r="FH71" i="4"/>
  <c r="FH72" i="4"/>
  <c r="FH73" i="4"/>
  <c r="FH74" i="4"/>
  <c r="FH75" i="4"/>
  <c r="FH76" i="4"/>
  <c r="FH77" i="4"/>
  <c r="FH78" i="4"/>
  <c r="FH79" i="4"/>
  <c r="FH80" i="4"/>
  <c r="FH81" i="4"/>
  <c r="FH82" i="4"/>
  <c r="FH83" i="4"/>
  <c r="FH84" i="4"/>
  <c r="FH85" i="4"/>
  <c r="FH86" i="4"/>
  <c r="FH87" i="4"/>
  <c r="FH88" i="4"/>
  <c r="FH89" i="4"/>
  <c r="FH90" i="4"/>
  <c r="FH91" i="4"/>
  <c r="FH92" i="4"/>
  <c r="FH93" i="4"/>
  <c r="FH94" i="4"/>
  <c r="FH95" i="4"/>
  <c r="FH96" i="4"/>
  <c r="FH97" i="4"/>
  <c r="FH98" i="4"/>
  <c r="FH99" i="4"/>
  <c r="FH100" i="4"/>
  <c r="FH101" i="4"/>
  <c r="FH102" i="4"/>
  <c r="FH103" i="4"/>
  <c r="FH104" i="4"/>
  <c r="FH105" i="4"/>
  <c r="FH106" i="4"/>
  <c r="FH107" i="4"/>
  <c r="FH108" i="4"/>
  <c r="FH109" i="4"/>
  <c r="FH111" i="4"/>
  <c r="FH112" i="4"/>
  <c r="FH113" i="4"/>
  <c r="FH114" i="4"/>
  <c r="FH115" i="4"/>
  <c r="FH116" i="4"/>
  <c r="FH117" i="4"/>
  <c r="FH118" i="4"/>
  <c r="FH119" i="4"/>
  <c r="FH120" i="4"/>
  <c r="FH121" i="4"/>
  <c r="FH122" i="4"/>
  <c r="FH123" i="4"/>
  <c r="FH124" i="4"/>
  <c r="FH125" i="4"/>
  <c r="FH126" i="4"/>
  <c r="FH127" i="4"/>
  <c r="FH128" i="4"/>
  <c r="FH129" i="4"/>
  <c r="FH130" i="4"/>
  <c r="FH131" i="4"/>
  <c r="FH132" i="4"/>
  <c r="FH133" i="4"/>
  <c r="FH134" i="4"/>
  <c r="FH135" i="4"/>
  <c r="FH136" i="4"/>
  <c r="FH137" i="4"/>
  <c r="FH138" i="4"/>
  <c r="FH139" i="4"/>
  <c r="FH140" i="4"/>
  <c r="FH141" i="4"/>
  <c r="FH142" i="4"/>
  <c r="FH143" i="4"/>
  <c r="FH144" i="4"/>
  <c r="FH145" i="4"/>
  <c r="FH146" i="4"/>
  <c r="FH147" i="4"/>
  <c r="FH148" i="4"/>
  <c r="FH149" i="4"/>
  <c r="FH150" i="4"/>
  <c r="FH151" i="4"/>
  <c r="FH152" i="4"/>
  <c r="FH153" i="4"/>
  <c r="FH154" i="4"/>
  <c r="FH155" i="4"/>
  <c r="FH156" i="4"/>
  <c r="FH157" i="4"/>
  <c r="FH158" i="4"/>
  <c r="FH159" i="4"/>
  <c r="FH160" i="4"/>
  <c r="FH161" i="4"/>
  <c r="FH162" i="4"/>
  <c r="FH163" i="4"/>
  <c r="FH164" i="4"/>
  <c r="FH165" i="4"/>
  <c r="FH166" i="4"/>
  <c r="FH167" i="4"/>
  <c r="FH168" i="4"/>
  <c r="FH169" i="4"/>
  <c r="FH170" i="4"/>
  <c r="FH171" i="4"/>
  <c r="FH172" i="4"/>
  <c r="FH173" i="4"/>
  <c r="FH174" i="4"/>
  <c r="FH175" i="4"/>
  <c r="FH176" i="4"/>
  <c r="FH177" i="4"/>
  <c r="FH178" i="4"/>
  <c r="FH179" i="4"/>
  <c r="FH180" i="4"/>
  <c r="FH181" i="4"/>
  <c r="FH182" i="4"/>
  <c r="FH183" i="4"/>
  <c r="FH184" i="4"/>
  <c r="FH185" i="4"/>
  <c r="FH186" i="4"/>
  <c r="FH187" i="4"/>
  <c r="FH188" i="4"/>
  <c r="FH189" i="4"/>
  <c r="FH190" i="4"/>
  <c r="FH191" i="4"/>
  <c r="FH192" i="4"/>
  <c r="FH193" i="4"/>
  <c r="FH194" i="4"/>
  <c r="FH195" i="4"/>
  <c r="FH196" i="4"/>
  <c r="FH197" i="4"/>
  <c r="FH198" i="4"/>
  <c r="FH199" i="4"/>
  <c r="FH200" i="4"/>
  <c r="FH201" i="4"/>
  <c r="FG8" i="4"/>
  <c r="FG9" i="4"/>
  <c r="FG10" i="4"/>
  <c r="FG11" i="4"/>
  <c r="FG12" i="4"/>
  <c r="FG13" i="4"/>
  <c r="FG14" i="4"/>
  <c r="FG15" i="4"/>
  <c r="FG16" i="4"/>
  <c r="FG17" i="4"/>
  <c r="FG18" i="4"/>
  <c r="FG19" i="4"/>
  <c r="FG20" i="4"/>
  <c r="FG21" i="4"/>
  <c r="FG22" i="4"/>
  <c r="FG23" i="4"/>
  <c r="FG24" i="4"/>
  <c r="FG25" i="4"/>
  <c r="FG26" i="4"/>
  <c r="FG27" i="4"/>
  <c r="FG28" i="4"/>
  <c r="FG29" i="4"/>
  <c r="FG30" i="4"/>
  <c r="FG31" i="4"/>
  <c r="FG32" i="4"/>
  <c r="FG33" i="4"/>
  <c r="FG34" i="4"/>
  <c r="FG35" i="4"/>
  <c r="FG36" i="4"/>
  <c r="FG37" i="4"/>
  <c r="FG38" i="4"/>
  <c r="FG39" i="4"/>
  <c r="FG40" i="4"/>
  <c r="FG41" i="4"/>
  <c r="FG42" i="4"/>
  <c r="FG43" i="4"/>
  <c r="FG44" i="4"/>
  <c r="FG45" i="4"/>
  <c r="FG46" i="4"/>
  <c r="FG47" i="4"/>
  <c r="FG48" i="4"/>
  <c r="FG49" i="4"/>
  <c r="FG50" i="4"/>
  <c r="FG51" i="4"/>
  <c r="FG52" i="4"/>
  <c r="FG53" i="4"/>
  <c r="FG54" i="4"/>
  <c r="FG55" i="4"/>
  <c r="FG56" i="4"/>
  <c r="FG57" i="4"/>
  <c r="FG58" i="4"/>
  <c r="FG59" i="4"/>
  <c r="FG60" i="4"/>
  <c r="FG61" i="4"/>
  <c r="FG62" i="4"/>
  <c r="FG63" i="4"/>
  <c r="FG64" i="4"/>
  <c r="FG65" i="4"/>
  <c r="FG66" i="4"/>
  <c r="FG68" i="4"/>
  <c r="FG69" i="4"/>
  <c r="FG70" i="4"/>
  <c r="FG71" i="4"/>
  <c r="FG72" i="4"/>
  <c r="FG73" i="4"/>
  <c r="FG74" i="4"/>
  <c r="FG75" i="4"/>
  <c r="FG76" i="4"/>
  <c r="FG77" i="4"/>
  <c r="FG78" i="4"/>
  <c r="FG79" i="4"/>
  <c r="FG80" i="4"/>
  <c r="FG81" i="4"/>
  <c r="FG82" i="4"/>
  <c r="FG83" i="4"/>
  <c r="FG84" i="4"/>
  <c r="FG85" i="4"/>
  <c r="FG86" i="4"/>
  <c r="FG87" i="4"/>
  <c r="FG88" i="4"/>
  <c r="FG89" i="4"/>
  <c r="FG90" i="4"/>
  <c r="FG91" i="4"/>
  <c r="FG92" i="4"/>
  <c r="FG93" i="4"/>
  <c r="FG94" i="4"/>
  <c r="FG95" i="4"/>
  <c r="FG96" i="4"/>
  <c r="FG97" i="4"/>
  <c r="FG98" i="4"/>
  <c r="FG99" i="4"/>
  <c r="FG100" i="4"/>
  <c r="FG101" i="4"/>
  <c r="FG102" i="4"/>
  <c r="FG103" i="4"/>
  <c r="FG104" i="4"/>
  <c r="FG105" i="4"/>
  <c r="FG106" i="4"/>
  <c r="FG107" i="4"/>
  <c r="FG108" i="4"/>
  <c r="FG109" i="4"/>
  <c r="FG111" i="4"/>
  <c r="FG112" i="4"/>
  <c r="FG113" i="4"/>
  <c r="FG114" i="4"/>
  <c r="FG115" i="4"/>
  <c r="FG116" i="4"/>
  <c r="FG117" i="4"/>
  <c r="FG118" i="4"/>
  <c r="FG119" i="4"/>
  <c r="FG120" i="4"/>
  <c r="FG121" i="4"/>
  <c r="FG122" i="4"/>
  <c r="FG123" i="4"/>
  <c r="FG124" i="4"/>
  <c r="FG125" i="4"/>
  <c r="FG126" i="4"/>
  <c r="FG127" i="4"/>
  <c r="FG128" i="4"/>
  <c r="FG129" i="4"/>
  <c r="FG130" i="4"/>
  <c r="FG131" i="4"/>
  <c r="FG132" i="4"/>
  <c r="FG133" i="4"/>
  <c r="FG134" i="4"/>
  <c r="FG135" i="4"/>
  <c r="FG136" i="4"/>
  <c r="FG137" i="4"/>
  <c r="FG138" i="4"/>
  <c r="FG139" i="4"/>
  <c r="FG140" i="4"/>
  <c r="FG141" i="4"/>
  <c r="FG142" i="4"/>
  <c r="FG143" i="4"/>
  <c r="FG144" i="4"/>
  <c r="FG145" i="4"/>
  <c r="FG146" i="4"/>
  <c r="FG147" i="4"/>
  <c r="FG148" i="4"/>
  <c r="FG149" i="4"/>
  <c r="FG150" i="4"/>
  <c r="FG151" i="4"/>
  <c r="FG152" i="4"/>
  <c r="FG153" i="4"/>
  <c r="FG154" i="4"/>
  <c r="FG155" i="4"/>
  <c r="FG156" i="4"/>
  <c r="FG157" i="4"/>
  <c r="FG158" i="4"/>
  <c r="FG159" i="4"/>
  <c r="FG160" i="4"/>
  <c r="FG161" i="4"/>
  <c r="FG162" i="4"/>
  <c r="FG163" i="4"/>
  <c r="FG164" i="4"/>
  <c r="FG165" i="4"/>
  <c r="FG166" i="4"/>
  <c r="FG167" i="4"/>
  <c r="FG168" i="4"/>
  <c r="FG169" i="4"/>
  <c r="FG170" i="4"/>
  <c r="FG171" i="4"/>
  <c r="FG172" i="4"/>
  <c r="FG173" i="4"/>
  <c r="FG174" i="4"/>
  <c r="FG175" i="4"/>
  <c r="FG176" i="4"/>
  <c r="FG177" i="4"/>
  <c r="FG178" i="4"/>
  <c r="FG179" i="4"/>
  <c r="FG180" i="4"/>
  <c r="FG181" i="4"/>
  <c r="FG182" i="4"/>
  <c r="FG183" i="4"/>
  <c r="FG184" i="4"/>
  <c r="FG185" i="4"/>
  <c r="FG186" i="4"/>
  <c r="FG187" i="4"/>
  <c r="FG188" i="4"/>
  <c r="FG189" i="4"/>
  <c r="FG190" i="4"/>
  <c r="FG191" i="4"/>
  <c r="FG192" i="4"/>
  <c r="FG193" i="4"/>
  <c r="FG194" i="4"/>
  <c r="FG195" i="4"/>
  <c r="FG196" i="4"/>
  <c r="FG197" i="4"/>
  <c r="FG198" i="4"/>
  <c r="FG199" i="4"/>
  <c r="FG200" i="4"/>
  <c r="FG201" i="4"/>
  <c r="FF8" i="4"/>
  <c r="FF9" i="4"/>
  <c r="FF10" i="4"/>
  <c r="FF11" i="4"/>
  <c r="FF12" i="4"/>
  <c r="FF13" i="4"/>
  <c r="FF14" i="4"/>
  <c r="FF15" i="4"/>
  <c r="FF16" i="4"/>
  <c r="FF17" i="4"/>
  <c r="FF18" i="4"/>
  <c r="FF19" i="4"/>
  <c r="FF20" i="4"/>
  <c r="FF21" i="4"/>
  <c r="FF22" i="4"/>
  <c r="FF23" i="4"/>
  <c r="FF24" i="4"/>
  <c r="FF25" i="4"/>
  <c r="FF26" i="4"/>
  <c r="FF27" i="4"/>
  <c r="FF28" i="4"/>
  <c r="FF29" i="4"/>
  <c r="FF30" i="4"/>
  <c r="FF31" i="4"/>
  <c r="FF32" i="4"/>
  <c r="FF33" i="4"/>
  <c r="FF34" i="4"/>
  <c r="FF35" i="4"/>
  <c r="FF36" i="4"/>
  <c r="FF37" i="4"/>
  <c r="FF38" i="4"/>
  <c r="FF39" i="4"/>
  <c r="FF40" i="4"/>
  <c r="FF41" i="4"/>
  <c r="FF42" i="4"/>
  <c r="FF43" i="4"/>
  <c r="FF44" i="4"/>
  <c r="FF45" i="4"/>
  <c r="FF46" i="4"/>
  <c r="FF47" i="4"/>
  <c r="FF48" i="4"/>
  <c r="FF49" i="4"/>
  <c r="FF50" i="4"/>
  <c r="FF51" i="4"/>
  <c r="FF52" i="4"/>
  <c r="FF53" i="4"/>
  <c r="FF54" i="4"/>
  <c r="FF55" i="4"/>
  <c r="FF56" i="4"/>
  <c r="FF57" i="4"/>
  <c r="FF58" i="4"/>
  <c r="FF59" i="4"/>
  <c r="FF60" i="4"/>
  <c r="FF61" i="4"/>
  <c r="FF62" i="4"/>
  <c r="FF63" i="4"/>
  <c r="FF64" i="4"/>
  <c r="FF65" i="4"/>
  <c r="FF66" i="4"/>
  <c r="FF68" i="4"/>
  <c r="FF69" i="4"/>
  <c r="FF70" i="4"/>
  <c r="FF71" i="4"/>
  <c r="FF72" i="4"/>
  <c r="FF73" i="4"/>
  <c r="FF74" i="4"/>
  <c r="FF75" i="4"/>
  <c r="FF76" i="4"/>
  <c r="FF77" i="4"/>
  <c r="FF78" i="4"/>
  <c r="FF79" i="4"/>
  <c r="FF80" i="4"/>
  <c r="FF81" i="4"/>
  <c r="FF82" i="4"/>
  <c r="FF83" i="4"/>
  <c r="FF84" i="4"/>
  <c r="FF85" i="4"/>
  <c r="FF86" i="4"/>
  <c r="FF87" i="4"/>
  <c r="FF88" i="4"/>
  <c r="FF89" i="4"/>
  <c r="FF90" i="4"/>
  <c r="FF91" i="4"/>
  <c r="FF92" i="4"/>
  <c r="FF93" i="4"/>
  <c r="FF94" i="4"/>
  <c r="FF95" i="4"/>
  <c r="FF96" i="4"/>
  <c r="FF97" i="4"/>
  <c r="FF98" i="4"/>
  <c r="FF99" i="4"/>
  <c r="FF100" i="4"/>
  <c r="FF101" i="4"/>
  <c r="FF102" i="4"/>
  <c r="FF103" i="4"/>
  <c r="FF104" i="4"/>
  <c r="FF105" i="4"/>
  <c r="FF106" i="4"/>
  <c r="FF107" i="4"/>
  <c r="FF108" i="4"/>
  <c r="FF109" i="4"/>
  <c r="FF111" i="4"/>
  <c r="FF112" i="4"/>
  <c r="FF113" i="4"/>
  <c r="FF114" i="4"/>
  <c r="FF115" i="4"/>
  <c r="FF116" i="4"/>
  <c r="FF117" i="4"/>
  <c r="FF118" i="4"/>
  <c r="FF119" i="4"/>
  <c r="FF120" i="4"/>
  <c r="FF121" i="4"/>
  <c r="FF122" i="4"/>
  <c r="FF123" i="4"/>
  <c r="FF124" i="4"/>
  <c r="FF125" i="4"/>
  <c r="FF126" i="4"/>
  <c r="FF127" i="4"/>
  <c r="FF128" i="4"/>
  <c r="FF129" i="4"/>
  <c r="FF130" i="4"/>
  <c r="FF131" i="4"/>
  <c r="FF132" i="4"/>
  <c r="FF133" i="4"/>
  <c r="FF134" i="4"/>
  <c r="FF135" i="4"/>
  <c r="FF136" i="4"/>
  <c r="FF137" i="4"/>
  <c r="FF138" i="4"/>
  <c r="FF139" i="4"/>
  <c r="FF140" i="4"/>
  <c r="FF141" i="4"/>
  <c r="FF142" i="4"/>
  <c r="FF143" i="4"/>
  <c r="FF144" i="4"/>
  <c r="FF145" i="4"/>
  <c r="FF146" i="4"/>
  <c r="FF147" i="4"/>
  <c r="FF148" i="4"/>
  <c r="FF149" i="4"/>
  <c r="FF150" i="4"/>
  <c r="FF151" i="4"/>
  <c r="FF152" i="4"/>
  <c r="FF153" i="4"/>
  <c r="FF154" i="4"/>
  <c r="FF155" i="4"/>
  <c r="FF156" i="4"/>
  <c r="FF157" i="4"/>
  <c r="FF158" i="4"/>
  <c r="FF159" i="4"/>
  <c r="FF160" i="4"/>
  <c r="FF161" i="4"/>
  <c r="FF162" i="4"/>
  <c r="FF163" i="4"/>
  <c r="FF164" i="4"/>
  <c r="FF165" i="4"/>
  <c r="FF166" i="4"/>
  <c r="FF167" i="4"/>
  <c r="FF168" i="4"/>
  <c r="FF169" i="4"/>
  <c r="FF170" i="4"/>
  <c r="FF171" i="4"/>
  <c r="FF172" i="4"/>
  <c r="FF173" i="4"/>
  <c r="FF174" i="4"/>
  <c r="FF175" i="4"/>
  <c r="FF176" i="4"/>
  <c r="FF177" i="4"/>
  <c r="FF178" i="4"/>
  <c r="FF179" i="4"/>
  <c r="FF180" i="4"/>
  <c r="FF181" i="4"/>
  <c r="FF182" i="4"/>
  <c r="FF183" i="4"/>
  <c r="FF184" i="4"/>
  <c r="FF185" i="4"/>
  <c r="FF186" i="4"/>
  <c r="FF187" i="4"/>
  <c r="FF188" i="4"/>
  <c r="FF189" i="4"/>
  <c r="FF190" i="4"/>
  <c r="FF191" i="4"/>
  <c r="FF192" i="4"/>
  <c r="FF193" i="4"/>
  <c r="FF194" i="4"/>
  <c r="FF195" i="4"/>
  <c r="FF196" i="4"/>
  <c r="FF197" i="4"/>
  <c r="FF198" i="4"/>
  <c r="FF199" i="4"/>
  <c r="FF200" i="4"/>
  <c r="FF201" i="4"/>
  <c r="CZ8" i="2"/>
  <c r="CZ9" i="2"/>
  <c r="CZ10" i="2"/>
  <c r="CZ11" i="2"/>
  <c r="CZ12" i="2"/>
  <c r="CZ13" i="2"/>
  <c r="CZ14" i="2"/>
  <c r="CZ15" i="2"/>
  <c r="CZ16" i="2"/>
  <c r="CZ17" i="2"/>
  <c r="CZ18" i="2"/>
  <c r="CZ19" i="2"/>
  <c r="CZ20" i="2"/>
  <c r="CZ21" i="2"/>
  <c r="CZ22" i="2"/>
  <c r="CZ23" i="2"/>
  <c r="CZ24" i="2"/>
  <c r="CZ25" i="2"/>
  <c r="CZ26" i="2"/>
  <c r="CZ27" i="2"/>
  <c r="CZ28" i="2"/>
  <c r="CZ29" i="2"/>
  <c r="CZ30" i="2"/>
  <c r="CZ31" i="2"/>
  <c r="CZ32" i="2"/>
  <c r="CZ33" i="2"/>
  <c r="CZ34" i="2"/>
  <c r="CZ35" i="2"/>
  <c r="CZ36" i="2"/>
  <c r="CZ37" i="2"/>
  <c r="CZ38" i="2"/>
  <c r="CZ39" i="2"/>
  <c r="CZ40" i="2"/>
  <c r="CZ41" i="2"/>
  <c r="CZ42" i="2"/>
  <c r="CZ43" i="2"/>
  <c r="CZ44" i="2"/>
  <c r="CZ45" i="2"/>
  <c r="CZ46" i="2"/>
  <c r="CZ47" i="2"/>
  <c r="CZ48" i="2"/>
  <c r="CZ49" i="2"/>
  <c r="CZ50" i="2"/>
  <c r="CZ51" i="2"/>
  <c r="CZ52" i="2"/>
  <c r="CZ53" i="2"/>
  <c r="CZ54" i="2"/>
  <c r="CZ55" i="2"/>
  <c r="CZ56" i="2"/>
  <c r="CZ57" i="2"/>
  <c r="CZ58" i="2"/>
  <c r="CZ59" i="2"/>
  <c r="CZ60" i="2"/>
  <c r="CZ61" i="2"/>
  <c r="CZ62" i="2"/>
  <c r="CZ63" i="2"/>
  <c r="CZ64" i="2"/>
  <c r="CZ65" i="2"/>
  <c r="CZ66" i="2"/>
  <c r="CZ68" i="2"/>
  <c r="CZ69" i="2"/>
  <c r="CZ70" i="2"/>
  <c r="CZ71" i="2"/>
  <c r="CZ72" i="2"/>
  <c r="CZ73" i="2"/>
  <c r="CZ74" i="2"/>
  <c r="CZ75" i="2"/>
  <c r="CZ76" i="2"/>
  <c r="CZ77" i="2"/>
  <c r="CZ78" i="2"/>
  <c r="CZ79" i="2"/>
  <c r="CZ80" i="2"/>
  <c r="CZ81" i="2"/>
  <c r="CZ82" i="2"/>
  <c r="CZ83" i="2"/>
  <c r="CZ84" i="2"/>
  <c r="CZ85" i="2"/>
  <c r="CZ86" i="2"/>
  <c r="CZ87" i="2"/>
  <c r="CZ88" i="2"/>
  <c r="CZ89" i="2"/>
  <c r="CZ90" i="2"/>
  <c r="CZ91" i="2"/>
  <c r="CZ92" i="2"/>
  <c r="CZ93" i="2"/>
  <c r="CZ94" i="2"/>
  <c r="CZ95" i="2"/>
  <c r="CZ96" i="2"/>
  <c r="CZ97" i="2"/>
  <c r="CZ98" i="2"/>
  <c r="CZ99" i="2"/>
  <c r="CZ100" i="2"/>
  <c r="CZ101" i="2"/>
  <c r="CZ102" i="2"/>
  <c r="CZ103" i="2"/>
  <c r="CZ104" i="2"/>
  <c r="CZ105" i="2"/>
  <c r="CZ106" i="2"/>
  <c r="CZ107" i="2"/>
  <c r="CZ108" i="2"/>
  <c r="CZ109" i="2"/>
  <c r="CZ111" i="2"/>
  <c r="CZ112" i="2"/>
  <c r="CZ113" i="2"/>
  <c r="CZ114" i="2"/>
  <c r="CZ115" i="2"/>
  <c r="CZ116" i="2"/>
  <c r="CZ117" i="2"/>
  <c r="CZ118" i="2"/>
  <c r="CZ119" i="2"/>
  <c r="CZ120" i="2"/>
  <c r="CZ121" i="2"/>
  <c r="CZ122" i="2"/>
  <c r="CZ123" i="2"/>
  <c r="CZ124" i="2"/>
  <c r="CZ125" i="2"/>
  <c r="CZ126" i="2"/>
  <c r="CZ127" i="2"/>
  <c r="CZ128" i="2"/>
  <c r="CZ129" i="2"/>
  <c r="CZ130" i="2"/>
  <c r="CZ131" i="2"/>
  <c r="CZ132" i="2"/>
  <c r="CZ133" i="2"/>
  <c r="CZ134" i="2"/>
  <c r="CZ135" i="2"/>
  <c r="CZ136" i="2"/>
  <c r="CZ137" i="2"/>
  <c r="CZ138" i="2"/>
  <c r="CZ139" i="2"/>
  <c r="CZ140" i="2"/>
  <c r="CZ141" i="2"/>
  <c r="CZ142" i="2"/>
  <c r="CZ143" i="2"/>
  <c r="CZ144" i="2"/>
  <c r="CZ145" i="2"/>
  <c r="CZ146" i="2"/>
  <c r="CZ147" i="2"/>
  <c r="CZ148" i="2"/>
  <c r="CZ149" i="2"/>
  <c r="CZ150" i="2"/>
  <c r="CZ151" i="2"/>
  <c r="CZ152" i="2"/>
  <c r="CZ153" i="2"/>
  <c r="CZ154" i="2"/>
  <c r="CZ155" i="2"/>
  <c r="CZ156" i="2"/>
  <c r="CZ157" i="2"/>
  <c r="CZ158" i="2"/>
  <c r="CZ159" i="2"/>
  <c r="CZ160" i="2"/>
  <c r="CZ161" i="2"/>
  <c r="CZ162" i="2"/>
  <c r="CZ163" i="2"/>
  <c r="CZ164" i="2"/>
  <c r="CZ165" i="2"/>
  <c r="CZ166" i="2"/>
  <c r="CZ167" i="2"/>
  <c r="CZ168" i="2"/>
  <c r="CZ169" i="2"/>
  <c r="CZ170" i="2"/>
  <c r="CZ171" i="2"/>
  <c r="CZ172" i="2"/>
  <c r="CZ173" i="2"/>
  <c r="CZ174" i="2"/>
  <c r="CZ175" i="2"/>
  <c r="CZ176" i="2"/>
  <c r="CZ177" i="2"/>
  <c r="CZ178" i="2"/>
  <c r="CZ179" i="2"/>
  <c r="CZ180" i="2"/>
  <c r="CZ181" i="2"/>
  <c r="CZ182" i="2"/>
  <c r="CZ183" i="2"/>
  <c r="CZ184" i="2"/>
  <c r="CZ185" i="2"/>
  <c r="CZ186" i="2"/>
  <c r="CZ187" i="2"/>
  <c r="CZ188" i="2"/>
  <c r="CZ189" i="2"/>
  <c r="CZ190" i="2"/>
  <c r="CZ191" i="2"/>
  <c r="CZ192" i="2"/>
  <c r="CZ193" i="2"/>
  <c r="CZ194" i="2"/>
  <c r="CZ195" i="2"/>
  <c r="CZ196" i="2"/>
  <c r="CZ197" i="2"/>
  <c r="CZ198" i="2"/>
  <c r="CZ199" i="2"/>
  <c r="CZ200" i="2"/>
  <c r="CZ201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5" i="2"/>
  <c r="CY66" i="2"/>
  <c r="CY68" i="2"/>
  <c r="CY69" i="2"/>
  <c r="CY70" i="2"/>
  <c r="CY71" i="2"/>
  <c r="CY72" i="2"/>
  <c r="CY73" i="2"/>
  <c r="CY74" i="2"/>
  <c r="CY75" i="2"/>
  <c r="CY76" i="2"/>
  <c r="CY77" i="2"/>
  <c r="CY78" i="2"/>
  <c r="CY79" i="2"/>
  <c r="CY80" i="2"/>
  <c r="CY81" i="2"/>
  <c r="CY82" i="2"/>
  <c r="CY83" i="2"/>
  <c r="CY84" i="2"/>
  <c r="CY85" i="2"/>
  <c r="CY86" i="2"/>
  <c r="CY87" i="2"/>
  <c r="CY88" i="2"/>
  <c r="CY89" i="2"/>
  <c r="CY90" i="2"/>
  <c r="CY91" i="2"/>
  <c r="CY92" i="2"/>
  <c r="CY93" i="2"/>
  <c r="CY94" i="2"/>
  <c r="CY95" i="2"/>
  <c r="CY96" i="2"/>
  <c r="CY97" i="2"/>
  <c r="CY98" i="2"/>
  <c r="CY99" i="2"/>
  <c r="CY100" i="2"/>
  <c r="CY101" i="2"/>
  <c r="CY102" i="2"/>
  <c r="CY103" i="2"/>
  <c r="CY104" i="2"/>
  <c r="CY105" i="2"/>
  <c r="CY106" i="2"/>
  <c r="CY107" i="2"/>
  <c r="CY108" i="2"/>
  <c r="CY109" i="2"/>
  <c r="CY111" i="2"/>
  <c r="CY112" i="2"/>
  <c r="CY113" i="2"/>
  <c r="CY114" i="2"/>
  <c r="CY115" i="2"/>
  <c r="CY116" i="2"/>
  <c r="CY117" i="2"/>
  <c r="CY118" i="2"/>
  <c r="CY119" i="2"/>
  <c r="CY120" i="2"/>
  <c r="CY121" i="2"/>
  <c r="CY122" i="2"/>
  <c r="CY123" i="2"/>
  <c r="CY124" i="2"/>
  <c r="CY125" i="2"/>
  <c r="CY126" i="2"/>
  <c r="CY127" i="2"/>
  <c r="CY128" i="2"/>
  <c r="CY129" i="2"/>
  <c r="CY130" i="2"/>
  <c r="CY131" i="2"/>
  <c r="CY132" i="2"/>
  <c r="CY133" i="2"/>
  <c r="CY134" i="2"/>
  <c r="CY135" i="2"/>
  <c r="CY136" i="2"/>
  <c r="CY137" i="2"/>
  <c r="CY138" i="2"/>
  <c r="CY139" i="2"/>
  <c r="CY140" i="2"/>
  <c r="CY141" i="2"/>
  <c r="CY142" i="2"/>
  <c r="CY143" i="2"/>
  <c r="CY144" i="2"/>
  <c r="CY145" i="2"/>
  <c r="CY146" i="2"/>
  <c r="CY147" i="2"/>
  <c r="CY148" i="2"/>
  <c r="CY149" i="2"/>
  <c r="CY150" i="2"/>
  <c r="CY151" i="2"/>
  <c r="CY152" i="2"/>
  <c r="CY153" i="2"/>
  <c r="CY154" i="2"/>
  <c r="CY155" i="2"/>
  <c r="CY156" i="2"/>
  <c r="CY157" i="2"/>
  <c r="CY158" i="2"/>
  <c r="CY159" i="2"/>
  <c r="CY160" i="2"/>
  <c r="CY161" i="2"/>
  <c r="CY162" i="2"/>
  <c r="CY163" i="2"/>
  <c r="CY164" i="2"/>
  <c r="CY165" i="2"/>
  <c r="CY166" i="2"/>
  <c r="CY167" i="2"/>
  <c r="CY168" i="2"/>
  <c r="CY169" i="2"/>
  <c r="CY170" i="2"/>
  <c r="CY171" i="2"/>
  <c r="CY172" i="2"/>
  <c r="CY173" i="2"/>
  <c r="CY174" i="2"/>
  <c r="CY175" i="2"/>
  <c r="CY176" i="2"/>
  <c r="CY177" i="2"/>
  <c r="CY178" i="2"/>
  <c r="CY179" i="2"/>
  <c r="CY180" i="2"/>
  <c r="CY181" i="2"/>
  <c r="CY182" i="2"/>
  <c r="CY183" i="2"/>
  <c r="CY184" i="2"/>
  <c r="CY185" i="2"/>
  <c r="CY186" i="2"/>
  <c r="CY187" i="2"/>
  <c r="CY188" i="2"/>
  <c r="CY189" i="2"/>
  <c r="CY190" i="2"/>
  <c r="CY191" i="2"/>
  <c r="CY192" i="2"/>
  <c r="CY193" i="2"/>
  <c r="CY194" i="2"/>
  <c r="CY195" i="2"/>
  <c r="CY196" i="2"/>
  <c r="CY197" i="2"/>
  <c r="CY198" i="2"/>
  <c r="CY199" i="2"/>
  <c r="CY200" i="2"/>
  <c r="CY201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49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8" i="2"/>
  <c r="CX69" i="2"/>
  <c r="CX70" i="2"/>
  <c r="CX71" i="2"/>
  <c r="CX72" i="2"/>
  <c r="CX73" i="2"/>
  <c r="CX74" i="2"/>
  <c r="CX75" i="2"/>
  <c r="CX76" i="2"/>
  <c r="CX77" i="2"/>
  <c r="CX78" i="2"/>
  <c r="CX79" i="2"/>
  <c r="CX80" i="2"/>
  <c r="CX81" i="2"/>
  <c r="CX82" i="2"/>
  <c r="CX83" i="2"/>
  <c r="CX84" i="2"/>
  <c r="CX85" i="2"/>
  <c r="CX86" i="2"/>
  <c r="CX87" i="2"/>
  <c r="CX88" i="2"/>
  <c r="CX89" i="2"/>
  <c r="CX90" i="2"/>
  <c r="CX91" i="2"/>
  <c r="CX92" i="2"/>
  <c r="CX93" i="2"/>
  <c r="CX94" i="2"/>
  <c r="CX95" i="2"/>
  <c r="CX96" i="2"/>
  <c r="CX97" i="2"/>
  <c r="CX98" i="2"/>
  <c r="CX99" i="2"/>
  <c r="CX100" i="2"/>
  <c r="CX101" i="2"/>
  <c r="CX102" i="2"/>
  <c r="CX103" i="2"/>
  <c r="CX104" i="2"/>
  <c r="CX105" i="2"/>
  <c r="CX106" i="2"/>
  <c r="CX107" i="2"/>
  <c r="CX108" i="2"/>
  <c r="CX109" i="2"/>
  <c r="CX111" i="2"/>
  <c r="CX112" i="2"/>
  <c r="CX113" i="2"/>
  <c r="CX114" i="2"/>
  <c r="CX115" i="2"/>
  <c r="CX116" i="2"/>
  <c r="CX117" i="2"/>
  <c r="CX118" i="2"/>
  <c r="CX119" i="2"/>
  <c r="CX120" i="2"/>
  <c r="CX121" i="2"/>
  <c r="CX122" i="2"/>
  <c r="CX123" i="2"/>
  <c r="CX124" i="2"/>
  <c r="CX125" i="2"/>
  <c r="CX126" i="2"/>
  <c r="CX127" i="2"/>
  <c r="CX128" i="2"/>
  <c r="CX129" i="2"/>
  <c r="CX130" i="2"/>
  <c r="CX131" i="2"/>
  <c r="CX132" i="2"/>
  <c r="CX133" i="2"/>
  <c r="CX134" i="2"/>
  <c r="CX135" i="2"/>
  <c r="CX136" i="2"/>
  <c r="CX137" i="2"/>
  <c r="CX138" i="2"/>
  <c r="CX139" i="2"/>
  <c r="CX140" i="2"/>
  <c r="CX141" i="2"/>
  <c r="CX142" i="2"/>
  <c r="CX143" i="2"/>
  <c r="CX144" i="2"/>
  <c r="CX145" i="2"/>
  <c r="CX146" i="2"/>
  <c r="CX147" i="2"/>
  <c r="CX148" i="2"/>
  <c r="CX149" i="2"/>
  <c r="CX150" i="2"/>
  <c r="CX151" i="2"/>
  <c r="CX152" i="2"/>
  <c r="CX153" i="2"/>
  <c r="CX154" i="2"/>
  <c r="CX155" i="2"/>
  <c r="CX156" i="2"/>
  <c r="CX157" i="2"/>
  <c r="CX158" i="2"/>
  <c r="CX159" i="2"/>
  <c r="CX160" i="2"/>
  <c r="CX161" i="2"/>
  <c r="CX162" i="2"/>
  <c r="CX163" i="2"/>
  <c r="CX164" i="2"/>
  <c r="CX165" i="2"/>
  <c r="CX166" i="2"/>
  <c r="CX167" i="2"/>
  <c r="CX168" i="2"/>
  <c r="CX169" i="2"/>
  <c r="CX170" i="2"/>
  <c r="CX171" i="2"/>
  <c r="CX172" i="2"/>
  <c r="CX173" i="2"/>
  <c r="CX174" i="2"/>
  <c r="CX175" i="2"/>
  <c r="CX176" i="2"/>
  <c r="CX177" i="2"/>
  <c r="CX178" i="2"/>
  <c r="CX179" i="2"/>
  <c r="CX180" i="2"/>
  <c r="CX181" i="2"/>
  <c r="CX182" i="2"/>
  <c r="CX183" i="2"/>
  <c r="CX184" i="2"/>
  <c r="CX185" i="2"/>
  <c r="CX186" i="2"/>
  <c r="CX187" i="2"/>
  <c r="CX188" i="2"/>
  <c r="CX189" i="2"/>
  <c r="CX190" i="2"/>
  <c r="CX191" i="2"/>
  <c r="CX192" i="2"/>
  <c r="CX193" i="2"/>
  <c r="CX194" i="2"/>
  <c r="CX195" i="2"/>
  <c r="CX196" i="2"/>
  <c r="CX197" i="2"/>
  <c r="CX198" i="2"/>
  <c r="CX199" i="2"/>
  <c r="CX200" i="2"/>
  <c r="CX201" i="2"/>
  <c r="FJ7" i="4"/>
  <c r="FI7" i="4"/>
  <c r="FH7" i="4"/>
  <c r="FG7" i="4"/>
  <c r="FF7" i="4"/>
  <c r="CZ7" i="2"/>
  <c r="CY7" i="2"/>
  <c r="CX7" i="2"/>
  <c r="DG51" i="2" a="1"/>
  <c r="FP148" i="4" a="1"/>
  <c r="FT106" i="4" a="1"/>
  <c r="FS128" i="4" a="1"/>
  <c r="DF109" i="2" a="1"/>
  <c r="DG137" i="2" a="1"/>
  <c r="FT161" i="4" a="1"/>
  <c r="FO149" i="4" a="1"/>
  <c r="DE40" i="2" a="1"/>
  <c r="AJ202" i="4" a="1"/>
  <c r="DG8" i="2" a="1"/>
  <c r="DE66" i="2" a="1"/>
  <c r="FU124" i="4" a="1"/>
  <c r="FT32" i="4" a="1"/>
  <c r="FQ98" i="4" a="1"/>
  <c r="FP157" i="4" a="1"/>
  <c r="FN23" i="4" a="1"/>
  <c r="FR128" i="4" a="1"/>
  <c r="FT92" i="4" a="1"/>
  <c r="FP39" i="4" a="1"/>
  <c r="FN74" i="4" a="1"/>
  <c r="DD74" i="2" a="1"/>
  <c r="FN132" i="4" a="1"/>
  <c r="FU154" i="4" a="1"/>
  <c r="DG100" i="2" a="1"/>
  <c r="FO178" i="4" a="1"/>
  <c r="FP133" i="4" a="1"/>
  <c r="FU37" i="4" a="1"/>
  <c r="DE33" i="2" a="1"/>
  <c r="FQ116" i="4" a="1"/>
  <c r="DG63" i="2" a="1"/>
  <c r="FT60" i="4" a="1"/>
  <c r="DE57" i="2" a="1"/>
  <c r="DC86" i="2" a="1"/>
  <c r="DG164" i="2" a="1"/>
  <c r="DC29" i="2" a="1"/>
  <c r="FR120" i="4" a="1"/>
  <c r="DG113" i="2" a="1"/>
  <c r="DD119" i="2" a="1"/>
  <c r="DG135" i="2" a="1"/>
  <c r="DG53" i="2" a="1"/>
  <c r="DF152" i="2" a="1"/>
  <c r="DG130" i="2" a="1"/>
  <c r="DC125" i="2" a="1"/>
  <c r="FU76" i="4" a="1"/>
  <c r="BW202" i="4" a="1"/>
  <c r="AA202" i="2" a="1"/>
  <c r="FU58" i="4" a="1"/>
  <c r="FO85" i="4" a="1"/>
  <c r="FT156" i="4" a="1"/>
  <c r="FN82" i="4" a="1"/>
  <c r="FR188" i="4" a="1"/>
  <c r="AU202" i="2" a="1"/>
  <c r="FQ137" i="4" a="1"/>
  <c r="FS142" i="4" a="1"/>
  <c r="DF169" i="2" a="1"/>
  <c r="FS69" i="4" a="1"/>
  <c r="FS157" i="4" a="1"/>
  <c r="DE97" i="2" a="1"/>
  <c r="P202" i="4" a="1"/>
  <c r="DC51" i="2" a="1"/>
  <c r="DG23" i="2" a="1"/>
  <c r="FS164" i="4" a="1"/>
  <c r="DD96" i="2" a="1"/>
  <c r="FR89" i="4" a="1"/>
  <c r="FS50" i="4" a="1"/>
  <c r="DF48" i="2" a="1"/>
  <c r="DC57" i="2" a="1"/>
  <c r="FR46" i="4" a="1"/>
  <c r="FP88" i="4" a="1"/>
  <c r="FQ199" i="4" a="1"/>
  <c r="FP86" i="4" a="1"/>
  <c r="DG98" i="2" a="1"/>
  <c r="DC182" i="2" a="1"/>
  <c r="FT52" i="4" a="1"/>
  <c r="FT42" i="4" a="1"/>
  <c r="FS185" i="4" a="1"/>
  <c r="FP76" i="4" a="1"/>
  <c r="FT97" i="4" a="1"/>
  <c r="FS54" i="4" a="1"/>
  <c r="FP12" i="4" a="1"/>
  <c r="DD128" i="2" a="1"/>
  <c r="FU128" i="4" a="1"/>
  <c r="FS187" i="4" a="1"/>
  <c r="DE69" i="2" a="1"/>
  <c r="DG117" i="2" a="1"/>
  <c r="FT45" i="4" a="1"/>
  <c r="DC103" i="2" a="1"/>
  <c r="FS77" i="4" a="1"/>
  <c r="FS173" i="4" a="1"/>
  <c r="CW202" i="4" a="1"/>
  <c r="FR38" i="4" a="1"/>
  <c r="FT180" i="4" a="1"/>
  <c r="DE202" i="4" a="1"/>
  <c r="DG147" i="2" a="1"/>
  <c r="BJ202" i="4" a="1"/>
  <c r="FS135" i="4" a="1"/>
  <c r="DD112" i="2" a="1"/>
  <c r="FT107" i="4" a="1"/>
  <c r="AV202" i="2" a="1"/>
  <c r="FR174" i="4" a="1"/>
  <c r="FO8" i="4" a="1"/>
  <c r="DD110" i="2" a="1"/>
  <c r="FT91" i="4" a="1"/>
  <c r="FR81" i="4" a="1"/>
  <c r="AR202" i="4" a="1"/>
  <c r="FQ176" i="4" a="1"/>
  <c r="DG60" i="2" a="1"/>
  <c r="FS116" i="4" a="1"/>
  <c r="DG19" i="2" a="1"/>
  <c r="FP136" i="4" a="1"/>
  <c r="FR28" i="4" a="1"/>
  <c r="FS165" i="4" a="1"/>
  <c r="EY202" i="4" a="1"/>
  <c r="DF190" i="2" a="1"/>
  <c r="FU176" i="4" a="1"/>
  <c r="FQ156" i="4" a="1"/>
  <c r="DC194" i="2" a="1"/>
  <c r="FP187" i="4" a="1"/>
  <c r="FS37" i="4" a="1"/>
  <c r="FP33" i="4" a="1"/>
  <c r="DF100" i="2" a="1"/>
  <c r="FQ178" i="4" a="1"/>
  <c r="FN39" i="4" a="1"/>
  <c r="FT196" i="4" a="1"/>
  <c r="FP70" i="4" a="1"/>
  <c r="FO31" i="4" a="1"/>
  <c r="DC149" i="2" a="1"/>
  <c r="FP200" i="4" a="1"/>
  <c r="FS119" i="4" a="1"/>
  <c r="AH202" i="4" a="1"/>
  <c r="DE82" i="2" a="1"/>
  <c r="FO190" i="4" a="1"/>
  <c r="FP103" i="4" a="1"/>
  <c r="DD120" i="2" a="1"/>
  <c r="DG138" i="2" a="1"/>
  <c r="FR192" i="4" a="1"/>
  <c r="DF151" i="2" a="1"/>
  <c r="DE125" i="2" a="1"/>
  <c r="FU32" i="4" a="1"/>
  <c r="FR14" i="4" a="1"/>
  <c r="DD126" i="2" a="1"/>
  <c r="DG160" i="2" a="1"/>
  <c r="DF66" i="2" a="1"/>
  <c r="DG29" i="2" a="1"/>
  <c r="DD196" i="2" a="1"/>
  <c r="DE150" i="2" a="1"/>
  <c r="FR119" i="4" a="1"/>
  <c r="DG101" i="2" a="1"/>
  <c r="DG17" i="2" a="1"/>
  <c r="FR18" i="4" a="1"/>
  <c r="DG115" i="2" a="1"/>
  <c r="FN47" i="4" a="1"/>
  <c r="FS27" i="4" a="1"/>
  <c r="FT118" i="4" a="1"/>
  <c r="FN81" i="4" a="1"/>
  <c r="DF193" i="2" a="1"/>
  <c r="FO192" i="4" a="1"/>
  <c r="DE103" i="2" a="1"/>
  <c r="FU27" i="4" a="1"/>
  <c r="DF163" i="2" a="1"/>
  <c r="FU47" i="4" a="1"/>
  <c r="FQ173" i="4" a="1"/>
  <c r="DE30" i="2" a="1"/>
  <c r="DF50" i="2" a="1"/>
  <c r="FT55" i="4" a="1"/>
  <c r="FR142" i="4" a="1"/>
  <c r="FP57" i="4" a="1"/>
  <c r="FU13" i="4" a="1"/>
  <c r="DG146" i="2" a="1"/>
  <c r="FO38" i="4" a="1"/>
  <c r="DD103" i="2" a="1"/>
  <c r="FU69" i="4" a="1"/>
  <c r="BT202" i="4" a="1"/>
  <c r="FP114" i="4" a="1"/>
  <c r="DG182" i="2" a="1"/>
  <c r="AF202" i="2" a="1"/>
  <c r="FT150" i="4" a="1"/>
  <c r="DE17" i="2" a="1"/>
  <c r="DE138" i="2" a="1"/>
  <c r="FN123" i="4" a="1"/>
  <c r="FN54" i="4" a="1"/>
  <c r="DG136" i="2" a="1"/>
  <c r="FU78" i="4" a="1"/>
  <c r="FS140" i="4" a="1"/>
  <c r="FO96" i="4" a="1"/>
  <c r="DF128" i="2" a="1"/>
  <c r="DC30" i="2" a="1"/>
  <c r="FN179" i="4" a="1"/>
  <c r="DD36" i="2" a="1"/>
  <c r="FO12" i="4" a="1"/>
  <c r="FQ162" i="4" a="1"/>
  <c r="DF99" i="2" a="1"/>
  <c r="FO81" i="4" a="1"/>
  <c r="DD129" i="2" a="1"/>
  <c r="DC64" i="2" a="1"/>
  <c r="DG166" i="2" a="1"/>
  <c r="FU68" i="4" a="1"/>
  <c r="AW202" i="4" a="1"/>
  <c r="AV202" i="4" a="1"/>
  <c r="FU108" i="4" a="1"/>
  <c r="FT31" i="4" a="1"/>
  <c r="FT50" i="4" a="1"/>
  <c r="FT11" i="4" a="1"/>
  <c r="FQ89" i="4" a="1"/>
  <c r="FO67" i="4" a="1"/>
  <c r="DG195" i="2" a="1"/>
  <c r="FS199" i="4" a="1"/>
  <c r="DG49" i="2" a="1"/>
  <c r="FO140" i="4" a="1"/>
  <c r="DR202" i="4" a="1"/>
  <c r="FQ200" i="4" a="1"/>
  <c r="FN114" i="4" a="1"/>
  <c r="FR54" i="4" a="1"/>
  <c r="FP164" i="4" a="1"/>
  <c r="FT112" i="4" a="1"/>
  <c r="DD107" i="2" a="1"/>
  <c r="DF157" i="2" a="1"/>
  <c r="FS56" i="4" a="1"/>
  <c r="FT154" i="4" a="1"/>
  <c r="DF105" i="2" a="1"/>
  <c r="DE115" i="2" a="1"/>
  <c r="FU118" i="4" a="1"/>
  <c r="FP176" i="4" a="1"/>
  <c r="FU67" i="4" a="1"/>
  <c r="DC88" i="2" a="1"/>
  <c r="FT96" i="4" a="1"/>
  <c r="DF123" i="2" a="1"/>
  <c r="FU16" i="4" a="1"/>
  <c r="AL202" i="2" a="1"/>
  <c r="FH202" i="4" a="1"/>
  <c r="AH202" i="2" a="1"/>
  <c r="DC113" i="2" a="1"/>
  <c r="BS202" i="4" a="1"/>
  <c r="DG94" i="2" a="1"/>
  <c r="DD142" i="2" a="1"/>
  <c r="DG114" i="2" a="1"/>
  <c r="DF13" i="2" a="1"/>
  <c r="FS112" i="4" a="1"/>
  <c r="DF195" i="2" a="1"/>
  <c r="FO75" i="4" a="1"/>
  <c r="DC195" i="2" a="1"/>
  <c r="N202" i="2" a="1"/>
  <c r="DD184" i="2" a="1"/>
  <c r="FP77" i="4" a="1"/>
  <c r="DD54" i="2" a="1"/>
  <c r="FU119" i="4" a="1"/>
  <c r="FT25" i="4" a="1"/>
  <c r="FU140" i="4" a="1"/>
  <c r="DF132" i="2" a="1"/>
  <c r="DE120" i="2" a="1"/>
  <c r="FP10" i="4" a="1"/>
  <c r="DE101" i="2" a="1"/>
  <c r="DC190" i="2" a="1"/>
  <c r="FQ67" i="4" a="1"/>
  <c r="DD67" i="2" a="1"/>
  <c r="DD192" i="2" a="1"/>
  <c r="FO76" i="4" a="1"/>
  <c r="EO202" i="4" a="1"/>
  <c r="DC200" i="2" a="1"/>
  <c r="FR71" i="4" a="1"/>
  <c r="DE62" i="2" a="1"/>
  <c r="FS181" i="4" a="1"/>
  <c r="FR184" i="4" a="1"/>
  <c r="FP130" i="4" a="1"/>
  <c r="FQ104" i="4" a="1"/>
  <c r="FU163" i="4" a="1"/>
  <c r="BS202" i="2" a="1"/>
  <c r="FU174" i="4" a="1"/>
  <c r="FN175" i="4" a="1"/>
  <c r="C202" i="2" a="1"/>
  <c r="FT190" i="4" a="1"/>
  <c r="FR123" i="4" a="1"/>
  <c r="FT142" i="4" a="1"/>
  <c r="FQ71" i="4" a="1"/>
  <c r="DF191" i="2" a="1"/>
  <c r="DF134" i="2" a="1"/>
  <c r="FN153" i="4" a="1"/>
  <c r="FT130" i="4" a="1"/>
  <c r="FO20" i="4" a="1"/>
  <c r="DC67" i="2" a="1"/>
  <c r="FU158" i="4" a="1"/>
  <c r="DD124" i="2" a="1"/>
  <c r="DF111" i="2" a="1"/>
  <c r="AB202" i="4" a="1"/>
  <c r="FS95" i="4" a="1"/>
  <c r="FQ159" i="4" a="1"/>
  <c r="DC131" i="2" a="1"/>
  <c r="DE116" i="2" a="1"/>
  <c r="DG202" i="4" a="1"/>
  <c r="FT89" i="4" a="1"/>
  <c r="FR158" i="4" a="1"/>
  <c r="DG42" i="2" a="1"/>
  <c r="DD175" i="2" a="1"/>
  <c r="FT111" i="4" a="1"/>
  <c r="DF45" i="2" a="1"/>
  <c r="DG32" i="2" a="1"/>
  <c r="FO112" i="4" a="1"/>
  <c r="FQ36" i="4" a="1"/>
  <c r="DC148" i="2" a="1"/>
  <c r="FT43" i="4" a="1"/>
  <c r="DC170" i="2" a="1"/>
  <c r="DG172" i="2" a="1"/>
  <c r="DG110" i="2" a="1"/>
  <c r="FO143" i="4" a="1"/>
  <c r="G202" i="4" a="1"/>
  <c r="DG158" i="2" a="1"/>
  <c r="CQ202" i="2" a="1"/>
  <c r="FU71" i="4" a="1"/>
  <c r="BO202" i="2" a="1"/>
  <c r="DG185" i="2" a="1"/>
  <c r="FT58" i="4" a="1"/>
  <c r="FS143" i="4" a="1"/>
  <c r="FQ134" i="4" a="1"/>
  <c r="FP144" i="4" a="1"/>
  <c r="FN96" i="4" a="1"/>
  <c r="FP110" i="4" a="1"/>
  <c r="FU9" i="4" a="1"/>
  <c r="BM202" i="4" a="1"/>
  <c r="DG118" i="2" a="1"/>
  <c r="FR77" i="4" a="1"/>
  <c r="FR157" i="4" a="1"/>
  <c r="FT167" i="4" a="1"/>
  <c r="FQ189" i="4" a="1"/>
  <c r="FN188" i="4" a="1"/>
  <c r="FQ185" i="4" a="1"/>
  <c r="DC62" i="2" a="1"/>
  <c r="FT113" i="4" a="1"/>
  <c r="DD182" i="2" a="1"/>
  <c r="FU79" i="4" a="1"/>
  <c r="DF71" i="2" a="1"/>
  <c r="FR150" i="4" a="1"/>
  <c r="AK202" i="4" a="1"/>
  <c r="FT115" i="4" a="1"/>
  <c r="FQ139" i="4" a="1"/>
  <c r="FS186" i="4" a="1"/>
  <c r="FU44" i="4" a="1"/>
  <c r="FS67" i="4" a="1"/>
  <c r="FP21" i="4" a="1"/>
  <c r="FN192" i="4" a="1"/>
  <c r="DG143" i="2" a="1"/>
  <c r="FO15" i="4" a="1"/>
  <c r="FO87" i="4" a="1"/>
  <c r="DF120" i="2" a="1"/>
  <c r="FQ63" i="4" a="1"/>
  <c r="FQ84" i="4" a="1"/>
  <c r="FP126" i="4" a="1"/>
  <c r="DG119" i="2" a="1"/>
  <c r="FU82" i="4" a="1"/>
  <c r="FR196" i="4" a="1"/>
  <c r="FT173" i="4" a="1"/>
  <c r="FN125" i="4" a="1"/>
  <c r="DC118" i="2" a="1"/>
  <c r="FU88" i="4" a="1"/>
  <c r="DF29" i="2" a="1"/>
  <c r="FN112" i="4" a="1"/>
  <c r="DC189" i="2" a="1"/>
  <c r="FP96" i="4" a="1"/>
  <c r="FS105" i="4" a="1"/>
  <c r="FO64" i="4" a="1"/>
  <c r="DF143" i="2" a="1"/>
  <c r="FP59" i="4" a="1"/>
  <c r="DC193" i="2" a="1"/>
  <c r="FN75" i="4" a="1"/>
  <c r="DC147" i="2" a="1"/>
  <c r="DF98" i="2" a="1"/>
  <c r="DG127" i="2" a="1"/>
  <c r="FT84" i="4" a="1"/>
  <c r="FT48" i="4" a="1"/>
  <c r="FQ110" i="4" a="1"/>
  <c r="DG199" i="2" a="1"/>
  <c r="FR148" i="4" a="1"/>
  <c r="FT172" i="4" a="1"/>
  <c r="FT36" i="4" a="1"/>
  <c r="FU92" i="4" a="1"/>
  <c r="FQ107" i="4" a="1"/>
  <c r="FO110" i="4" a="1"/>
  <c r="FR129" i="4" a="1"/>
  <c r="FO58" i="4" a="1"/>
  <c r="DG169" i="2" a="1"/>
  <c r="FP15" i="4" a="1"/>
  <c r="FR67" i="4" a="1"/>
  <c r="FQ99" i="4" a="1"/>
  <c r="DF153" i="2" a="1"/>
  <c r="FU23" i="4" a="1"/>
  <c r="FR35" i="4" a="1"/>
  <c r="FU110" i="4" a="1"/>
  <c r="DE94" i="2" a="1"/>
  <c r="DD71" i="2" a="1"/>
  <c r="FU101" i="4" a="1"/>
  <c r="FR118" i="4" a="1"/>
  <c r="FT140" i="4" a="1"/>
  <c r="DF125" i="2" a="1"/>
  <c r="FS92" i="4" a="1"/>
  <c r="FS139" i="4" a="1"/>
  <c r="FS115" i="4" a="1"/>
  <c r="DC139" i="2" a="1"/>
  <c r="DG129" i="2" a="1"/>
  <c r="FU10" i="4" a="1"/>
  <c r="DF185" i="2" a="1"/>
  <c r="FQ18" i="4" a="1"/>
  <c r="FQ27" i="4" a="1"/>
  <c r="FT175" i="4" a="1"/>
  <c r="FR95" i="4" a="1"/>
  <c r="J202" i="4" a="1"/>
  <c r="FR135" i="4" a="1"/>
  <c r="DD72" i="2" a="1"/>
  <c r="FR195" i="4" a="1"/>
  <c r="FP196" i="4" a="1"/>
  <c r="FS132" i="4" a="1"/>
  <c r="FP81" i="4" a="1"/>
  <c r="FN158" i="4" a="1"/>
  <c r="DG67" i="2" a="1"/>
  <c r="FO86" i="4" a="1"/>
  <c r="AR202" i="2" a="1"/>
  <c r="G202" i="2" a="1"/>
  <c r="DE78" i="2" a="1"/>
  <c r="FU42" i="4" a="1"/>
  <c r="FR16" i="4" a="1"/>
  <c r="DD61" i="2" a="1"/>
  <c r="DC77" i="2" a="1"/>
  <c r="FT88" i="4" a="1"/>
  <c r="FT100" i="4" a="1"/>
  <c r="FS144" i="4" a="1"/>
  <c r="FQ7" i="4" a="1"/>
  <c r="DD98" i="2" a="1"/>
  <c r="FS22" i="4" a="1"/>
  <c r="AS202" i="4" a="1"/>
  <c r="FN111" i="4" a="1"/>
  <c r="DN202" i="4" a="1"/>
  <c r="FO151" i="4" a="1"/>
  <c r="DF180" i="2" a="1"/>
  <c r="FS61" i="4" a="1"/>
  <c r="FQ153" i="4" a="1"/>
  <c r="FP32" i="4" a="1"/>
  <c r="FU143" i="4" a="1"/>
  <c r="FT77" i="4" a="1"/>
  <c r="DC123" i="2" a="1"/>
  <c r="DF90" i="2" a="1"/>
  <c r="FT99" i="4" a="1"/>
  <c r="DC17" i="2" a="1"/>
  <c r="DF176" i="2" a="1"/>
  <c r="FU43" i="4" a="1"/>
  <c r="FR68" i="4" a="1"/>
  <c r="FB202" i="4" a="1"/>
  <c r="FT166" i="4" a="1"/>
  <c r="DE134" i="2" a="1"/>
  <c r="FR59" i="4" a="1"/>
  <c r="FT185" i="4" a="1"/>
  <c r="FT119" i="4" a="1"/>
  <c r="DG61" i="2" a="1"/>
  <c r="FS14" i="4" a="1"/>
  <c r="DF116" i="2" a="1"/>
  <c r="DC164" i="2" a="1"/>
  <c r="CX202" i="2" a="1"/>
  <c r="FR140" i="4" a="1"/>
  <c r="CC202" i="2" a="1"/>
  <c r="FO100" i="4" a="1"/>
  <c r="DF55" i="2" a="1"/>
  <c r="FN133" i="4" a="1"/>
  <c r="FR186" i="4" a="1"/>
  <c r="EF202" i="4" a="1"/>
  <c r="X202" i="4" a="1"/>
  <c r="FR105" i="4" a="1"/>
  <c r="FT73" i="4" a="1"/>
  <c r="FN173" i="4" a="1"/>
  <c r="FS57" i="4" a="1"/>
  <c r="FS121" i="4" a="1"/>
  <c r="FQ59" i="4" a="1"/>
  <c r="DD169" i="2" a="1"/>
  <c r="FS147" i="4" a="1"/>
  <c r="FS183" i="4" a="1"/>
  <c r="DG181" i="2" a="1"/>
  <c r="DF113" i="2" a="1"/>
  <c r="FU145" i="4" a="1"/>
  <c r="FS84" i="4" a="1"/>
  <c r="FS88" i="4" a="1"/>
  <c r="DE13" i="2" a="1"/>
  <c r="FR176" i="4" a="1"/>
  <c r="FT104" i="4" a="1"/>
  <c r="DF58" i="2" a="1"/>
  <c r="K202" i="4" a="1"/>
  <c r="DD47" i="2" a="1"/>
  <c r="DF78" i="2" a="1"/>
  <c r="DG12" i="2" a="1"/>
  <c r="FO53" i="4" a="1"/>
  <c r="FP27" i="4" a="1"/>
  <c r="BC202" i="4" a="1"/>
  <c r="FS201" i="4" a="1"/>
  <c r="FU153" i="4" a="1"/>
  <c r="DD91" i="2" a="1"/>
  <c r="DG106" i="2" a="1"/>
  <c r="FT120" i="4" a="1"/>
  <c r="DG33" i="2" a="1"/>
  <c r="DF46" i="2" a="1"/>
  <c r="FR194" i="4" a="1"/>
  <c r="DD141" i="2" a="1"/>
  <c r="FP75" i="4" a="1"/>
  <c r="FP43" i="4" a="1"/>
  <c r="DF42" i="2" a="1"/>
  <c r="DD133" i="2" a="1"/>
  <c r="DE121" i="2" a="1"/>
  <c r="FR172" i="4" a="1"/>
  <c r="FN181" i="4" a="1"/>
  <c r="FS7" i="4" a="1"/>
  <c r="DD55" i="2" a="1"/>
  <c r="FP190" i="4" a="1"/>
  <c r="FR168" i="4" a="1"/>
  <c r="FQ66" i="4" a="1"/>
  <c r="DE23" i="2" a="1"/>
  <c r="DF131" i="2" a="1"/>
  <c r="FR15" i="4" a="1"/>
  <c r="DF68" i="2" a="1"/>
  <c r="FR127" i="4" a="1"/>
  <c r="BZ202" i="2" a="1"/>
  <c r="FT127" i="4" a="1"/>
  <c r="FU103" i="4" a="1"/>
  <c r="FT71" i="4" a="1"/>
  <c r="DG62" i="2" a="1"/>
  <c r="DE169" i="2" a="1"/>
  <c r="BE202" i="4" a="1"/>
  <c r="DD57" i="2" a="1"/>
  <c r="FT33" i="4" a="1"/>
  <c r="FT189" i="4" a="1"/>
  <c r="FP83" i="4" a="1"/>
  <c r="FU190" i="4" a="1"/>
  <c r="DG157" i="2" a="1"/>
  <c r="BD202" i="2" a="1"/>
  <c r="FS110" i="4" a="1"/>
  <c r="DE152" i="2" a="1"/>
  <c r="FS131" i="4" a="1"/>
  <c r="CT202" i="2" a="1"/>
  <c r="DD75" i="2" a="1"/>
  <c r="DF142" i="2" a="1"/>
  <c r="FU39" i="4" a="1"/>
  <c r="FU65" i="4" a="1"/>
  <c r="DE14" i="2" a="1"/>
  <c r="FP17" i="4" a="1"/>
  <c r="FQ28" i="4" a="1"/>
  <c r="FU11" i="4" a="1"/>
  <c r="FP102" i="4" a="1"/>
  <c r="FP42" i="4" a="1"/>
  <c r="FP131" i="4" a="1"/>
  <c r="FU151" i="4" a="1"/>
  <c r="FU14" i="4" a="1"/>
  <c r="FP184" i="4" a="1"/>
  <c r="BK202" i="4" a="1"/>
  <c r="FN166" i="4" a="1"/>
  <c r="DF81" i="2" a="1"/>
  <c r="FP20" i="4" a="1"/>
  <c r="FR109" i="4" a="1"/>
  <c r="FT171" i="4" a="1"/>
  <c r="FR85" i="4" a="1"/>
  <c r="DF62" i="2" a="1"/>
  <c r="FT17" i="4" a="1"/>
  <c r="FQ86" i="4" a="1"/>
  <c r="DF115" i="2" a="1"/>
  <c r="FU80" i="4" a="1"/>
  <c r="DG15" i="2" a="1"/>
  <c r="DC140" i="2" a="1"/>
  <c r="FQ135" i="4" a="1"/>
  <c r="DC178" i="2" a="1"/>
  <c r="FT67" i="4" a="1"/>
  <c r="DC49" i="2" a="1"/>
  <c r="FU152" i="4" a="1"/>
  <c r="FR116" i="4" a="1"/>
  <c r="DG109" i="2" a="1"/>
  <c r="DD39" i="2" a="1"/>
  <c r="DE71" i="2" a="1"/>
  <c r="FR73" i="4" a="1"/>
  <c r="DE123" i="2" a="1"/>
  <c r="DF112" i="2" a="1"/>
  <c r="FR104" i="4" a="1"/>
  <c r="FU25" i="4" a="1"/>
  <c r="FS168" i="4" a="1"/>
  <c r="FU180" i="4" a="1"/>
  <c r="T202" i="2" a="1"/>
  <c r="DG177" i="2" a="1"/>
  <c r="FP82" i="4" a="1"/>
  <c r="FT139" i="4" a="1"/>
  <c r="FP11" i="4" a="1"/>
  <c r="DD187" i="2" a="1"/>
  <c r="FN134" i="4" a="1"/>
  <c r="DG103" i="2" a="1"/>
  <c r="DC12" i="2" a="1"/>
  <c r="DD65" i="2" a="1"/>
  <c r="DG200" i="2" a="1"/>
  <c r="FU94" i="4" a="1"/>
  <c r="FP178" i="4" a="1"/>
  <c r="DE9" i="2" a="1"/>
  <c r="DC13" i="2" a="1"/>
  <c r="FO36" i="4" a="1"/>
  <c r="DD179" i="2" a="1"/>
  <c r="DG198" i="2" a="1"/>
  <c r="FT24" i="4" a="1"/>
  <c r="DC95" i="2" a="1"/>
  <c r="DE81" i="2" a="1"/>
  <c r="FQ38" i="4" a="1"/>
  <c r="FT46" i="4" a="1"/>
  <c r="DD116" i="2" a="1"/>
  <c r="FS125" i="4" a="1"/>
  <c r="DC129" i="2" a="1"/>
  <c r="FU8" i="4" a="1"/>
  <c r="FT7" i="4" a="1"/>
  <c r="DG68" i="2" a="1"/>
  <c r="DE60" i="2" a="1"/>
  <c r="DC24" i="2" a="1"/>
  <c r="BD202" i="4" a="1"/>
  <c r="FN19" i="4" a="1"/>
  <c r="FU166" i="4" a="1"/>
  <c r="BP202" i="2" a="1"/>
  <c r="FS51" i="4" a="1"/>
  <c r="FS98" i="4" a="1"/>
  <c r="FS46" i="4" a="1"/>
  <c r="FU15" i="4" a="1"/>
  <c r="FU117" i="4" a="1"/>
  <c r="FT57" i="4" a="1"/>
  <c r="DG104" i="2" a="1"/>
  <c r="FR31" i="4" a="1"/>
  <c r="FU49" i="4" a="1"/>
  <c r="DF17" i="2" a="1"/>
  <c r="FR178" i="4" a="1"/>
  <c r="FR66" i="4" a="1"/>
  <c r="FN20" i="4" a="1"/>
  <c r="FU60" i="4" a="1"/>
  <c r="FO22" i="4" a="1"/>
  <c r="FQ114" i="4" a="1"/>
  <c r="DE160" i="2" a="1"/>
  <c r="DF61" i="2" a="1"/>
  <c r="FN143" i="4" a="1"/>
  <c r="FO93" i="4" a="1"/>
  <c r="FN110" i="4" a="1"/>
  <c r="FT188" i="4" a="1"/>
  <c r="FT136" i="4" a="1"/>
  <c r="DF179" i="2" a="1"/>
  <c r="FT15" i="4" a="1"/>
  <c r="DG178" i="2" a="1"/>
  <c r="FN38" i="4" a="1"/>
  <c r="FR47" i="4" a="1"/>
  <c r="DE133" i="2" a="1"/>
  <c r="FU96" i="4" a="1"/>
  <c r="FN116" i="4" a="1"/>
  <c r="FS155" i="4" a="1"/>
  <c r="DG31" i="2" a="1"/>
  <c r="FN52" i="4" a="1"/>
  <c r="DP202" i="4" a="1"/>
  <c r="DF136" i="2" a="1"/>
  <c r="DF95" i="2" a="1"/>
  <c r="DF26" i="2" a="1"/>
  <c r="EP202" i="4" a="1"/>
  <c r="DE99" i="2" a="1"/>
  <c r="FR141" i="4" a="1"/>
  <c r="DG36" i="2" a="1"/>
  <c r="FR143" i="4" a="1"/>
  <c r="FT199" i="4" a="1"/>
  <c r="DF117" i="2" a="1"/>
  <c r="DC76" i="2" a="1"/>
  <c r="FO17" i="4" a="1"/>
  <c r="FU31" i="4" a="1"/>
  <c r="FU40" i="4" a="1"/>
  <c r="FR33" i="4" a="1"/>
  <c r="BV202" i="4" a="1"/>
  <c r="DC112" i="2" a="1"/>
  <c r="FO182" i="4" a="1"/>
  <c r="DG196" i="2" a="1"/>
  <c r="DE96" i="2" a="1"/>
  <c r="DE55" i="2" a="1"/>
  <c r="FP89" i="4" a="1"/>
  <c r="FR53" i="4" a="1"/>
  <c r="DD150" i="2" a="1"/>
  <c r="FR124" i="4" a="1"/>
  <c r="FN50" i="4" a="1"/>
  <c r="F202" i="2" a="1"/>
  <c r="DE114" i="2" a="1"/>
  <c r="FN122" i="4" a="1"/>
  <c r="DC110" i="2" a="1"/>
  <c r="FN32" i="4" a="1"/>
  <c r="DF119" i="2" a="1"/>
  <c r="FT197" i="4" a="1"/>
  <c r="FP23" i="4" a="1"/>
  <c r="FR156" i="4" a="1"/>
  <c r="AO202" i="2" a="1"/>
  <c r="FT169" i="4" a="1"/>
  <c r="FP199" i="4" a="1"/>
  <c r="FQ77" i="4" a="1"/>
  <c r="FU109" i="4" a="1"/>
  <c r="FP64" i="4" a="1"/>
  <c r="FT75" i="4" a="1"/>
  <c r="FU193" i="4" a="1"/>
  <c r="DG193" i="2" a="1"/>
  <c r="DE77" i="2" a="1"/>
  <c r="DF18" i="2" a="1"/>
  <c r="FT27" i="4" a="1"/>
  <c r="DE183" i="2" a="1"/>
  <c r="K202" i="2" a="1"/>
  <c r="FU12" i="4" a="1"/>
  <c r="FS188" i="4" a="1"/>
  <c r="FO24" i="4" a="1"/>
  <c r="FN141" i="4" a="1"/>
  <c r="DG18" i="2" a="1"/>
  <c r="DG57" i="2" a="1"/>
  <c r="DF108" i="2" a="1"/>
  <c r="FT117" i="4" a="1"/>
  <c r="DD66" i="2" a="1"/>
  <c r="DC135" i="2" a="1"/>
  <c r="FO69" i="4" a="1"/>
  <c r="FT124" i="4" a="1"/>
  <c r="FP122" i="4" a="1"/>
  <c r="AZ202" i="2" a="1"/>
  <c r="FS145" i="4" a="1"/>
  <c r="FO111" i="4" a="1"/>
  <c r="FT81" i="4" a="1"/>
  <c r="FN15" i="4" a="1"/>
  <c r="BN202" i="2" a="1"/>
  <c r="FN83" i="4" a="1"/>
  <c r="FO84" i="4" a="1"/>
  <c r="FU81" i="4" a="1"/>
  <c r="DC15" i="2" a="1"/>
  <c r="DE29" i="2" a="1"/>
  <c r="FP189" i="4" a="1"/>
  <c r="AK202" i="2" a="1"/>
  <c r="FO97" i="4" a="1"/>
  <c r="FS76" i="4" a="1"/>
  <c r="FQ186" i="4" a="1"/>
  <c r="FS200" i="4" a="1"/>
  <c r="DD198" i="2" a="1"/>
  <c r="DE52" i="2" a="1"/>
  <c r="FO26" i="4" a="1"/>
  <c r="FQ15" i="4" a="1"/>
  <c r="DD18" i="2" a="1"/>
  <c r="FT109" i="4" a="1"/>
  <c r="FO21" i="4" a="1"/>
  <c r="FT149" i="4" a="1"/>
  <c r="DC73" i="2" a="1"/>
  <c r="FO148" i="4" a="1"/>
  <c r="FP68" i="4" a="1"/>
  <c r="DF118" i="2" a="1"/>
  <c r="DD174" i="2" a="1"/>
  <c r="DF88" i="2" a="1"/>
  <c r="FN130" i="4" a="1"/>
  <c r="FQ129" i="4" a="1"/>
  <c r="FS45" i="4" a="1"/>
  <c r="FN16" i="4" a="1"/>
  <c r="FP173" i="4" a="1"/>
  <c r="FT182" i="4" a="1"/>
  <c r="DF82" i="2" a="1"/>
  <c r="DE190" i="2" a="1"/>
  <c r="FO42" i="4" a="1"/>
  <c r="DE119" i="2" a="1"/>
  <c r="FP63" i="4" a="1"/>
  <c r="DC58" i="2" a="1"/>
  <c r="DC47" i="2" a="1"/>
  <c r="FR76" i="4" a="1"/>
  <c r="DE44" i="2" a="1"/>
  <c r="DQ202" i="4" a="1"/>
  <c r="CF202" i="4" a="1"/>
  <c r="FQ123" i="4" a="1"/>
  <c r="FU139" i="4" a="1"/>
  <c r="DD8" i="2" a="1"/>
  <c r="DG131" i="2" a="1"/>
  <c r="FQ201" i="4" a="1"/>
  <c r="FT147" i="4" a="1"/>
  <c r="FS72" i="4" a="1"/>
  <c r="DF171" i="2" a="1"/>
  <c r="DE189" i="2" a="1"/>
  <c r="DE177" i="2" a="1"/>
  <c r="FO160" i="4" a="1"/>
  <c r="FR82" i="4" a="1"/>
  <c r="FU198" i="4" a="1"/>
  <c r="FS96" i="4" a="1"/>
  <c r="FP147" i="4" a="1"/>
  <c r="FS23" i="4" a="1"/>
  <c r="DG197" i="2" a="1"/>
  <c r="FU132" i="4" a="1"/>
  <c r="FR50" i="4" a="1"/>
  <c r="DD200" i="2" a="1"/>
  <c r="FU125" i="4" a="1"/>
  <c r="FN90" i="4" a="1"/>
  <c r="AM202" i="4" a="1"/>
  <c r="FN67" i="4" a="1"/>
  <c r="FO16" i="4" a="1"/>
  <c r="DD130" i="2" a="1"/>
  <c r="FQ172" i="4" a="1"/>
  <c r="FR24" i="4" a="1"/>
  <c r="FU181" i="4" a="1"/>
  <c r="FR132" i="4" a="1"/>
  <c r="DG141" i="2" a="1"/>
  <c r="FP105" i="4" a="1"/>
  <c r="BQ202" i="4" a="1"/>
  <c r="DD60" i="2" a="1"/>
  <c r="FR134" i="4" a="1"/>
  <c r="FR37" i="4" a="1"/>
  <c r="CG202" i="2" a="1"/>
  <c r="H202" i="2" a="1"/>
  <c r="CD202" i="4" a="1"/>
  <c r="DG43" i="2" a="1"/>
  <c r="FT21" i="4" a="1"/>
  <c r="FN172" i="4" a="1"/>
  <c r="DC80" i="2" a="1"/>
  <c r="FT134" i="4" a="1"/>
  <c r="DG175" i="2" a="1"/>
  <c r="FP169" i="4" a="1"/>
  <c r="FT153" i="4" a="1"/>
  <c r="FQ160" i="4" a="1"/>
  <c r="BR202" i="2" a="1"/>
  <c r="FN29" i="4" a="1"/>
  <c r="DD114" i="2" a="1"/>
  <c r="DF186" i="2" a="1"/>
  <c r="DD109" i="2" a="1"/>
  <c r="FT14" i="4" a="1"/>
  <c r="FT86" i="4" a="1"/>
  <c r="DD21" i="2" a="1"/>
  <c r="FQ34" i="4" a="1"/>
  <c r="DD13" i="2" a="1"/>
  <c r="DC109" i="2" a="1"/>
  <c r="DG88" i="2" a="1"/>
  <c r="DB202" i="2" a="1"/>
  <c r="DE135" i="2" a="1"/>
  <c r="BB202" i="4" a="1"/>
  <c r="FN147" i="4" a="1"/>
  <c r="FS127" i="4" a="1"/>
  <c r="FR145" i="4" a="1"/>
  <c r="FU175" i="4" a="1"/>
  <c r="DD102" i="2" a="1"/>
  <c r="DE70" i="2" a="1"/>
  <c r="DE178" i="2" a="1"/>
  <c r="FT186" i="4" a="1"/>
  <c r="FN86" i="4" a="1"/>
  <c r="FR101" i="4" a="1"/>
  <c r="FT35" i="4" a="1"/>
  <c r="FR9" i="4" a="1"/>
  <c r="FO82" i="4" a="1"/>
  <c r="DG20" i="2" a="1"/>
  <c r="AY202" i="2" a="1"/>
  <c r="FP92" i="4" a="1"/>
  <c r="FU74" i="4" a="1"/>
  <c r="DD24" i="2" a="1"/>
  <c r="FN186" i="4" a="1"/>
  <c r="DF104" i="2" a="1"/>
  <c r="DD84" i="2" a="1"/>
  <c r="FQ151" i="4" a="1"/>
  <c r="FU168" i="4" a="1"/>
  <c r="DD167" i="2" a="1"/>
  <c r="FO142" i="4" a="1"/>
  <c r="FN163" i="4" a="1"/>
  <c r="DG173" i="2" a="1"/>
  <c r="DG87" i="2" a="1"/>
  <c r="FN120" i="4" a="1"/>
  <c r="DE37" i="2" a="1"/>
  <c r="FN113" i="4" a="1"/>
  <c r="FR23" i="4" a="1"/>
  <c r="FP186" i="4" a="1"/>
  <c r="FO139" i="4" a="1"/>
  <c r="DF139" i="2" a="1"/>
  <c r="DF133" i="2" a="1"/>
  <c r="FR164" i="4" a="1"/>
  <c r="FN142" i="4" a="1"/>
  <c r="FO70" i="4" a="1"/>
  <c r="DE79" i="2" a="1"/>
  <c r="FQ17" i="4" a="1"/>
  <c r="FS97" i="4" a="1"/>
  <c r="DE67" i="2" a="1"/>
  <c r="FR130" i="4" a="1"/>
  <c r="DE117" i="2" a="1"/>
  <c r="FT101" i="4" a="1"/>
  <c r="FQ44" i="4" a="1"/>
  <c r="DC69" i="2" a="1"/>
  <c r="DD94" i="2" a="1"/>
  <c r="FU141" i="4" a="1"/>
  <c r="DF161" i="2" a="1"/>
  <c r="FQ48" i="4" a="1"/>
  <c r="DC134" i="2" a="1"/>
  <c r="FU156" i="4" a="1"/>
  <c r="FQ39" i="4" a="1"/>
  <c r="DG75" i="2" a="1"/>
  <c r="DF14" i="2" a="1"/>
  <c r="DD29" i="2" a="1"/>
  <c r="DE195" i="2" a="1"/>
  <c r="FQ108" i="4" a="1"/>
  <c r="FO9" i="4" a="1"/>
  <c r="FO196" i="4" a="1"/>
  <c r="DC14" i="2" a="1"/>
  <c r="FR11" i="4" a="1"/>
  <c r="DE89" i="2" a="1"/>
  <c r="FS160" i="4" a="1"/>
  <c r="FQ121" i="4" a="1"/>
  <c r="FT201" i="4" a="1"/>
  <c r="DD77" i="2" a="1"/>
  <c r="FQ133" i="4" a="1"/>
  <c r="FO145" i="4" a="1"/>
  <c r="FN18" i="4" a="1"/>
  <c r="FR43" i="4" a="1"/>
  <c r="DE87" i="2" a="1"/>
  <c r="FS90" i="4" a="1"/>
  <c r="DF155" i="2" a="1"/>
  <c r="FP180" i="4" a="1"/>
  <c r="EZ202" i="4" a="1"/>
  <c r="DD123" i="2" a="1"/>
  <c r="FT61" i="4" a="1"/>
  <c r="FS36" i="4" a="1"/>
  <c r="FU150" i="4" a="1"/>
  <c r="FO63" i="4" a="1"/>
  <c r="FR111" i="4" a="1"/>
  <c r="FN105" i="4" a="1"/>
  <c r="FU133" i="4" a="1"/>
  <c r="FP118" i="4" a="1"/>
  <c r="DF79" i="2" a="1"/>
  <c r="DD49" i="2" a="1"/>
  <c r="DF126" i="2" a="1"/>
  <c r="DD164" i="2" a="1"/>
  <c r="DF127" i="2" a="1"/>
  <c r="FS167" i="4" a="1"/>
  <c r="FS60" i="4" a="1"/>
  <c r="FN159" i="4" a="1"/>
  <c r="FR13" i="4" a="1"/>
  <c r="AM202" i="2" a="1"/>
  <c r="DF173" i="2" a="1"/>
  <c r="FN190" i="4" a="1"/>
  <c r="FR87" i="4" a="1"/>
  <c r="FU41" i="4" a="1"/>
  <c r="DE106" i="2" a="1"/>
  <c r="DC42" i="2" a="1"/>
  <c r="AC202" i="4" a="1"/>
  <c r="DD95" i="2" a="1"/>
  <c r="CS202" i="4" a="1"/>
  <c r="DC70" i="2" a="1"/>
  <c r="FO167" i="4" a="1"/>
  <c r="FP85" i="4" a="1"/>
  <c r="FS152" i="4" a="1"/>
  <c r="FS170" i="4" a="1"/>
  <c r="DG124" i="2" a="1"/>
  <c r="DD170" i="2" a="1"/>
  <c r="FO35" i="4" a="1"/>
  <c r="DF24" i="2" a="1"/>
  <c r="DF135" i="2" a="1"/>
  <c r="FS19" i="4" a="1"/>
  <c r="FP116" i="4" a="1"/>
  <c r="W202" i="4" a="1"/>
  <c r="DG165" i="2" a="1"/>
  <c r="BO202" i="4" a="1"/>
  <c r="DE72" i="2" a="1"/>
  <c r="FS32" i="4" a="1"/>
  <c r="FU186" i="4" a="1"/>
  <c r="FT200" i="4" a="1"/>
  <c r="FU201" i="4" a="1"/>
  <c r="FT68" i="4" a="1"/>
  <c r="DG96" i="2" a="1"/>
  <c r="FO65" i="4" a="1"/>
  <c r="AX202" i="4" a="1"/>
  <c r="CV202" i="4" a="1"/>
  <c r="BB202" i="2" a="1"/>
  <c r="DG148" i="2" a="1"/>
  <c r="DG192" i="2" a="1"/>
  <c r="DF94" i="2" a="1"/>
  <c r="FS91" i="4" a="1"/>
  <c r="DF19" i="2" a="1"/>
  <c r="DG40" i="2" a="1"/>
  <c r="FN154" i="4" a="1"/>
  <c r="DC72" i="2" a="1"/>
  <c r="DC98" i="2" a="1"/>
  <c r="FQ168" i="4" a="1"/>
  <c r="O202" i="2" a="1"/>
  <c r="DG151" i="2" a="1"/>
  <c r="FT125" i="4" a="1"/>
  <c r="FS109" i="4" a="1"/>
  <c r="DE182" i="2" a="1"/>
  <c r="DC55" i="2" a="1"/>
  <c r="DC82" i="2" a="1"/>
  <c r="FO106" i="4" a="1"/>
  <c r="FT143" i="4" a="1"/>
  <c r="I202" i="2" a="1"/>
  <c r="FO88" i="4" a="1"/>
  <c r="DE129" i="2" a="1"/>
  <c r="FO32" i="4" a="1"/>
  <c r="DF8" i="2" a="1"/>
  <c r="DF188" i="2" a="1"/>
  <c r="FS192" i="4" a="1"/>
  <c r="FS103" i="4" a="1"/>
  <c r="DG161" i="2" a="1"/>
  <c r="CW202" i="2" a="1"/>
  <c r="DE24" i="2" a="1"/>
  <c r="DG116" i="2" a="1"/>
  <c r="FQ183" i="4" a="1"/>
  <c r="FP62" i="4" a="1"/>
  <c r="FQ85" i="4" a="1"/>
  <c r="DC25" i="2" a="1"/>
  <c r="FR93" i="4" a="1"/>
  <c r="FN106" i="4" a="1"/>
  <c r="FO187" i="4" a="1"/>
  <c r="FU93" i="4" a="1"/>
  <c r="DF189" i="2" a="1"/>
  <c r="FS158" i="4" a="1"/>
  <c r="EE202" i="4" a="1"/>
  <c r="FS171" i="4" a="1"/>
  <c r="FS25" i="4" a="1"/>
  <c r="FO152" i="4" a="1"/>
  <c r="DG45" i="2" a="1"/>
  <c r="FO98" i="4" a="1"/>
  <c r="EN202" i="4" a="1"/>
  <c r="FE202" i="4" a="1"/>
  <c r="DC68" i="2" a="1"/>
  <c r="AQ202" i="4" a="1"/>
  <c r="DC39" i="2" a="1"/>
  <c r="DG89" i="2" a="1"/>
  <c r="DF27" i="2" a="1"/>
  <c r="DF49" i="2" a="1"/>
  <c r="DE76" i="2" a="1"/>
  <c r="FO109" i="4" a="1"/>
  <c r="C202" i="4" a="1"/>
  <c r="FT76" i="4" a="1"/>
  <c r="FO176" i="4" a="1"/>
  <c r="FT56" i="4" a="1"/>
  <c r="FN169" i="4" a="1"/>
  <c r="FP124" i="4" a="1"/>
  <c r="DD33" i="2" a="1"/>
  <c r="DC154" i="2" a="1"/>
  <c r="CD202" i="2" a="1"/>
  <c r="O202" i="4" a="1"/>
  <c r="FN55" i="4" a="1"/>
  <c r="DD62" i="2" a="1"/>
  <c r="DF63" i="2" a="1"/>
  <c r="EL202" i="4" a="1"/>
  <c r="DD144" i="2" a="1"/>
  <c r="DD92" i="2" a="1"/>
  <c r="DD193" i="2" a="1"/>
  <c r="CI202" i="4" a="1"/>
  <c r="FT184" i="4" a="1"/>
  <c r="DD143" i="2" a="1"/>
  <c r="FS74" i="4" a="1"/>
  <c r="FP140" i="4" a="1"/>
  <c r="DC19" i="2" a="1"/>
  <c r="CB202" i="4" a="1"/>
  <c r="FT129" i="4" a="1"/>
  <c r="FN45" i="4" a="1"/>
  <c r="FO114" i="4" a="1"/>
  <c r="FU107" i="4" a="1"/>
  <c r="FO172" i="4" a="1"/>
  <c r="DC36" i="2" a="1"/>
  <c r="DC28" i="2" a="1"/>
  <c r="DC27" i="2" a="1"/>
  <c r="DE31" i="2" a="1"/>
  <c r="AX202" i="2" a="1"/>
  <c r="FO101" i="4" a="1"/>
  <c r="FQ190" i="4" a="1"/>
  <c r="DF158" i="2" a="1"/>
  <c r="FO103" i="4" a="1"/>
  <c r="FP149" i="4" a="1"/>
  <c r="FO198" i="4" a="1"/>
  <c r="FU52" i="4" a="1"/>
  <c r="DE27" i="2" a="1"/>
  <c r="FT145" i="4" a="1"/>
  <c r="FU66" i="4" a="1"/>
  <c r="FP191" i="4" a="1"/>
  <c r="FT49" i="4" a="1"/>
  <c r="FN197" i="4" a="1"/>
  <c r="FS40" i="4" a="1"/>
  <c r="FN49" i="4" a="1"/>
  <c r="FT9" i="4" a="1"/>
  <c r="FU161" i="4" a="1"/>
  <c r="DC191" i="2" a="1"/>
  <c r="FK202" i="4" a="1"/>
  <c r="DC44" i="2" a="1"/>
  <c r="FU105" i="4" a="1"/>
  <c r="FS55" i="4" a="1"/>
  <c r="FS190" i="4" a="1"/>
  <c r="FU182" i="4" a="1"/>
  <c r="DG82" i="2" a="1"/>
  <c r="DG194" i="2" a="1"/>
  <c r="DG149" i="2" a="1"/>
  <c r="FU183" i="4" a="1"/>
  <c r="DD86" i="2" a="1"/>
  <c r="EG202" i="4" a="1"/>
  <c r="FP65" i="4" a="1"/>
  <c r="DE90" i="2" a="1"/>
  <c r="DD154" i="2" a="1"/>
  <c r="CV202" i="2" a="1"/>
  <c r="DD117" i="2" a="1"/>
  <c r="DE85" i="2" a="1"/>
  <c r="DE50" i="2" a="1"/>
  <c r="DC94" i="2" a="1"/>
  <c r="FQ195" i="4" a="1"/>
  <c r="DG123" i="2" a="1"/>
  <c r="FO13" i="4" a="1"/>
  <c r="DD157" i="2" a="1"/>
  <c r="FR17" i="4" a="1"/>
  <c r="CA202" i="4" a="1"/>
  <c r="FP31" i="4" a="1"/>
  <c r="FT98" i="4" a="1"/>
  <c r="FR42" i="4" a="1"/>
  <c r="FO122" i="4" a="1"/>
  <c r="FQ157" i="4" a="1"/>
  <c r="U202" i="2" a="1"/>
  <c r="DC56" i="2" a="1"/>
  <c r="FR161" i="4" a="1"/>
  <c r="FP128" i="4" a="1"/>
  <c r="FT121" i="4" a="1"/>
  <c r="DC130" i="2" a="1"/>
  <c r="FN104" i="4" a="1"/>
  <c r="FQ16" i="4" a="1"/>
  <c r="FT37" i="4" a="1"/>
  <c r="FT141" i="4" a="1"/>
  <c r="DF147" i="2" a="1"/>
  <c r="DF122" i="2" a="1"/>
  <c r="FR7" i="4" a="1"/>
  <c r="FP91" i="4" a="1"/>
  <c r="DG190" i="2" a="1"/>
  <c r="FS24" i="4" a="1"/>
  <c r="EK202" i="4" a="1"/>
  <c r="FQ117" i="4" a="1"/>
  <c r="FN103" i="4" a="1"/>
  <c r="FQ192" i="4" a="1"/>
  <c r="DM202" i="4" a="1"/>
  <c r="FP34" i="4" a="1"/>
  <c r="DD135" i="2" a="1"/>
  <c r="DE86" i="2" a="1"/>
  <c r="FP138" i="4" a="1"/>
  <c r="FO164" i="4" a="1"/>
  <c r="DE148" i="2" a="1"/>
  <c r="DF140" i="2" a="1"/>
  <c r="DD111" i="2" a="1"/>
  <c r="FR84" i="4" a="1"/>
  <c r="DD186" i="2" a="1"/>
  <c r="DC43" i="2" a="1"/>
  <c r="FO48" i="4" a="1"/>
  <c r="FS114" i="4" a="1"/>
  <c r="DD88" i="2" a="1"/>
  <c r="AY202" i="4" a="1"/>
  <c r="BW202" i="2" a="1"/>
  <c r="FR183" i="4" a="1"/>
  <c r="FP150" i="4" a="1"/>
  <c r="FN144" i="4" a="1"/>
  <c r="FR139" i="4" a="1"/>
  <c r="FU34" i="4" a="1"/>
  <c r="Z202" i="4" a="1"/>
  <c r="DF137" i="2" a="1"/>
  <c r="DD34" i="2" a="1"/>
  <c r="DC180" i="2" a="1"/>
  <c r="FS15" i="4" a="1"/>
  <c r="FP170" i="4" a="1"/>
  <c r="AI202" i="2" a="1"/>
  <c r="DF67" i="2" a="1"/>
  <c r="FU131" i="4" a="1"/>
  <c r="FO107" i="4" a="1"/>
  <c r="DC173" i="2" a="1"/>
  <c r="DE170" i="2" a="1"/>
  <c r="FQ65" i="4" a="1"/>
  <c r="FP78" i="4" a="1"/>
  <c r="DG95" i="2" a="1"/>
  <c r="FO200" i="4" a="1"/>
  <c r="DD172" i="2" a="1"/>
  <c r="FT74" i="4" a="1"/>
  <c r="FT158" i="4" a="1"/>
  <c r="FS117" i="4" a="1"/>
  <c r="FS38" i="4" a="1"/>
  <c r="DG13" i="2" a="1"/>
  <c r="FN146" i="4" a="1"/>
  <c r="FO30" i="4" a="1"/>
  <c r="FS71" i="4" a="1"/>
  <c r="DF84" i="2" a="1"/>
  <c r="FP121" i="4" a="1"/>
  <c r="DD16" i="2" a="1"/>
  <c r="FR125" i="4" a="1"/>
  <c r="FQ70" i="4" a="1"/>
  <c r="FP73" i="4" a="1"/>
  <c r="FN31" i="4" a="1"/>
  <c r="FQ47" i="4" a="1"/>
  <c r="FT194" i="4" a="1"/>
  <c r="FN34" i="4" a="1"/>
  <c r="FP28" i="4" a="1"/>
  <c r="FS104" i="4" a="1"/>
  <c r="FT12" i="4" a="1"/>
  <c r="FT19" i="4" a="1"/>
  <c r="FS198" i="4" a="1"/>
  <c r="DF162" i="2" a="1"/>
  <c r="DG142" i="2" a="1"/>
  <c r="FS113" i="4" a="1"/>
  <c r="DF159" i="2" a="1"/>
  <c r="DC60" i="2" a="1"/>
  <c r="DC166" i="2" a="1"/>
  <c r="FN128" i="4" a="1"/>
  <c r="DF106" i="2" a="1"/>
  <c r="FN167" i="4" a="1"/>
  <c r="FP60" i="4" a="1"/>
  <c r="DD139" i="2" a="1"/>
  <c r="FU19" i="4" a="1"/>
  <c r="DC105" i="2" a="1"/>
  <c r="AI202" i="4" a="1"/>
  <c r="FO29" i="4" a="1"/>
  <c r="DD32" i="2" a="1"/>
  <c r="FU72" i="4" a="1"/>
  <c r="FP134" i="4" a="1"/>
  <c r="DG76" i="2" a="1"/>
  <c r="FP72" i="4" a="1"/>
  <c r="DD140" i="2" a="1"/>
  <c r="FO144" i="4" a="1"/>
  <c r="FS81" i="4" a="1"/>
  <c r="FQ122" i="4" a="1"/>
  <c r="FT157" i="4" a="1"/>
  <c r="DC138" i="2" a="1"/>
  <c r="FS30" i="4" a="1"/>
  <c r="FN42" i="4" a="1"/>
  <c r="DG111" i="2" a="1"/>
  <c r="FQ60" i="4" a="1"/>
  <c r="FS93" i="4" a="1"/>
  <c r="CT202" i="4" a="1"/>
  <c r="FN136" i="4" a="1"/>
  <c r="FU171" i="4" a="1"/>
  <c r="FS34" i="4" a="1"/>
  <c r="DC92" i="2" a="1"/>
  <c r="FQ163" i="4" a="1"/>
  <c r="DC150" i="2" a="1"/>
  <c r="CR202" i="4" a="1"/>
  <c r="FU97" i="4" a="1"/>
  <c r="BY202" i="2" a="1"/>
  <c r="FO161" i="4" a="1"/>
  <c r="FP18" i="4" a="1"/>
  <c r="FQ32" i="4" a="1"/>
  <c r="FO130" i="4" a="1"/>
  <c r="FN24" i="4" a="1"/>
  <c r="FU177" i="4" a="1"/>
  <c r="FO175" i="4" a="1"/>
  <c r="DC63" i="2" a="1"/>
  <c r="FR97" i="4" a="1"/>
  <c r="CF202" i="2" a="1"/>
  <c r="DG21" i="2" a="1"/>
  <c r="DE39" i="2" a="1"/>
  <c r="FU115" i="4" a="1"/>
  <c r="BZ202" i="4" a="1"/>
  <c r="DD37" i="2" a="1"/>
  <c r="FT195" i="4" a="1"/>
  <c r="FP179" i="4" a="1"/>
  <c r="DF97" i="2" a="1"/>
  <c r="FU24" i="4" a="1"/>
  <c r="FN127" i="4" a="1"/>
  <c r="FS126" i="4" a="1"/>
  <c r="DC34" i="2" a="1"/>
  <c r="FT132" i="4" a="1"/>
  <c r="FQ20" i="4" a="1"/>
  <c r="DF73" i="2" a="1"/>
  <c r="FR115" i="4" a="1"/>
  <c r="FU54" i="4" a="1"/>
  <c r="DG83" i="2" a="1"/>
  <c r="R202" i="2" a="1"/>
  <c r="FT28" i="4" a="1"/>
  <c r="DC90" i="2" a="1"/>
  <c r="FQ188" i="4" a="1"/>
  <c r="FO174" i="4" a="1"/>
  <c r="FO95" i="4" a="1"/>
  <c r="DE112" i="2" a="1"/>
  <c r="FP38" i="4" a="1"/>
  <c r="DF93" i="2" a="1"/>
  <c r="CS202" i="2" a="1"/>
  <c r="DD43" i="2" a="1"/>
  <c r="FU147" i="4" a="1"/>
  <c r="DG191" i="2" a="1"/>
  <c r="FU134" i="4" a="1"/>
  <c r="BL202" i="4" a="1"/>
  <c r="FQ80" i="4" a="1"/>
  <c r="FO60" i="4" a="1"/>
  <c r="FT51" i="4" a="1"/>
  <c r="ER202" i="4" a="1"/>
  <c r="FS33" i="4" a="1"/>
  <c r="DG72" i="2" a="1"/>
  <c r="DC108" i="2" a="1"/>
  <c r="FU22" i="4" a="1"/>
  <c r="FP9" i="4" a="1"/>
  <c r="FR52" i="4" a="1"/>
  <c r="FT83" i="4" a="1"/>
  <c r="FC202" i="4" a="1"/>
  <c r="BN202" i="4" a="1"/>
  <c r="DG64" i="2" a="1"/>
  <c r="FU89" i="4" a="1"/>
  <c r="FR180" i="4" a="1"/>
  <c r="DF54" i="2" a="1"/>
  <c r="FS111" i="4" a="1"/>
  <c r="FS75" i="4" a="1"/>
  <c r="FT159" i="4" a="1"/>
  <c r="DD69" i="2" a="1"/>
  <c r="FR56" i="4" a="1"/>
  <c r="DD134" i="2" a="1"/>
  <c r="FM202" i="4" a="1"/>
  <c r="FO39" i="4" a="1"/>
  <c r="FN93" i="4" a="1"/>
  <c r="FP106" i="4" a="1"/>
  <c r="FT148" i="4" a="1"/>
  <c r="FN8" i="4" a="1"/>
  <c r="FN201" i="4" a="1"/>
  <c r="FS134" i="4" a="1"/>
  <c r="FS151" i="4" a="1"/>
  <c r="FN107" i="4" a="1"/>
  <c r="DG152" i="2" a="1"/>
  <c r="FN126" i="4" a="1"/>
  <c r="FS153" i="4" a="1"/>
  <c r="FU148" i="4" a="1"/>
  <c r="FU191" i="4" a="1"/>
  <c r="DD136" i="2" a="1"/>
  <c r="DE128" i="2" a="1"/>
  <c r="D202" i="2" a="1"/>
  <c r="DE188" i="2" a="1"/>
  <c r="FO28" i="4" a="1"/>
  <c r="FR137" i="4" a="1"/>
  <c r="FQ103" i="4" a="1"/>
  <c r="FR22" i="4" a="1"/>
  <c r="DC83" i="2" a="1"/>
  <c r="FO92" i="4" a="1"/>
  <c r="FU123" i="4" a="1"/>
  <c r="FP113" i="4" a="1"/>
  <c r="FQ62" i="4" a="1"/>
  <c r="FT155" i="4" a="1"/>
  <c r="DC54" i="2" a="1"/>
  <c r="FO71" i="4" a="1"/>
  <c r="FQ102" i="4" a="1"/>
  <c r="DE105" i="2" a="1"/>
  <c r="FP168" i="4" a="1"/>
  <c r="CK202" i="2" a="1"/>
  <c r="FN165" i="4" a="1"/>
  <c r="DG73" i="2" a="1"/>
  <c r="DE20" i="2" a="1"/>
  <c r="FQ64" i="4" a="1"/>
  <c r="FQ46" i="4" a="1"/>
  <c r="DF10" i="2" a="1"/>
  <c r="DF56" i="2" a="1"/>
  <c r="FR153" i="4" a="1"/>
  <c r="EM202" i="4" a="1"/>
  <c r="FQ119" i="4" a="1"/>
  <c r="FU84" i="4" a="1"/>
  <c r="DD122" i="2" a="1"/>
  <c r="DG14" i="2" a="1"/>
  <c r="DO202" i="4" a="1"/>
  <c r="FU77" i="4" a="1"/>
  <c r="CK202" i="4" a="1"/>
  <c r="V202" i="4" a="1"/>
  <c r="DC151" i="2" a="1"/>
  <c r="FN41" i="4" a="1"/>
  <c r="FN168" i="4" a="1"/>
  <c r="FT80" i="4" a="1"/>
  <c r="DD78" i="2" a="1"/>
  <c r="FR133" i="4" a="1"/>
  <c r="FT122" i="4" a="1"/>
  <c r="DG92" i="2" a="1"/>
  <c r="FR185" i="4" a="1"/>
  <c r="FS133" i="4" a="1"/>
  <c r="CY202" i="2" a="1"/>
  <c r="FS148" i="4" a="1"/>
  <c r="DC96" i="2" a="1"/>
  <c r="D202" i="4" a="1"/>
  <c r="FQ193" i="4" a="1"/>
  <c r="FQ83" i="4" a="1"/>
  <c r="DF124" i="2" a="1"/>
  <c r="FQ12" i="4" a="1"/>
  <c r="DG156" i="2" a="1"/>
  <c r="DG24" i="2" a="1"/>
  <c r="FT38" i="4" a="1"/>
  <c r="FO150" i="4" a="1"/>
  <c r="FS138" i="4" a="1"/>
  <c r="DC23" i="2" a="1"/>
  <c r="FQ100" i="4" a="1"/>
  <c r="FQ37" i="4" a="1"/>
  <c r="FS68" i="4" a="1"/>
  <c r="DE61" i="2" a="1"/>
  <c r="DG187" i="2" a="1"/>
  <c r="DG183" i="2" a="1"/>
  <c r="DD145" i="2" a="1"/>
  <c r="DC46" i="2" a="1"/>
  <c r="ES202" i="4" a="1"/>
  <c r="BJ202" i="2" a="1"/>
  <c r="DD155" i="2" a="1"/>
  <c r="DD138" i="2" a="1"/>
  <c r="FP175" i="4" a="1"/>
  <c r="DC137" i="2" a="1"/>
  <c r="FR103" i="4" a="1"/>
  <c r="FP56" i="4" a="1"/>
  <c r="FR79" i="4" a="1"/>
  <c r="FU55" i="4" a="1"/>
  <c r="FN21" i="4" a="1"/>
  <c r="DF167" i="2" a="1"/>
  <c r="FU130" i="4" a="1"/>
  <c r="FS52" i="4" a="1"/>
  <c r="DC20" i="2" a="1"/>
  <c r="DE179" i="2" a="1"/>
  <c r="FQ45" i="4" a="1"/>
  <c r="BF202" i="4" a="1"/>
  <c r="FQ120" i="4" a="1"/>
  <c r="FQ126" i="4" a="1"/>
  <c r="FO59" i="4" a="1"/>
  <c r="FO197" i="4" a="1"/>
  <c r="FP123" i="4" a="1"/>
  <c r="FT162" i="4" a="1"/>
  <c r="FO184" i="4" a="1"/>
  <c r="DD180" i="2" a="1"/>
  <c r="BA202" i="2" a="1"/>
  <c r="FR165" i="4" a="1"/>
  <c r="DC196" i="2" a="1"/>
  <c r="FN108" i="4" a="1"/>
  <c r="FR74" i="4" a="1"/>
  <c r="DD199" i="2" a="1"/>
  <c r="FN156" i="4" a="1"/>
  <c r="FO183" i="4" a="1"/>
  <c r="FT178" i="4" a="1"/>
  <c r="FR187" i="4" a="1"/>
  <c r="FS62" i="4" a="1"/>
  <c r="FN180" i="4" a="1"/>
  <c r="DG134" i="2" a="1"/>
  <c r="FT59" i="4" a="1"/>
  <c r="FU90" i="4" a="1"/>
  <c r="DF16" i="2" a="1"/>
  <c r="DE25" i="2" a="1"/>
  <c r="FS16" i="4" a="1"/>
  <c r="FS118" i="4" a="1"/>
  <c r="DE185" i="2" a="1"/>
  <c r="DF197" i="2" a="1"/>
  <c r="DG69" i="2" a="1"/>
  <c r="FN140" i="4" a="1"/>
  <c r="DE48" i="2" a="1"/>
  <c r="S202" i="4" a="1"/>
  <c r="FN151" i="4" a="1"/>
  <c r="FS154" i="4" a="1"/>
  <c r="FP119" i="4" a="1"/>
  <c r="DF30" i="2" a="1"/>
  <c r="FT95" i="4" a="1"/>
  <c r="FP137" i="4" a="1"/>
  <c r="FU167" i="4" a="1"/>
  <c r="FO33" i="4" a="1"/>
  <c r="FS107" i="4" a="1"/>
  <c r="DG74" i="2" a="1"/>
  <c r="FQ161" i="4" a="1"/>
  <c r="BQ202" i="2" a="1"/>
  <c r="DF102" i="2" a="1"/>
  <c r="FU46" i="4" a="1"/>
  <c r="FO34" i="4" a="1"/>
  <c r="DG90" i="2" a="1"/>
  <c r="FQ101" i="4" a="1"/>
  <c r="FQ147" i="4" a="1"/>
  <c r="CY202" i="4" a="1"/>
  <c r="DD101" i="2" a="1"/>
  <c r="DC127" i="2" a="1"/>
  <c r="DC168" i="2" a="1"/>
  <c r="CQ202" i="4" a="1"/>
  <c r="DF170" i="2" a="1"/>
  <c r="FQ112" i="4" a="1"/>
  <c r="FP139" i="4" a="1"/>
  <c r="FO165" i="4" a="1"/>
  <c r="DD104" i="2" a="1"/>
  <c r="FQ68" i="4" a="1"/>
  <c r="FR99" i="4" a="1"/>
  <c r="DG78" i="2" a="1"/>
  <c r="FQ128" i="4" a="1"/>
  <c r="L202" i="2" a="1"/>
  <c r="DD68" i="2" a="1"/>
  <c r="FR197" i="4" a="1"/>
  <c r="FS31" i="4" a="1"/>
  <c r="B202" i="4" a="1"/>
  <c r="AD202" i="4" a="1"/>
  <c r="FR10" i="4" a="1"/>
  <c r="DD76" i="2" a="1"/>
  <c r="DE147" i="2" a="1"/>
  <c r="DD40" i="2" a="1"/>
  <c r="FR25" i="4" a="1"/>
  <c r="DC171" i="2" a="1"/>
  <c r="DF69" i="2" a="1"/>
  <c r="DD127" i="2" a="1"/>
  <c r="FP84" i="4" a="1"/>
  <c r="FQ154" i="4" a="1"/>
  <c r="FP193" i="4" a="1"/>
  <c r="CI202" i="2" a="1"/>
  <c r="FT41" i="4" a="1"/>
  <c r="DD46" i="2" a="1"/>
  <c r="P202" i="2" a="1"/>
  <c r="FT20" i="4" a="1"/>
  <c r="FR29" i="4" a="1"/>
  <c r="BM202" i="2" a="1"/>
  <c r="DE64" i="2" a="1"/>
  <c r="FU70" i="4" a="1"/>
  <c r="DG121" i="2" a="1"/>
  <c r="DE126" i="2" a="1"/>
  <c r="FQ52" i="4" a="1"/>
  <c r="DG153" i="2" a="1"/>
  <c r="BY202" i="4" a="1"/>
  <c r="FQ76" i="4" a="1"/>
  <c r="FS101" i="4" a="1"/>
  <c r="DG140" i="2" a="1"/>
  <c r="DC81" i="2" a="1"/>
  <c r="DG91" i="2" a="1"/>
  <c r="FU38" i="4" a="1"/>
  <c r="DD146" i="2" a="1"/>
  <c r="FP37" i="4" a="1"/>
  <c r="FO62" i="4" a="1"/>
  <c r="FP194" i="4" a="1"/>
  <c r="DD159" i="2" a="1"/>
  <c r="FU57" i="4" a="1"/>
  <c r="FT108" i="4" a="1"/>
  <c r="DC188" i="2" a="1"/>
  <c r="FQ14" i="4" a="1"/>
  <c r="FN43" i="4" a="1"/>
  <c r="DG102" i="2" a="1"/>
  <c r="CH202" i="4" a="1"/>
  <c r="DF36" i="2" a="1"/>
  <c r="FS85" i="4" a="1"/>
  <c r="FS141" i="4" a="1"/>
  <c r="V202" i="2" a="1"/>
  <c r="DC99" i="2" a="1"/>
  <c r="FT82" i="4" a="1"/>
  <c r="DF196" i="2" a="1"/>
  <c r="FN138" i="4" a="1"/>
  <c r="FU61" i="4" a="1"/>
  <c r="FN63" i="4" a="1"/>
  <c r="FP117" i="4" a="1"/>
  <c r="FT78" i="4" a="1"/>
  <c r="FN79" i="4" a="1"/>
  <c r="DD166" i="2" a="1"/>
  <c r="FN56" i="4" a="1"/>
  <c r="FO90" i="4" a="1"/>
  <c r="DE35" i="2" a="1"/>
  <c r="DJ202" i="4" a="1"/>
  <c r="FT137" i="4" a="1"/>
  <c r="FU51" i="4" a="1"/>
  <c r="FR169" i="4" a="1"/>
  <c r="DC165" i="2" a="1"/>
  <c r="FP183" i="4" a="1"/>
  <c r="DF154" i="2" a="1"/>
  <c r="DC152" i="2" a="1"/>
  <c r="FQ25" i="4" a="1"/>
  <c r="FQ158" i="4" a="1"/>
  <c r="FS65" i="4" a="1"/>
  <c r="DG201" i="2" a="1"/>
  <c r="DC186" i="2" a="1"/>
  <c r="FU136" i="4" a="1"/>
  <c r="DG150" i="2" a="1"/>
  <c r="FT62" i="4" a="1"/>
  <c r="FT183" i="4" a="1"/>
  <c r="CZ202" i="2" a="1"/>
  <c r="DG35" i="2" a="1"/>
  <c r="FO18" i="4" a="1"/>
  <c r="FQ42" i="4" a="1"/>
  <c r="DC97" i="2" a="1"/>
  <c r="FS42" i="4" a="1"/>
  <c r="FT47" i="4" a="1"/>
  <c r="FO199" i="4" a="1"/>
  <c r="FO158" i="4" a="1"/>
  <c r="FN37" i="4" a="1"/>
  <c r="FO46" i="4" a="1"/>
  <c r="DG34" i="2" a="1"/>
  <c r="DE10" i="2" a="1"/>
  <c r="FP181" i="4" a="1"/>
  <c r="FT168" i="4" a="1"/>
  <c r="DE46" i="2" a="1"/>
  <c r="DD14" i="2" a="1"/>
  <c r="FU192" i="4" a="1"/>
  <c r="DE144" i="2" a="1"/>
  <c r="FS53" i="4" a="1"/>
  <c r="FP155" i="4" a="1"/>
  <c r="DE146" i="2" a="1"/>
  <c r="CJ202" i="4" a="1"/>
  <c r="FT192" i="4" a="1"/>
  <c r="FU18" i="4" a="1"/>
  <c r="FT123" i="4" a="1"/>
  <c r="DF77" i="2" a="1"/>
  <c r="DE22" i="2" a="1"/>
  <c r="DG16" i="2" a="1"/>
  <c r="FU95" i="4" a="1"/>
  <c r="FU45" i="4" a="1"/>
  <c r="X202" i="2" a="1"/>
  <c r="FP67" i="4" a="1"/>
  <c r="AU202" i="4" a="1"/>
  <c r="FP69" i="4" a="1"/>
  <c r="DC65" i="2" a="1"/>
  <c r="FQ75" i="4" a="1"/>
  <c r="FO47" i="4" a="1"/>
  <c r="DD15" i="2" a="1"/>
  <c r="FN61" i="4" a="1"/>
  <c r="DC59" i="2" a="1"/>
  <c r="AZ202" i="4" a="1"/>
  <c r="DE131" i="2" a="1"/>
  <c r="DE100" i="2" a="1"/>
  <c r="FT94" i="4" a="1"/>
  <c r="DD7" i="2" a="1"/>
  <c r="FR151" i="4" a="1"/>
  <c r="DD201" i="2" a="1"/>
  <c r="DF9" i="2" a="1"/>
  <c r="FU20" i="4" a="1"/>
  <c r="FN35" i="4" a="1"/>
  <c r="FU127" i="4" a="1"/>
  <c r="FN161" i="4" a="1"/>
  <c r="FP111" i="4" a="1"/>
  <c r="FP132" i="4" a="1"/>
  <c r="DG186" i="2" a="1"/>
  <c r="DE143" i="2" a="1"/>
  <c r="DC156" i="2" a="1"/>
  <c r="DE154" i="2" a="1"/>
  <c r="Y202" i="4" a="1"/>
  <c r="FP171" i="4" a="1"/>
  <c r="FN30" i="4" a="1"/>
  <c r="AT202" i="4" a="1"/>
  <c r="FQ58" i="4" a="1"/>
  <c r="FN44" i="4" a="1"/>
  <c r="FP182" i="4" a="1"/>
  <c r="FN66" i="4" a="1"/>
  <c r="FQ167" i="4" a="1"/>
  <c r="FU172" i="4" a="1"/>
  <c r="FT110" i="4" a="1"/>
  <c r="FT181" i="4" a="1"/>
  <c r="DD44" i="2" a="1"/>
  <c r="FR8" i="4" a="1"/>
  <c r="CJ202" i="2" a="1"/>
  <c r="DG46" i="2" a="1"/>
  <c r="FP74" i="4" a="1"/>
  <c r="FP7" i="4" a="1"/>
  <c r="DL202" i="4" a="1"/>
  <c r="FQ82" i="4" a="1"/>
  <c r="Q202" i="2" a="1"/>
  <c r="FR98" i="4" a="1"/>
  <c r="FQ33" i="4" a="1"/>
  <c r="FG202" i="4" a="1"/>
  <c r="FO11" i="4" a="1"/>
  <c r="FU160" i="4" a="1"/>
  <c r="DD56" i="2" a="1"/>
  <c r="AP202" i="2" a="1"/>
  <c r="CM202" i="4" a="1"/>
  <c r="FN71" i="4" a="1"/>
  <c r="FU197" i="4" a="1"/>
  <c r="FR78" i="4" a="1"/>
  <c r="FN7" i="4" a="1"/>
  <c r="FO68" i="4" a="1"/>
  <c r="DG133" i="2" a="1"/>
  <c r="DE176" i="2" a="1"/>
  <c r="FO45" i="4" a="1"/>
  <c r="DF75" i="2" a="1"/>
  <c r="FT187" i="4" a="1"/>
  <c r="FT70" i="4" a="1"/>
  <c r="CU202" i="2" a="1"/>
  <c r="FR147" i="4" a="1"/>
  <c r="FR163" i="4" a="1"/>
  <c r="FS9" i="4" a="1"/>
  <c r="FT34" i="4" a="1"/>
  <c r="FS87" i="4" a="1"/>
  <c r="DG126" i="2" a="1"/>
  <c r="FQ136" i="4" a="1"/>
  <c r="DG163" i="2" a="1"/>
  <c r="FR160" i="4" a="1"/>
  <c r="DF35" i="2" a="1"/>
  <c r="FU113" i="4" a="1"/>
  <c r="DF7" i="2" a="1"/>
  <c r="DG85" i="2" a="1"/>
  <c r="FS184" i="4" a="1"/>
  <c r="M202" i="2" a="1"/>
  <c r="FU126" i="4" a="1"/>
  <c r="FT8" i="4" a="1"/>
  <c r="FN84" i="4" a="1"/>
  <c r="DG122" i="2" a="1"/>
  <c r="FN94" i="4" a="1"/>
  <c r="FN28" i="4" a="1"/>
  <c r="AF202" i="4" a="1"/>
  <c r="DD73" i="2" a="1"/>
  <c r="FS80" i="4" a="1"/>
  <c r="FT177" i="4" a="1"/>
  <c r="FU185" i="4" a="1"/>
  <c r="FU64" i="4" a="1"/>
  <c r="FT66" i="4" a="1"/>
  <c r="FR166" i="4" a="1"/>
  <c r="DD100" i="2" a="1"/>
  <c r="FR90" i="4" a="1"/>
  <c r="FT18" i="4" a="1"/>
  <c r="DE110" i="2" a="1"/>
  <c r="FP41" i="4" a="1"/>
  <c r="DF25" i="2" a="1"/>
  <c r="DG11" i="2" a="1"/>
  <c r="DE68" i="2" a="1"/>
  <c r="FO124" i="4" a="1"/>
  <c r="FO61" i="4" a="1"/>
  <c r="DE153" i="2" a="1"/>
  <c r="FT44" i="4" a="1"/>
  <c r="FQ95" i="4" a="1"/>
  <c r="DG56" i="2" a="1"/>
  <c r="FR36" i="4" a="1"/>
  <c r="FN194" i="4" a="1"/>
  <c r="FS8" i="4" a="1"/>
  <c r="FQ132" i="4" a="1"/>
  <c r="FN78" i="4" a="1"/>
  <c r="DG55" i="2" a="1"/>
  <c r="FT144" i="4" a="1"/>
  <c r="FP135" i="4" a="1"/>
  <c r="FP151" i="4" a="1"/>
  <c r="BU202" i="2" a="1"/>
  <c r="FU53" i="4" a="1"/>
  <c r="FQ78" i="4" a="1"/>
  <c r="DD28" i="2" a="1"/>
  <c r="FS124" i="4" a="1"/>
  <c r="DE163" i="2" a="1"/>
  <c r="DF85" i="2" a="1"/>
  <c r="DG132" i="2" a="1"/>
  <c r="FP100" i="4" a="1"/>
  <c r="EH202" i="4" a="1"/>
  <c r="FS102" i="4" a="1"/>
  <c r="FS44" i="4" a="1"/>
  <c r="S202" i="2" a="1"/>
  <c r="FS12" i="4" a="1"/>
  <c r="DE184" i="2" a="1"/>
  <c r="FT170" i="4" a="1"/>
  <c r="BV202" i="2" a="1"/>
  <c r="DB202" i="4" a="1"/>
  <c r="FQ105" i="4" a="1"/>
  <c r="FU30" i="4" a="1"/>
  <c r="FO195" i="4" a="1"/>
  <c r="FR175" i="4" a="1"/>
  <c r="DF12" i="2" a="1"/>
  <c r="FT53" i="4" a="1"/>
  <c r="DC40" i="2" a="1"/>
  <c r="FS100" i="4" a="1"/>
  <c r="DC78" i="2" a="1"/>
  <c r="DG80" i="2" a="1"/>
  <c r="FT191" i="4" a="1"/>
  <c r="DC7" i="2" a="1"/>
  <c r="FT39" i="4" a="1"/>
  <c r="FQ149" i="4" a="1"/>
  <c r="DF199" i="2" a="1"/>
  <c r="FN102" i="4" a="1"/>
  <c r="FN25" i="4" a="1"/>
  <c r="FP158" i="4" a="1"/>
  <c r="DD131" i="2" a="1"/>
  <c r="DC45" i="2" a="1"/>
  <c r="FQ152" i="4" a="1"/>
  <c r="DA202" i="4" a="1"/>
  <c r="FN12" i="4" a="1"/>
  <c r="FP35" i="4" a="1"/>
  <c r="FN177" i="4" a="1"/>
  <c r="DG81" i="2" a="1"/>
  <c r="DE42" i="2" a="1"/>
  <c r="DD168" i="2" a="1"/>
  <c r="FS11" i="4" a="1"/>
  <c r="FU146" i="4" a="1"/>
  <c r="DF52" i="2" a="1"/>
  <c r="DD185" i="2" a="1"/>
  <c r="FR92" i="4" a="1"/>
  <c r="DF121" i="2" a="1"/>
  <c r="FT179" i="4" a="1"/>
  <c r="DF130" i="2" a="1"/>
  <c r="FO191" i="4" a="1"/>
  <c r="FN145" i="4" a="1"/>
  <c r="FN100" i="4" a="1"/>
  <c r="FN51" i="4" a="1"/>
  <c r="DE12" i="2" a="1"/>
  <c r="FQ115" i="4" a="1"/>
  <c r="DD137" i="2" a="1"/>
  <c r="FO19" i="4" a="1"/>
  <c r="FS58" i="4" a="1"/>
  <c r="FN48" i="4" a="1"/>
  <c r="FO180" i="4" a="1"/>
  <c r="DF33" i="2" a="1"/>
  <c r="FU129" i="4" a="1"/>
  <c r="DC184" i="2" a="1"/>
  <c r="CL202" i="4" a="1"/>
  <c r="FU135" i="4" a="1"/>
  <c r="DF76" i="2" a="1"/>
  <c r="DD165" i="2" a="1"/>
  <c r="DF32" i="2" a="1"/>
  <c r="FP51" i="4" a="1"/>
  <c r="DG170" i="2" a="1"/>
  <c r="FR182" i="4" a="1"/>
  <c r="DE56" i="2" a="1"/>
  <c r="FU159" i="4" a="1"/>
  <c r="FR179" i="4" a="1"/>
  <c r="DK202" i="4" a="1"/>
  <c r="FR199" i="4" a="1"/>
  <c r="CX202" i="4" a="1"/>
  <c r="FT54" i="4" a="1"/>
  <c r="FQ194" i="4" a="1"/>
  <c r="DE74" i="2" a="1"/>
  <c r="FQ138" i="4" a="1"/>
  <c r="FN76" i="4" a="1"/>
  <c r="FT135" i="4" a="1"/>
  <c r="FS64" i="4" a="1"/>
  <c r="FR126" i="4" a="1"/>
  <c r="FQ79" i="4" a="1"/>
  <c r="FU121" i="4" a="1"/>
  <c r="FQ97" i="4" a="1"/>
  <c r="DC202" i="4" a="1"/>
  <c r="DI202" i="4" a="1"/>
  <c r="BX202" i="2" a="1"/>
  <c r="FQ109" i="4" a="1"/>
  <c r="CP202" i="4" a="1"/>
  <c r="DD106" i="2" a="1"/>
  <c r="FN101" i="4" a="1"/>
  <c r="DG188" i="2" a="1"/>
  <c r="FP44" i="4" a="1"/>
  <c r="FQ170" i="4" a="1"/>
  <c r="FS13" i="4" a="1"/>
  <c r="FO157" i="4" a="1"/>
  <c r="FN64" i="4" a="1"/>
  <c r="FO141" i="4" a="1"/>
  <c r="FT114" i="4" a="1"/>
  <c r="AG202" i="4" a="1"/>
  <c r="FS179" i="4" a="1"/>
  <c r="DC128" i="2" a="1"/>
  <c r="DD9" i="2" a="1"/>
  <c r="Y202" i="2" a="1"/>
  <c r="FS146" i="4" a="1"/>
  <c r="DG108" i="2" a="1"/>
  <c r="DD149" i="2" a="1"/>
  <c r="DE11" i="2" a="1"/>
  <c r="FU179" i="4" a="1"/>
  <c r="DC159" i="2" a="1"/>
  <c r="FQ182" i="4" a="1"/>
  <c r="FO116" i="4" a="1"/>
  <c r="FQ118" i="4" a="1"/>
  <c r="FQ10" i="4" a="1"/>
  <c r="DD27" i="2" a="1"/>
  <c r="DG26" i="2" a="1"/>
  <c r="DF37" i="2" a="1"/>
  <c r="FS177" i="4" a="1"/>
  <c r="FU137" i="4" a="1"/>
  <c r="DC16" i="2" a="1"/>
  <c r="DC10" i="2" a="1"/>
  <c r="FR138" i="4" a="1"/>
  <c r="FN99" i="4" a="1"/>
  <c r="FN115" i="4" a="1"/>
  <c r="FN137" i="4" a="1"/>
  <c r="FR26" i="4" a="1"/>
  <c r="DE21" i="2" a="1"/>
  <c r="DS202" i="4" a="1"/>
  <c r="B202" i="2" a="1"/>
  <c r="DF92" i="2" a="1"/>
  <c r="DC114" i="2" a="1"/>
  <c r="FO55" i="4" a="1"/>
  <c r="FO52" i="4" a="1"/>
  <c r="AE202" i="4" a="1"/>
  <c r="DD147" i="2" a="1"/>
  <c r="DE118" i="2" a="1"/>
  <c r="AT202" i="2" a="1"/>
  <c r="FO153" i="4" a="1"/>
  <c r="FP165" i="4" a="1"/>
  <c r="FS176" i="4" a="1"/>
  <c r="FN10" i="4" a="1"/>
  <c r="DF182" i="2" a="1"/>
  <c r="DC84" i="2" a="1"/>
  <c r="FO146" i="4" a="1"/>
  <c r="DD50" i="2" a="1"/>
  <c r="FQ146" i="4" a="1"/>
  <c r="FR86" i="4" a="1"/>
  <c r="FU33" i="4" a="1"/>
  <c r="FF202" i="4" a="1"/>
  <c r="DE38" i="2" a="1"/>
  <c r="FU99" i="4" a="1"/>
  <c r="FQ74" i="4" a="1"/>
  <c r="FN157" i="4" a="1"/>
  <c r="FP55" i="4" a="1"/>
  <c r="FQ8" i="4" a="1"/>
  <c r="DC21" i="2" a="1"/>
  <c r="DF64" i="2" a="1"/>
  <c r="FQ31" i="4" a="1"/>
  <c r="DC107" i="2" a="1"/>
  <c r="FP195" i="4" a="1"/>
  <c r="FT40" i="4" a="1"/>
  <c r="FR72" i="4" a="1"/>
  <c r="DF41" i="2" a="1"/>
  <c r="DE142" i="2" a="1"/>
  <c r="FP19" i="4" a="1"/>
  <c r="DE157" i="2" a="1"/>
  <c r="FO7" i="4" a="1"/>
  <c r="FT176" i="4" a="1"/>
  <c r="FR65" i="4" a="1"/>
  <c r="DF164" i="2" a="1"/>
  <c r="FR62" i="4" a="1"/>
  <c r="FN87" i="4" a="1"/>
  <c r="DE84" i="2" a="1"/>
  <c r="FN13" i="4" a="1"/>
  <c r="FU106" i="4" a="1"/>
  <c r="DE91" i="2" a="1"/>
  <c r="DG97" i="2" a="1"/>
  <c r="FL202" i="4" a="1"/>
  <c r="DC74" i="2" a="1"/>
  <c r="DE197" i="2" a="1"/>
  <c r="DC18" i="2" a="1"/>
  <c r="AD202" i="2" a="1"/>
  <c r="DC22" i="2" a="1"/>
  <c r="EW202" i="4" a="1"/>
  <c r="Q202" i="4" a="1"/>
  <c r="DE151" i="2" a="1"/>
  <c r="FN69" i="4" a="1"/>
  <c r="FO134" i="4" a="1"/>
  <c r="FQ187" i="4" a="1"/>
  <c r="FO128" i="4" a="1"/>
  <c r="DF146" i="2" a="1"/>
  <c r="FQ87" i="4" a="1"/>
  <c r="FP145" i="4" a="1"/>
  <c r="FO108" i="4" a="1"/>
  <c r="FP25" i="4" a="1"/>
  <c r="FO78" i="4" a="1"/>
  <c r="DD115" i="2" a="1"/>
  <c r="FN33" i="4" a="1"/>
  <c r="FQ22" i="4" a="1"/>
  <c r="FP54" i="4" a="1"/>
  <c r="DD87" i="2" a="1"/>
  <c r="FQ13" i="4" a="1"/>
  <c r="FT102" i="4" a="1"/>
  <c r="DE194" i="2" a="1"/>
  <c r="FN193" i="4" a="1"/>
  <c r="DC100" i="2" a="1"/>
  <c r="CG202" i="4" a="1"/>
  <c r="DF172" i="2" a="1"/>
  <c r="FP108" i="4" a="1"/>
  <c r="I202" i="4" a="1"/>
  <c r="FO50" i="4" a="1"/>
  <c r="DE201" i="2" a="1"/>
  <c r="FO105" i="4" a="1"/>
  <c r="DG30" i="2" a="1"/>
  <c r="DE172" i="2" a="1"/>
  <c r="FU164" i="4" a="1"/>
  <c r="FN11" i="4" a="1"/>
  <c r="FQ81" i="4" a="1"/>
  <c r="E202" i="4" a="1"/>
  <c r="FS197" i="4" a="1"/>
  <c r="F202" i="4" a="1"/>
  <c r="FS191" i="4" a="1"/>
  <c r="FO120" i="4" a="1"/>
  <c r="FP58" i="4" a="1"/>
  <c r="DC124" i="2" a="1"/>
  <c r="FP198" i="4" a="1"/>
  <c r="FQ184" i="4" a="1"/>
  <c r="FQ171" i="4" a="1"/>
  <c r="DC33" i="2" a="1"/>
  <c r="FS59" i="4" a="1"/>
  <c r="FR19" i="4" a="1"/>
  <c r="DE28" i="2" a="1"/>
  <c r="DG159" i="2" a="1"/>
  <c r="DG59" i="2" a="1"/>
  <c r="DE43" i="2" a="1"/>
  <c r="FS47" i="4" a="1"/>
  <c r="DE65" i="2" a="1"/>
  <c r="DD51" i="2" a="1"/>
  <c r="DG167" i="2" a="1"/>
  <c r="FO66" i="4" a="1"/>
  <c r="EQ202" i="4" a="1"/>
  <c r="DG179" i="2" a="1"/>
  <c r="FO25" i="4" a="1"/>
  <c r="FP161" i="4" a="1"/>
  <c r="DC119" i="2" a="1"/>
  <c r="FU155" i="4" a="1"/>
  <c r="FR201" i="4" a="1"/>
  <c r="FO131" i="4" a="1"/>
  <c r="FR27" i="4" a="1"/>
  <c r="FQ21" i="4" a="1"/>
  <c r="DF156" i="2" a="1"/>
  <c r="DG70" i="2" a="1"/>
  <c r="FS149" i="4" a="1"/>
  <c r="FU142" i="4" a="1"/>
  <c r="FN40" i="4" a="1"/>
  <c r="DE196" i="2" a="1"/>
  <c r="FN187" i="4" a="1"/>
  <c r="DE175" i="2" a="1"/>
  <c r="CN202" i="2" a="1"/>
  <c r="BI202" i="4" a="1"/>
  <c r="FP197" i="4" a="1"/>
  <c r="DC160" i="2" a="1"/>
  <c r="FS29" i="4" a="1"/>
  <c r="DE199" i="2" a="1"/>
  <c r="FP26" i="4" a="1"/>
  <c r="FT69" i="4" a="1"/>
  <c r="DF11" i="2" a="1"/>
  <c r="DC116" i="2" a="1"/>
  <c r="FO80" i="4" a="1"/>
  <c r="DF39" i="2" a="1"/>
  <c r="FR189" i="4" a="1"/>
  <c r="FU62" i="4" a="1"/>
  <c r="FP46" i="4" a="1"/>
  <c r="BK202" i="2" a="1"/>
  <c r="FP104" i="4" a="1"/>
  <c r="FS161" i="4" a="1"/>
  <c r="FN22" i="4" a="1"/>
  <c r="DD31" i="2" a="1"/>
  <c r="DC163" i="2" a="1"/>
  <c r="DG162" i="2" a="1"/>
  <c r="DF184" i="2" a="1"/>
  <c r="FP142" i="4" a="1"/>
  <c r="FO127" i="4" a="1"/>
  <c r="FR191" i="4" a="1"/>
  <c r="DE58" i="2" a="1"/>
  <c r="FN182" i="4" a="1"/>
  <c r="FO49" i="4" a="1"/>
  <c r="DE122" i="2" a="1"/>
  <c r="DD176" i="2" a="1"/>
  <c r="DC183" i="2" a="1"/>
  <c r="FP172" i="4" a="1"/>
  <c r="FP154" i="4" a="1"/>
  <c r="FQ127" i="4" a="1"/>
  <c r="DE198" i="2" a="1"/>
  <c r="FN58" i="4" a="1"/>
  <c r="DV202" i="4" a="1"/>
  <c r="DE8" i="2" a="1"/>
  <c r="DG37" i="2" a="1"/>
  <c r="AE202" i="2" a="1"/>
  <c r="FO201" i="4" a="1"/>
  <c r="FP45" i="4" a="1"/>
  <c r="DE156" i="2" a="1"/>
  <c r="DF110" i="2" a="1"/>
  <c r="FR149" i="4" a="1"/>
  <c r="FR200" i="4" a="1"/>
  <c r="FO27" i="4" a="1"/>
  <c r="DC157" i="2" a="1"/>
  <c r="FN195" i="4" a="1"/>
  <c r="DF91" i="2" a="1"/>
  <c r="FP52" i="4" a="1"/>
  <c r="CO202" i="2" a="1"/>
  <c r="FN155" i="4" a="1"/>
  <c r="DF59" i="2" a="1"/>
  <c r="DD93" i="2" a="1"/>
  <c r="FN135" i="4" a="1"/>
  <c r="FN150" i="4" a="1"/>
  <c r="FP129" i="4" a="1"/>
  <c r="FS86" i="4" a="1"/>
  <c r="FR121" i="4" a="1"/>
  <c r="FN170" i="4" a="1"/>
  <c r="FT131" i="4" a="1"/>
  <c r="DD99" i="2" a="1"/>
  <c r="DG168" i="2" a="1"/>
  <c r="DE180" i="2" a="1"/>
  <c r="CO202" i="4" a="1"/>
  <c r="FT30" i="4" a="1"/>
  <c r="DF65" i="2" a="1"/>
  <c r="DF160" i="2" a="1"/>
  <c r="FN160" i="4" a="1"/>
  <c r="DC35" i="2" a="1"/>
  <c r="FS70" i="4" a="1"/>
  <c r="FQ177" i="4" a="1"/>
  <c r="DG105" i="2" a="1"/>
  <c r="DX202" i="4" a="1"/>
  <c r="FT138" i="4" a="1"/>
  <c r="DG145" i="2" a="1"/>
  <c r="DD19" i="2" a="1"/>
  <c r="DG7" i="2" a="1"/>
  <c r="FO159" i="4" a="1"/>
  <c r="W202" i="2" a="1"/>
  <c r="FP40" i="4" a="1"/>
  <c r="FQ166" i="4" a="1"/>
  <c r="BT202" i="2" a="1"/>
  <c r="FN200" i="4" a="1"/>
  <c r="FR63" i="4" a="1"/>
  <c r="FT22" i="4" a="1"/>
  <c r="DF202" i="4" a="1"/>
  <c r="DF47" i="2" a="1"/>
  <c r="FR117" i="4" a="1"/>
  <c r="FO118" i="4" a="1"/>
  <c r="DD42" i="2" a="1"/>
  <c r="FO168" i="4" a="1"/>
  <c r="FR94" i="4" a="1"/>
  <c r="FS48" i="4" a="1"/>
  <c r="DC141" i="2" a="1"/>
  <c r="DD23" i="2" a="1"/>
  <c r="DE167" i="2" a="1"/>
  <c r="DC120" i="2" a="1"/>
  <c r="M202" i="4" a="1"/>
  <c r="FN60" i="4" a="1"/>
  <c r="FR167" i="4" a="1"/>
  <c r="FO154" i="4" a="1"/>
  <c r="FN27" i="4" a="1"/>
  <c r="FR58" i="4" a="1"/>
  <c r="DG189" i="2" a="1"/>
  <c r="FP22" i="4" a="1"/>
  <c r="FS162" i="4" a="1"/>
  <c r="FN80" i="4" a="1"/>
  <c r="DC122" i="2" a="1"/>
  <c r="FT87" i="4" a="1"/>
  <c r="DC155" i="2" a="1"/>
  <c r="AN202" i="4" a="1"/>
  <c r="FS137" i="4" a="1"/>
  <c r="FS79" i="4" a="1"/>
  <c r="DD82" i="2" a="1"/>
  <c r="FP115" i="4" a="1"/>
  <c r="FR51" i="4" a="1"/>
  <c r="FN199" i="4" a="1"/>
  <c r="DC142" i="2" a="1"/>
  <c r="DF103" i="2" a="1"/>
  <c r="BA202" i="4" a="1"/>
  <c r="DD90" i="2" a="1"/>
  <c r="DC26" i="2" a="1"/>
  <c r="CH202" i="2" a="1"/>
  <c r="DD189" i="2" a="1"/>
  <c r="DF141" i="2" a="1"/>
  <c r="FQ11" i="4" a="1"/>
  <c r="FR49" i="4" a="1"/>
  <c r="DD151" i="2" a="1"/>
  <c r="FS196" i="4" a="1"/>
  <c r="FU29" i="4" a="1"/>
  <c r="FN131" i="4" a="1"/>
  <c r="FQ142" i="4" a="1"/>
  <c r="BL202" i="2" a="1"/>
  <c r="FP153" i="4" a="1"/>
  <c r="AW202" i="2" a="1"/>
  <c r="BH202" i="2" a="1"/>
  <c r="FP61" i="4" a="1"/>
  <c r="DD63" i="2" a="1"/>
  <c r="DG93" i="2" a="1"/>
  <c r="DF166" i="2" a="1"/>
  <c r="FO57" i="4" a="1"/>
  <c r="FQ140" i="4" a="1"/>
  <c r="DD148" i="2" a="1"/>
  <c r="AA202" i="4" a="1"/>
  <c r="FN184" i="4" a="1"/>
  <c r="DE80" i="2" a="1"/>
  <c r="FQ191" i="4" a="1"/>
  <c r="FO189" i="4" a="1"/>
  <c r="FR106" i="4" a="1"/>
  <c r="DE109" i="2" a="1"/>
  <c r="DE107" i="2" a="1"/>
  <c r="FQ111" i="4" a="1"/>
  <c r="DF192" i="2" a="1"/>
  <c r="FR122" i="4" a="1"/>
  <c r="FT116" i="4" a="1"/>
  <c r="FQ145" i="4" a="1"/>
  <c r="FN196" i="4" a="1"/>
  <c r="DF194" i="2" a="1"/>
  <c r="DC161" i="2" a="1"/>
  <c r="FS20" i="4" a="1"/>
  <c r="DD85" i="2" a="1"/>
  <c r="FS182" i="4" a="1"/>
  <c r="FO169" i="4" a="1"/>
  <c r="CL202" i="2" a="1"/>
  <c r="DC48" i="2" a="1"/>
  <c r="FR60" i="4" a="1"/>
  <c r="DD89" i="2" a="1"/>
  <c r="DF70" i="2" a="1"/>
  <c r="DC181" i="2" a="1"/>
  <c r="FU149" i="4" a="1"/>
  <c r="FT163" i="4" a="1"/>
  <c r="FS156" i="4" a="1"/>
  <c r="FS18" i="4" a="1"/>
  <c r="DE19" i="2" a="1"/>
  <c r="FQ198" i="4" a="1"/>
  <c r="FR41" i="4" a="1"/>
  <c r="DF177" i="2" a="1"/>
  <c r="FQ91" i="4" a="1"/>
  <c r="FP53" i="4" a="1"/>
  <c r="FS21" i="4" a="1"/>
  <c r="DF101" i="2" a="1"/>
  <c r="FS163" i="4" a="1"/>
  <c r="FP87" i="4" a="1"/>
  <c r="FQ72" i="4" a="1"/>
  <c r="DD10" i="2" a="1"/>
  <c r="FU83" i="4" a="1"/>
  <c r="FR57" i="4" a="1"/>
  <c r="BE202" i="2" a="1"/>
  <c r="FU194" i="4" a="1"/>
  <c r="DC179" i="2" a="1"/>
  <c r="FP49" i="4" a="1"/>
  <c r="FO40" i="4" a="1"/>
  <c r="DC117" i="2" a="1"/>
  <c r="FP48" i="4" a="1"/>
  <c r="FU157" i="4" a="1"/>
  <c r="N202" i="4" a="1"/>
  <c r="FQ131" i="4" a="1"/>
  <c r="FS136" i="4" a="1"/>
  <c r="DE132" i="2" a="1"/>
  <c r="CE202" i="2" a="1"/>
  <c r="DG184" i="2" a="1"/>
  <c r="FU195" i="4" a="1"/>
  <c r="FS189" i="4" a="1"/>
  <c r="FP13" i="4" a="1"/>
  <c r="FQ197" i="4" a="1"/>
  <c r="DG176" i="2" a="1"/>
  <c r="DD202" i="4" a="1"/>
  <c r="FS89" i="4" a="1"/>
  <c r="FN119" i="4" a="1"/>
  <c r="FR75" i="4" a="1"/>
  <c r="FN59" i="4" a="1"/>
  <c r="FR102" i="4" a="1"/>
  <c r="DG22" i="2" a="1"/>
  <c r="FU162" i="4" a="1"/>
  <c r="DC176" i="2" a="1"/>
  <c r="DE15" i="2" a="1"/>
  <c r="FQ94" i="4" a="1"/>
  <c r="FT23" i="4" a="1"/>
  <c r="FP152" i="4" a="1"/>
  <c r="FP66" i="4" a="1"/>
  <c r="FT165" i="4" a="1"/>
  <c r="DC136" i="2" a="1"/>
  <c r="DD181" i="2" a="1"/>
  <c r="FP101" i="4" a="1"/>
  <c r="FT174" i="4" a="1"/>
  <c r="DE32" i="2" a="1"/>
  <c r="DD118" i="2" a="1"/>
  <c r="DC11" i="2" a="1"/>
  <c r="DC185" i="2" a="1"/>
  <c r="DG171" i="2" a="1"/>
  <c r="DC145" i="2" a="1"/>
  <c r="DC169" i="2" a="1"/>
  <c r="FR114" i="4" a="1"/>
  <c r="DF198" i="2" a="1"/>
  <c r="DE124" i="2" a="1"/>
  <c r="FN152" i="4" a="1"/>
  <c r="AP202" i="4" a="1"/>
  <c r="AS202" i="2" a="1"/>
  <c r="AL202" i="4" a="1"/>
  <c r="DE113" i="2" a="1"/>
  <c r="FT13" i="4" a="1"/>
  <c r="FQ90" i="4" a="1"/>
  <c r="FN139" i="4" a="1"/>
  <c r="FU36" i="4" a="1"/>
  <c r="DD178" i="2" a="1"/>
  <c r="FR152" i="4" a="1"/>
  <c r="FU35" i="4" a="1"/>
  <c r="FU111" i="4" a="1"/>
  <c r="FR131" i="4" a="1"/>
  <c r="FP162" i="4" a="1"/>
  <c r="DC175" i="2" a="1"/>
  <c r="FP156" i="4" a="1"/>
  <c r="DC201" i="2" a="1"/>
  <c r="FR21" i="4" a="1"/>
  <c r="DF150" i="2" a="1"/>
  <c r="DE111" i="2" a="1"/>
  <c r="FP71" i="4" a="1"/>
  <c r="FU196" i="4" a="1"/>
  <c r="FU26" i="4" a="1"/>
  <c r="FR173" i="4" a="1"/>
  <c r="FO193" i="4" a="1"/>
  <c r="FO83" i="4" a="1"/>
  <c r="DE191" i="2" a="1"/>
  <c r="DF51" i="2" a="1"/>
  <c r="ED202" i="4" a="1"/>
  <c r="DC91" i="2" a="1"/>
  <c r="FR80" i="4" a="1"/>
  <c r="BC202" i="2" a="1"/>
  <c r="FT146" i="4" a="1"/>
  <c r="FS35" i="4" a="1"/>
  <c r="FR171" i="4" a="1"/>
  <c r="DC104" i="2" a="1"/>
  <c r="DD163" i="2" a="1"/>
  <c r="DG54" i="2" a="1"/>
  <c r="DD173" i="2" a="1"/>
  <c r="DF40" i="2" a="1"/>
  <c r="DF20" i="2" a="1"/>
  <c r="DD83" i="2" a="1"/>
  <c r="FR100" i="4" a="1"/>
  <c r="FN88" i="4" a="1"/>
  <c r="FT65" i="4" a="1"/>
  <c r="DD25" i="2" a="1"/>
  <c r="DD153" i="2" a="1"/>
  <c r="FN98" i="4" a="1"/>
  <c r="FN176" i="4" a="1"/>
  <c r="FR91" i="4" a="1"/>
  <c r="DD121" i="2" a="1"/>
  <c r="FN57" i="4" a="1"/>
  <c r="FR55" i="4" a="1"/>
  <c r="DE45" i="2" a="1"/>
  <c r="DE73" i="2" a="1"/>
  <c r="DF60" i="2" a="1"/>
  <c r="FU144" i="4" a="1"/>
  <c r="DD105" i="2" a="1"/>
  <c r="DE165" i="2" a="1"/>
  <c r="FN9" i="4" a="1"/>
  <c r="DF96" i="2" a="1"/>
  <c r="DF80" i="2" a="1"/>
  <c r="DC38" i="2" a="1"/>
  <c r="DG71" i="2" a="1"/>
  <c r="FU63" i="4" a="1"/>
  <c r="FS174" i="4" a="1"/>
  <c r="DG79" i="2" a="1"/>
  <c r="FO117" i="4" a="1"/>
  <c r="FP201" i="4" a="1"/>
  <c r="FN92" i="4" a="1"/>
  <c r="FS166" i="4" a="1"/>
  <c r="FO10" i="4" a="1"/>
  <c r="FU48" i="4" a="1"/>
  <c r="FQ150" i="4" a="1"/>
  <c r="FU178" i="4" a="1"/>
  <c r="FN198" i="4" a="1"/>
  <c r="FO43" i="4" a="1"/>
  <c r="DD58" i="2" a="1"/>
  <c r="J202" i="2" a="1"/>
  <c r="DC133" i="2" a="1"/>
  <c r="FQ41" i="4" a="1"/>
  <c r="AC202" i="2" a="1"/>
  <c r="DE181" i="2" a="1"/>
  <c r="FR45" i="4" a="1"/>
  <c r="FN91" i="4" a="1"/>
  <c r="FR12" i="4" a="1"/>
  <c r="FO133" i="4" a="1"/>
  <c r="FO123" i="4" a="1"/>
  <c r="DA202" i="2" a="1"/>
  <c r="DD81" i="2" a="1"/>
  <c r="FU85" i="4" a="1"/>
  <c r="FO104" i="4" a="1"/>
  <c r="BI202" i="2" a="1"/>
  <c r="DG28" i="2" a="1"/>
  <c r="DF145" i="2" a="1"/>
  <c r="FN97" i="4" a="1"/>
  <c r="DE88" i="2" a="1"/>
  <c r="DF72" i="2" a="1"/>
  <c r="FP160" i="4" a="1"/>
  <c r="FR193" i="4" a="1"/>
  <c r="FQ23" i="4" a="1"/>
  <c r="DD108" i="2" a="1"/>
  <c r="DE174" i="2" a="1"/>
  <c r="FO125" i="4" a="1"/>
  <c r="FN171" i="4" a="1"/>
  <c r="DE161" i="2" a="1"/>
  <c r="DD20" i="2" a="1"/>
  <c r="FU138" i="4" a="1"/>
  <c r="DD38" i="2" a="1"/>
  <c r="FU75" i="4" a="1"/>
  <c r="FP143" i="4" a="1"/>
  <c r="DD152" i="2" a="1"/>
  <c r="FS195" i="4" a="1"/>
  <c r="DC41" i="2" a="1"/>
  <c r="BP202" i="4" a="1"/>
  <c r="DC87" i="2" a="1"/>
  <c r="BG202" i="2" a="1"/>
  <c r="FP120" i="4" a="1"/>
  <c r="FQ180" i="4" a="1"/>
  <c r="DE102" i="2" a="1"/>
  <c r="FO137" i="4" a="1"/>
  <c r="FN53" i="4" a="1"/>
  <c r="DG155" i="2" a="1"/>
  <c r="FO54" i="4" a="1"/>
  <c r="FT126" i="4" a="1"/>
  <c r="FT193" i="4" a="1"/>
  <c r="DG50" i="2" a="1"/>
  <c r="DF200" i="2" a="1"/>
  <c r="FQ9" i="4" a="1"/>
  <c r="FO89" i="4" a="1"/>
  <c r="DG84" i="2" a="1"/>
  <c r="FO166" i="4" a="1"/>
  <c r="DF38" i="2" a="1"/>
  <c r="FO102" i="4" a="1"/>
  <c r="FU165" i="4" a="1"/>
  <c r="DD183" i="2" a="1"/>
  <c r="DD158" i="2" a="1"/>
  <c r="FO179" i="4" a="1"/>
  <c r="DE7" i="2" a="1"/>
  <c r="FO138" i="4" a="1"/>
  <c r="FR162" i="4" a="1"/>
  <c r="FO170" i="4" a="1"/>
  <c r="DD125" i="2" a="1"/>
  <c r="FU98" i="4" a="1"/>
  <c r="FU112" i="4" a="1"/>
  <c r="DD59" i="2" a="1"/>
  <c r="DC79" i="2" a="1"/>
  <c r="FJ202" i="4" a="1"/>
  <c r="DW202" i="4" a="1"/>
  <c r="FQ96" i="4" a="1"/>
  <c r="DF23" i="2" a="1"/>
  <c r="FS159" i="4" a="1"/>
  <c r="DD197" i="2" a="1"/>
  <c r="DE130" i="2" a="1"/>
  <c r="DC144" i="2" a="1"/>
  <c r="FT64" i="4" a="1"/>
  <c r="DC177" i="2" a="1"/>
  <c r="AN202" i="2" a="1"/>
  <c r="DG139" i="2" a="1"/>
  <c r="DF53" i="2" a="1"/>
  <c r="FN191" i="4" a="1"/>
  <c r="CZ202" i="4" a="1"/>
  <c r="FU73" i="4" a="1"/>
  <c r="DD53" i="2" a="1"/>
  <c r="DF22" i="2" a="1"/>
  <c r="FN109" i="4" a="1"/>
  <c r="CN202" i="4" a="1"/>
  <c r="FQ50" i="4" a="1"/>
  <c r="FO37" i="4" a="1"/>
  <c r="FT72" i="4" a="1"/>
  <c r="FO129" i="4" a="1"/>
  <c r="FT198" i="4" a="1"/>
  <c r="DC8" i="2" a="1"/>
  <c r="DG39" i="2" a="1"/>
  <c r="DE63" i="2" a="1"/>
  <c r="DF183" i="2" a="1"/>
  <c r="AO202" i="4" a="1"/>
  <c r="DC102" i="2" a="1"/>
  <c r="FQ51" i="4" a="1"/>
  <c r="DE95" i="2" a="1"/>
  <c r="FQ169" i="4" a="1"/>
  <c r="DC132" i="2" a="1"/>
  <c r="EB202" i="4" a="1"/>
  <c r="FP94" i="4" a="1"/>
  <c r="FP159" i="4" a="1"/>
  <c r="DG66" i="2" a="1"/>
  <c r="FS94" i="4" a="1"/>
  <c r="DE159" i="2" a="1"/>
  <c r="FP80" i="4" a="1"/>
  <c r="DD45" i="2" a="1"/>
  <c r="FN117" i="4" a="1"/>
  <c r="EX202" i="4" a="1"/>
  <c r="DG10" i="2" a="1"/>
  <c r="FO74" i="4" a="1"/>
  <c r="DG44" i="2" a="1"/>
  <c r="DC198" i="2" a="1"/>
  <c r="DD41" i="2" a="1"/>
  <c r="DG86" i="2" a="1"/>
  <c r="FN183" i="4" a="1"/>
  <c r="FT26" i="4" a="1"/>
  <c r="DD160" i="2" a="1"/>
  <c r="DF149" i="2" a="1"/>
  <c r="FQ124" i="4" a="1"/>
  <c r="DF175" i="2" a="1"/>
  <c r="DC9" i="2" a="1"/>
  <c r="FO77" i="4" a="1"/>
  <c r="FT128" i="4" a="1"/>
  <c r="DD190" i="2" a="1"/>
  <c r="DC153" i="2" a="1"/>
  <c r="FR70" i="4" a="1"/>
  <c r="DZ202" i="4" a="1"/>
  <c r="DE193" i="2" a="1"/>
  <c r="FQ143" i="4" a="1"/>
  <c r="FQ49" i="4" a="1"/>
  <c r="DD17" i="2" a="1"/>
  <c r="FO173" i="4" a="1"/>
  <c r="DC31" i="2" a="1"/>
  <c r="FN17" i="4" a="1"/>
  <c r="DF21" i="2" a="1"/>
  <c r="FN121" i="4" a="1"/>
  <c r="E202" i="2" a="1"/>
  <c r="FO135" i="4" a="1"/>
  <c r="FQ93" i="4" a="1"/>
  <c r="FQ43" i="4" a="1"/>
  <c r="FR48" i="4" a="1"/>
  <c r="DG25" i="2" a="1"/>
  <c r="FO136" i="4" a="1"/>
  <c r="DC172" i="2" a="1"/>
  <c r="FQ26" i="4" a="1"/>
  <c r="DG180" i="2" a="1"/>
  <c r="FO188" i="4" a="1"/>
  <c r="DE53" i="2" a="1"/>
  <c r="FO181" i="4" a="1"/>
  <c r="FP95" i="4" a="1"/>
  <c r="FU56" i="4" a="1"/>
  <c r="FP167" i="4" a="1"/>
  <c r="DU202" i="4" a="1"/>
  <c r="FQ55" i="4" a="1"/>
  <c r="FN77" i="4" a="1"/>
  <c r="FT63" i="4" a="1"/>
  <c r="FS43" i="4" a="1"/>
  <c r="FS99" i="4" a="1"/>
  <c r="FS193" i="4" a="1"/>
  <c r="FQ155" i="4" a="1"/>
  <c r="FQ57" i="4" a="1"/>
  <c r="DY202" i="4" a="1"/>
  <c r="DG77" i="2" a="1"/>
  <c r="FQ54" i="4" a="1"/>
  <c r="FP146" i="4" a="1"/>
  <c r="DD12" i="2" a="1"/>
  <c r="DG174" i="2" a="1"/>
  <c r="CB202" i="2" a="1"/>
  <c r="DG58" i="2" a="1"/>
  <c r="DE164" i="2" a="1"/>
  <c r="FN148" i="4" a="1"/>
  <c r="BX202" i="4" a="1"/>
  <c r="AQ202" i="2" a="1"/>
  <c r="FT16" i="4" a="1"/>
  <c r="DG144" i="2" a="1"/>
  <c r="CR202" i="2" a="1"/>
  <c r="FP163" i="4" a="1"/>
  <c r="FS108" i="4" a="1"/>
  <c r="DE140" i="2" a="1"/>
  <c r="DE186" i="2" a="1"/>
  <c r="DE47" i="2" a="1"/>
  <c r="DD80" i="2" a="1"/>
  <c r="DC115" i="2" a="1"/>
  <c r="DG125" i="2" a="1"/>
  <c r="FP47" i="4" a="1"/>
  <c r="FR110" i="4" a="1"/>
  <c r="DC111" i="2" a="1"/>
  <c r="FU187" i="4" a="1"/>
  <c r="FP97" i="4" a="1"/>
  <c r="FS175" i="4" a="1"/>
  <c r="DF138" i="2" a="1"/>
  <c r="FR39" i="4" a="1"/>
  <c r="DG107" i="2" a="1"/>
  <c r="FR44" i="4" a="1"/>
  <c r="DF44" i="2" a="1"/>
  <c r="DE139" i="2" a="1"/>
  <c r="FP99" i="4" a="1"/>
  <c r="DF148" i="2" a="1"/>
  <c r="Z202" i="2" a="1"/>
  <c r="AB202" i="2" a="1"/>
  <c r="DE54" i="2" a="1"/>
  <c r="DE136" i="2" a="1"/>
  <c r="DG41" i="2" a="1"/>
  <c r="FT93" i="4" a="1"/>
  <c r="DG120" i="2" a="1"/>
  <c r="FQ73" i="4" a="1"/>
  <c r="FN26" i="4" a="1"/>
  <c r="DG47" i="2" a="1"/>
  <c r="FQ175" i="4" a="1"/>
  <c r="DT202" i="4" a="1"/>
  <c r="FQ106" i="4" a="1"/>
  <c r="FQ148" i="4" a="1"/>
  <c r="FQ30" i="4" a="1"/>
  <c r="DD161" i="2" a="1"/>
  <c r="DH202" i="4" a="1"/>
  <c r="BR202" i="4" a="1"/>
  <c r="FO51" i="4" a="1"/>
  <c r="FR69" i="4" a="1"/>
  <c r="FN149" i="4" a="1"/>
  <c r="DC52" i="2" a="1"/>
  <c r="DC197" i="2" a="1"/>
  <c r="DE83" i="2" a="1"/>
  <c r="FN124" i="4" a="1"/>
  <c r="DC71" i="2" a="1"/>
  <c r="FR159" i="4" a="1"/>
  <c r="DC187" i="2" a="1"/>
  <c r="FQ141" i="4" a="1"/>
  <c r="DE162" i="2" a="1"/>
  <c r="DF87" i="2" a="1"/>
  <c r="DC32" i="2" a="1"/>
  <c r="FS83" i="4" a="1"/>
  <c r="FR190" i="4" a="1"/>
  <c r="DD171" i="2" a="1"/>
  <c r="BF202" i="2" a="1"/>
  <c r="DF89" i="2" a="1"/>
  <c r="FT29" i="4" a="1"/>
  <c r="FN95" i="4" a="1"/>
  <c r="FO115" i="4" a="1"/>
  <c r="FO132" i="4" a="1"/>
  <c r="FT105" i="4" a="1"/>
  <c r="FO94" i="4" a="1"/>
  <c r="DC167" i="2" a="1"/>
  <c r="DE41" i="2" a="1"/>
  <c r="FU184" i="4" a="1"/>
  <c r="FR96" i="4" a="1"/>
  <c r="DE16" i="2" a="1"/>
  <c r="FQ29" i="4" a="1"/>
  <c r="FN164" i="4" a="1"/>
  <c r="FP36" i="4" a="1"/>
  <c r="FU17" i="4" a="1"/>
  <c r="FT79" i="4" a="1"/>
  <c r="DD156" i="2" a="1"/>
  <c r="EU202" i="4" a="1"/>
  <c r="FT151" i="4" a="1"/>
  <c r="FU114" i="4" a="1"/>
  <c r="FQ113" i="4" a="1"/>
  <c r="FO171" i="4" a="1"/>
  <c r="ET202" i="4" a="1"/>
  <c r="FN65" i="4" a="1"/>
  <c r="FU91" i="4" a="1"/>
  <c r="FO177" i="4" a="1"/>
  <c r="CC202" i="4" a="1"/>
  <c r="FN70" i="4" a="1"/>
  <c r="DC101" i="2" a="1"/>
  <c r="AJ202" i="2" a="1"/>
  <c r="DG154" i="2" a="1"/>
  <c r="FN68" i="4" a="1"/>
  <c r="FO119" i="4" a="1"/>
  <c r="FN189" i="4" a="1"/>
  <c r="FU87" i="4" a="1"/>
  <c r="DE26" i="2" a="1"/>
  <c r="FQ125" i="4" a="1"/>
  <c r="FR144" i="4" a="1"/>
  <c r="FQ144" i="4" a="1"/>
  <c r="EA202" i="4" a="1"/>
  <c r="DD132" i="2" a="1"/>
  <c r="FQ88" i="4" a="1"/>
  <c r="FP50" i="4" a="1"/>
  <c r="FP192" i="4" a="1"/>
  <c r="FQ61" i="4" a="1"/>
  <c r="FO72" i="4" a="1"/>
  <c r="FS130" i="4" a="1"/>
  <c r="DD52" i="2" a="1"/>
  <c r="FS129" i="4" a="1"/>
  <c r="FO113" i="4" a="1"/>
  <c r="DF31" i="2" a="1"/>
  <c r="FO41" i="4" a="1"/>
  <c r="FU122" i="4" a="1"/>
  <c r="DD194" i="2" a="1"/>
  <c r="DD79" i="2" a="1"/>
  <c r="DF178" i="2" a="1"/>
  <c r="FR32" i="4" a="1"/>
  <c r="FS172" i="4" a="1"/>
  <c r="DG128" i="2" a="1"/>
  <c r="FO91" i="4" a="1"/>
  <c r="FN129" i="4" a="1"/>
  <c r="FS123" i="4" a="1"/>
  <c r="FT152" i="4" a="1"/>
  <c r="DG38" i="2" a="1"/>
  <c r="DE149" i="2" a="1"/>
  <c r="FR170" i="4" a="1"/>
  <c r="FA202" i="4" a="1"/>
  <c r="CP202" i="2" a="1"/>
  <c r="DC143" i="2" a="1"/>
  <c r="DF107" i="2" a="1"/>
  <c r="FQ130" i="4" a="1"/>
  <c r="FP107" i="4" a="1"/>
  <c r="FR181" i="4" a="1"/>
  <c r="FR136" i="4" a="1"/>
  <c r="DF34" i="2" a="1"/>
  <c r="FR146" i="4" a="1"/>
  <c r="FU21" i="4" a="1"/>
  <c r="DE145" i="2" a="1"/>
  <c r="FR177" i="4" a="1"/>
  <c r="DE187" i="2" a="1"/>
  <c r="DG27" i="2" a="1"/>
  <c r="FN14" i="4" a="1"/>
  <c r="FO185" i="4" a="1"/>
  <c r="DF74" i="2" a="1"/>
  <c r="DC174" i="2" a="1"/>
  <c r="DC85" i="2" a="1"/>
  <c r="FP90" i="4" a="1"/>
  <c r="FS178" i="4" a="1"/>
  <c r="FU188" i="4" a="1"/>
  <c r="DD30" i="2" a="1"/>
  <c r="DE141" i="2" a="1"/>
  <c r="DE200" i="2" a="1"/>
  <c r="FP185" i="4" a="1"/>
  <c r="FS194" i="4" a="1"/>
  <c r="FO56" i="4" a="1"/>
  <c r="FR108" i="4" a="1"/>
  <c r="FP30" i="4" a="1"/>
  <c r="DE104" i="2" a="1"/>
  <c r="FQ92" i="4" a="1"/>
  <c r="FS122" i="4" a="1"/>
  <c r="FU7" i="4" a="1"/>
  <c r="DD97" i="2" a="1"/>
  <c r="FN46" i="4" a="1"/>
  <c r="FN178" i="4" a="1"/>
  <c r="FS10" i="4" a="1"/>
  <c r="FU59" i="4" a="1"/>
  <c r="FT164" i="4" a="1"/>
  <c r="FD202" i="4" a="1"/>
  <c r="FO23" i="4" a="1"/>
  <c r="T202" i="4" a="1"/>
  <c r="FS120" i="4" a="1"/>
  <c r="FO44" i="4" a="1"/>
  <c r="FT85" i="4" a="1"/>
  <c r="DF144" i="2" a="1"/>
  <c r="DD162" i="2" a="1"/>
  <c r="R202" i="4" a="1"/>
  <c r="FU189" i="4" a="1"/>
  <c r="FQ69" i="4" a="1"/>
  <c r="FR155" i="4" a="1"/>
  <c r="DC89" i="2" a="1"/>
  <c r="FT160" i="4" a="1"/>
  <c r="FU102" i="4" a="1"/>
  <c r="FS63" i="4" a="1"/>
  <c r="FR40" i="4" a="1"/>
  <c r="FQ56" i="4" a="1"/>
  <c r="FU120" i="4" a="1"/>
  <c r="DF201" i="2" a="1"/>
  <c r="DF43" i="2" a="1"/>
  <c r="DE93" i="2" a="1"/>
  <c r="FU173" i="4" a="1"/>
  <c r="DE49" i="2" a="1"/>
  <c r="DF187" i="2" a="1"/>
  <c r="FQ24" i="4" a="1"/>
  <c r="FU100" i="4" a="1"/>
  <c r="FS17" i="4" a="1"/>
  <c r="DE137" i="2" a="1"/>
  <c r="FU200" i="4" a="1"/>
  <c r="DE51" i="2" a="1"/>
  <c r="DE36" i="2" a="1"/>
  <c r="DD70" i="2" a="1"/>
  <c r="FU169" i="4" a="1"/>
  <c r="DF57" i="2" a="1"/>
  <c r="DC162" i="2" a="1"/>
  <c r="DD113" i="2" a="1"/>
  <c r="FQ174" i="4" a="1"/>
  <c r="DC66" i="2" a="1"/>
  <c r="FR112" i="4" a="1"/>
  <c r="FR107" i="4" a="1"/>
  <c r="FR83" i="4" a="1"/>
  <c r="DC93" i="2" a="1"/>
  <c r="FR113" i="4" a="1"/>
  <c r="FU86" i="4" a="1"/>
  <c r="FP112" i="4" a="1"/>
  <c r="FP127" i="4" a="1"/>
  <c r="FS66" i="4" a="1"/>
  <c r="DE59" i="2" a="1"/>
  <c r="CA202" i="2" a="1"/>
  <c r="DG65" i="2" a="1"/>
  <c r="DF181" i="2" a="1"/>
  <c r="FN85" i="4" a="1"/>
  <c r="FP166" i="4" a="1"/>
  <c r="FO99" i="4" a="1"/>
  <c r="DE75" i="2" a="1"/>
  <c r="FS73" i="4" a="1"/>
  <c r="DD191" i="2" a="1"/>
  <c r="FP177" i="4" a="1"/>
  <c r="FP29" i="4" a="1"/>
  <c r="EV202" i="4" a="1"/>
  <c r="FI202" i="4" a="1"/>
  <c r="DF28" i="2" a="1"/>
  <c r="FP24" i="4" a="1"/>
  <c r="FS26" i="4" a="1"/>
  <c r="L202" i="4" a="1"/>
  <c r="FR198" i="4" a="1"/>
  <c r="DE171" i="2" a="1"/>
  <c r="FQ181" i="4" a="1"/>
  <c r="DE108" i="2" a="1"/>
  <c r="DD48" i="2" a="1"/>
  <c r="FN118" i="4" a="1"/>
  <c r="EI202" i="4" a="1"/>
  <c r="EJ202" i="4" a="1"/>
  <c r="DD64" i="2" a="1"/>
  <c r="DD11" i="2" a="1"/>
  <c r="FO155" i="4" a="1"/>
  <c r="FU116" i="4" a="1"/>
  <c r="DF165" i="2" a="1"/>
  <c r="DF168" i="2" a="1"/>
  <c r="FS41" i="4" a="1"/>
  <c r="FN73" i="4" a="1"/>
  <c r="FN162" i="4" a="1"/>
  <c r="FN89" i="4" a="1"/>
  <c r="DC199" i="2" a="1"/>
  <c r="FR34" i="4" a="1"/>
  <c r="DE155" i="2" a="1"/>
  <c r="FO186" i="4" a="1"/>
  <c r="FN185" i="4" a="1"/>
  <c r="FN72" i="4" a="1"/>
  <c r="FU50" i="4" a="1"/>
  <c r="FQ165" i="4" a="1"/>
  <c r="H202" i="4" a="1"/>
  <c r="FS180" i="4" a="1"/>
  <c r="DG112" i="2" a="1"/>
  <c r="FQ164" i="4" a="1"/>
  <c r="DF15" i="2" a="1"/>
  <c r="FS82" i="4" a="1"/>
  <c r="FQ35" i="4" a="1"/>
  <c r="DC126" i="2" a="1"/>
  <c r="DD188" i="2" a="1"/>
  <c r="DC50" i="2" a="1"/>
  <c r="FU199" i="4" a="1"/>
  <c r="BG202" i="4" a="1"/>
  <c r="FQ196" i="4" a="1"/>
  <c r="FQ19" i="4" a="1"/>
  <c r="FT10" i="4" a="1"/>
  <c r="FU104" i="4" a="1"/>
  <c r="FO163" i="4" a="1"/>
  <c r="AG202" i="2" a="1"/>
  <c r="BH202" i="4" a="1"/>
  <c r="DE98" i="2" a="1"/>
  <c r="DC192" i="2" a="1"/>
  <c r="FS78" i="4" a="1"/>
  <c r="FR154" i="4" a="1"/>
  <c r="FP188" i="4" a="1"/>
  <c r="DE127" i="2" a="1"/>
  <c r="U202" i="4" a="1"/>
  <c r="CM202" i="2" a="1"/>
  <c r="FO79" i="4" a="1"/>
  <c r="BU202" i="4" a="1"/>
  <c r="FT90" i="4" a="1"/>
  <c r="FR88" i="4" a="1"/>
  <c r="DC121" i="2" a="1"/>
  <c r="FP125" i="4" a="1"/>
  <c r="DD35" i="2" a="1"/>
  <c r="DG48" i="2" a="1"/>
  <c r="DC75" i="2" a="1"/>
  <c r="DE166" i="2" a="1"/>
  <c r="DE34" i="2" a="1"/>
  <c r="DF174" i="2" a="1"/>
  <c r="FN36" i="4" a="1"/>
  <c r="EC202" i="4" a="1"/>
  <c r="DD26" i="2" a="1"/>
  <c r="FS39" i="4" a="1"/>
  <c r="FO162" i="4" a="1"/>
  <c r="FP93" i="4" a="1"/>
  <c r="DF83" i="2" a="1"/>
  <c r="FN174" i="4" a="1"/>
  <c r="FQ40" i="4" a="1"/>
  <c r="DE92" i="2" a="1"/>
  <c r="FO147" i="4" a="1"/>
  <c r="DF129" i="2" a="1"/>
  <c r="FP14" i="4" a="1"/>
  <c r="FR30" i="4" a="1"/>
  <c r="DC158" i="2" a="1"/>
  <c r="FT133" i="4" a="1"/>
  <c r="FT103" i="4" a="1"/>
  <c r="FR64" i="4" a="1"/>
  <c r="DE168" i="2" a="1"/>
  <c r="FO126" i="4" a="1"/>
  <c r="FP8" i="4" a="1"/>
  <c r="FO194" i="4" a="1"/>
  <c r="DG9" i="2" a="1"/>
  <c r="FP16" i="4" a="1"/>
  <c r="DE18" i="2" a="1"/>
  <c r="DF114" i="2" a="1"/>
  <c r="DE158" i="2" a="1"/>
  <c r="FQ179" i="4" a="1"/>
  <c r="DC61" i="2" a="1"/>
  <c r="FN62" i="4" a="1"/>
  <c r="DF86" i="2" a="1"/>
  <c r="DE173" i="2" a="1"/>
  <c r="FP141" i="4" a="1"/>
  <c r="FO73" i="4" a="1"/>
  <c r="FP174" i="4" a="1"/>
  <c r="FP98" i="4" a="1"/>
  <c r="FU170" i="4" a="1"/>
  <c r="DD177" i="2" a="1"/>
  <c r="FS49" i="4" a="1"/>
  <c r="FS169" i="4" a="1"/>
  <c r="FO156" i="4" a="1"/>
  <c r="DC37" i="2" a="1"/>
  <c r="DG99" i="2" a="1"/>
  <c r="DE192" i="2" a="1"/>
  <c r="FR61" i="4" a="1"/>
  <c r="DC146" i="2" a="1"/>
  <c r="DG52" i="2" a="1"/>
  <c r="FO121" i="4" a="1"/>
  <c r="FP109" i="4" a="1"/>
  <c r="DC106" i="2" a="1"/>
  <c r="FS106" i="4" a="1"/>
  <c r="FS150" i="4" a="1"/>
  <c r="DC53" i="2" a="1"/>
  <c r="DD195" i="2" a="1"/>
  <c r="FP79" i="4" a="1"/>
  <c r="FR20" i="4" a="1"/>
  <c r="DD22" i="2" a="1"/>
  <c r="CE202" i="4" a="1"/>
  <c r="FO14" i="4" a="1"/>
  <c r="FS28" i="4" a="1"/>
  <c r="FQ53" i="4" a="1"/>
  <c r="CU202" i="4" a="1"/>
  <c r="FU28" i="4" a="1"/>
  <c r="FU28" i="4" l="1"/>
  <c r="CU202" i="4"/>
  <c r="FQ53" i="4"/>
  <c r="FS28" i="4"/>
  <c r="FO14" i="4"/>
  <c r="CE202" i="4"/>
  <c r="DD22" i="2"/>
  <c r="FR20" i="4"/>
  <c r="FP79" i="4"/>
  <c r="DD195" i="2"/>
  <c r="DC53" i="2"/>
  <c r="FS150" i="4"/>
  <c r="FS106" i="4"/>
  <c r="DC106" i="2"/>
  <c r="FP109" i="4"/>
  <c r="FO121" i="4"/>
  <c r="DG52" i="2"/>
  <c r="DC146" i="2"/>
  <c r="FR61" i="4"/>
  <c r="DE192" i="2"/>
  <c r="DG99" i="2"/>
  <c r="DC37" i="2"/>
  <c r="FO156" i="4"/>
  <c r="FS169" i="4"/>
  <c r="FS49" i="4"/>
  <c r="DD177" i="2"/>
  <c r="FU170" i="4"/>
  <c r="FP98" i="4"/>
  <c r="FP174" i="4"/>
  <c r="FO73" i="4"/>
  <c r="FP141" i="4"/>
  <c r="DE173" i="2"/>
  <c r="DF86" i="2"/>
  <c r="FN62" i="4"/>
  <c r="DC61" i="2"/>
  <c r="FQ179" i="4"/>
  <c r="DE158" i="2"/>
  <c r="DF114" i="2"/>
  <c r="DE18" i="2"/>
  <c r="FP16" i="4"/>
  <c r="DG9" i="2"/>
  <c r="FO194" i="4"/>
  <c r="FP8" i="4"/>
  <c r="FO126" i="4"/>
  <c r="DE168" i="2"/>
  <c r="FR64" i="4"/>
  <c r="FT103" i="4"/>
  <c r="FT133" i="4"/>
  <c r="DC158" i="2"/>
  <c r="FR30" i="4"/>
  <c r="FP14" i="4"/>
  <c r="DF129" i="2"/>
  <c r="FO147" i="4"/>
  <c r="DE92" i="2"/>
  <c r="FQ40" i="4"/>
  <c r="FN174" i="4"/>
  <c r="DF83" i="2"/>
  <c r="FP93" i="4"/>
  <c r="FO162" i="4"/>
  <c r="FS39" i="4"/>
  <c r="DD26" i="2"/>
  <c r="EC202" i="4"/>
  <c r="FN36" i="4"/>
  <c r="DF174" i="2"/>
  <c r="DE34" i="2"/>
  <c r="DE166" i="2"/>
  <c r="DC75" i="2"/>
  <c r="DG48" i="2"/>
  <c r="DD35" i="2"/>
  <c r="FP125" i="4"/>
  <c r="DC121" i="2"/>
  <c r="FR88" i="4"/>
  <c r="FT90" i="4"/>
  <c r="BU202" i="4"/>
  <c r="FO79" i="4"/>
  <c r="CM202" i="2"/>
  <c r="U202" i="4"/>
  <c r="DE127" i="2"/>
  <c r="FP188" i="4"/>
  <c r="FR154" i="4"/>
  <c r="FS78" i="4"/>
  <c r="DC192" i="2"/>
  <c r="DE98" i="2"/>
  <c r="BH202" i="4"/>
  <c r="AG202" i="2"/>
  <c r="FO163" i="4"/>
  <c r="FU104" i="4"/>
  <c r="FT10" i="4"/>
  <c r="FQ19" i="4"/>
  <c r="FQ196" i="4"/>
  <c r="BG202" i="4"/>
  <c r="FU199" i="4"/>
  <c r="DC50" i="2"/>
  <c r="DD188" i="2"/>
  <c r="DC126" i="2"/>
  <c r="FQ35" i="4"/>
  <c r="FS82" i="4"/>
  <c r="DF15" i="2"/>
  <c r="FQ164" i="4"/>
  <c r="DG112" i="2"/>
  <c r="FS180" i="4"/>
  <c r="H202" i="4"/>
  <c r="FQ165" i="4"/>
  <c r="FU50" i="4"/>
  <c r="FN72" i="4"/>
  <c r="FN185" i="4"/>
  <c r="FO186" i="4"/>
  <c r="DE155" i="2"/>
  <c r="FR34" i="4"/>
  <c r="DC199" i="2"/>
  <c r="FN89" i="4"/>
  <c r="FN162" i="4"/>
  <c r="FN73" i="4"/>
  <c r="FS41" i="4"/>
  <c r="DF168" i="2"/>
  <c r="DF165" i="2"/>
  <c r="FU116" i="4"/>
  <c r="FO155" i="4"/>
  <c r="DD11" i="2"/>
  <c r="DD64" i="2"/>
  <c r="EJ202" i="4"/>
  <c r="EI202" i="4"/>
  <c r="FN118" i="4"/>
  <c r="DD48" i="2"/>
  <c r="DE108" i="2"/>
  <c r="FQ181" i="4"/>
  <c r="DE171" i="2"/>
  <c r="FR198" i="4"/>
  <c r="L202" i="4"/>
  <c r="FS26" i="4"/>
  <c r="FP24" i="4"/>
  <c r="DF28" i="2"/>
  <c r="FI202" i="4"/>
  <c r="EV202" i="4"/>
  <c r="FP29" i="4"/>
  <c r="FP177" i="4"/>
  <c r="DD191" i="2"/>
  <c r="FS73" i="4"/>
  <c r="DE75" i="2"/>
  <c r="FO99" i="4"/>
  <c r="FP166" i="4"/>
  <c r="FN85" i="4"/>
  <c r="DF181" i="2"/>
  <c r="DG65" i="2"/>
  <c r="CA202" i="2"/>
  <c r="DE59" i="2"/>
  <c r="FS66" i="4"/>
  <c r="FP127" i="4"/>
  <c r="FP112" i="4"/>
  <c r="FU86" i="4"/>
  <c r="FR113" i="4"/>
  <c r="DC93" i="2"/>
  <c r="FR83" i="4"/>
  <c r="FR107" i="4"/>
  <c r="FR112" i="4"/>
  <c r="DC66" i="2"/>
  <c r="FQ174" i="4"/>
  <c r="DD113" i="2"/>
  <c r="DC162" i="2"/>
  <c r="DF57" i="2"/>
  <c r="FU169" i="4"/>
  <c r="DD70" i="2"/>
  <c r="DE36" i="2"/>
  <c r="DE51" i="2"/>
  <c r="FU200" i="4"/>
  <c r="DE137" i="2"/>
  <c r="FS17" i="4"/>
  <c r="FU100" i="4"/>
  <c r="FQ24" i="4"/>
  <c r="DF187" i="2"/>
  <c r="DE49" i="2"/>
  <c r="FU173" i="4"/>
  <c r="DE93" i="2"/>
  <c r="DF43" i="2"/>
  <c r="DF201" i="2"/>
  <c r="FU120" i="4"/>
  <c r="FQ56" i="4"/>
  <c r="FR40" i="4"/>
  <c r="FS63" i="4"/>
  <c r="FU102" i="4"/>
  <c r="FT160" i="4"/>
  <c r="DC89" i="2"/>
  <c r="FR155" i="4"/>
  <c r="FQ69" i="4"/>
  <c r="FU189" i="4"/>
  <c r="R202" i="4"/>
  <c r="DD162" i="2"/>
  <c r="DF144" i="2"/>
  <c r="FT85" i="4"/>
  <c r="FO44" i="4"/>
  <c r="FS120" i="4"/>
  <c r="T202" i="4"/>
  <c r="FO23" i="4"/>
  <c r="FD202" i="4"/>
  <c r="FT164" i="4"/>
  <c r="FU59" i="4"/>
  <c r="FS10" i="4"/>
  <c r="FN178" i="4"/>
  <c r="FN46" i="4"/>
  <c r="DD97" i="2"/>
  <c r="FU7" i="4"/>
  <c r="FS122" i="4"/>
  <c r="FQ92" i="4"/>
  <c r="DE104" i="2"/>
  <c r="FP30" i="4"/>
  <c r="FR108" i="4"/>
  <c r="FO56" i="4"/>
  <c r="FS194" i="4"/>
  <c r="FP185" i="4"/>
  <c r="DE200" i="2"/>
  <c r="DE141" i="2"/>
  <c r="DD30" i="2"/>
  <c r="FU188" i="4"/>
  <c r="FS178" i="4"/>
  <c r="FP90" i="4"/>
  <c r="DC85" i="2"/>
  <c r="DC174" i="2"/>
  <c r="DF74" i="2"/>
  <c r="FO185" i="4"/>
  <c r="FN14" i="4"/>
  <c r="DG27" i="2"/>
  <c r="DE187" i="2"/>
  <c r="FR177" i="4"/>
  <c r="DE145" i="2"/>
  <c r="FU21" i="4"/>
  <c r="FR146" i="4"/>
  <c r="DF34" i="2"/>
  <c r="FR136" i="4"/>
  <c r="FR181" i="4"/>
  <c r="FP107" i="4"/>
  <c r="FQ130" i="4"/>
  <c r="DF107" i="2"/>
  <c r="DC143" i="2"/>
  <c r="CP202" i="2"/>
  <c r="FA202" i="4"/>
  <c r="FR170" i="4"/>
  <c r="DE149" i="2"/>
  <c r="DG38" i="2"/>
  <c r="FT152" i="4"/>
  <c r="FS123" i="4"/>
  <c r="FN129" i="4"/>
  <c r="FO91" i="4"/>
  <c r="DG128" i="2"/>
  <c r="FS172" i="4"/>
  <c r="FR32" i="4"/>
  <c r="DF178" i="2"/>
  <c r="DD79" i="2"/>
  <c r="DD194" i="2"/>
  <c r="FU122" i="4"/>
  <c r="FO41" i="4"/>
  <c r="DF31" i="2"/>
  <c r="FO113" i="4"/>
  <c r="FS129" i="4"/>
  <c r="DD52" i="2"/>
  <c r="FS130" i="4"/>
  <c r="FO72" i="4"/>
  <c r="FQ61" i="4"/>
  <c r="FP192" i="4"/>
  <c r="FP50" i="4"/>
  <c r="FQ88" i="4"/>
  <c r="DD132" i="2"/>
  <c r="EA202" i="4"/>
  <c r="FQ144" i="4"/>
  <c r="FR144" i="4"/>
  <c r="FQ125" i="4"/>
  <c r="DE26" i="2"/>
  <c r="FU87" i="4"/>
  <c r="FN189" i="4"/>
  <c r="FO119" i="4"/>
  <c r="FN68" i="4"/>
  <c r="DG154" i="2"/>
  <c r="AJ202" i="2"/>
  <c r="DC101" i="2"/>
  <c r="FN70" i="4"/>
  <c r="CC202" i="4"/>
  <c r="FO177" i="4"/>
  <c r="FU91" i="4"/>
  <c r="FN65" i="4"/>
  <c r="ET202" i="4"/>
  <c r="FO171" i="4"/>
  <c r="FQ113" i="4"/>
  <c r="FU114" i="4"/>
  <c r="FT151" i="4"/>
  <c r="EU202" i="4"/>
  <c r="DD156" i="2"/>
  <c r="FT79" i="4"/>
  <c r="FU17" i="4"/>
  <c r="FP36" i="4"/>
  <c r="FN164" i="4"/>
  <c r="FQ29" i="4"/>
  <c r="DE16" i="2"/>
  <c r="FR96" i="4"/>
  <c r="FU184" i="4"/>
  <c r="DE41" i="2"/>
  <c r="DC167" i="2"/>
  <c r="FO94" i="4"/>
  <c r="FT105" i="4"/>
  <c r="FO132" i="4"/>
  <c r="FO115" i="4"/>
  <c r="FN95" i="4"/>
  <c r="FT29" i="4"/>
  <c r="DF89" i="2"/>
  <c r="BF202" i="2"/>
  <c r="DD171" i="2"/>
  <c r="FR190" i="4"/>
  <c r="FS83" i="4"/>
  <c r="DC32" i="2"/>
  <c r="DF87" i="2"/>
  <c r="DE162" i="2"/>
  <c r="FQ141" i="4"/>
  <c r="DC187" i="2"/>
  <c r="FR159" i="4"/>
  <c r="DC71" i="2"/>
  <c r="FN124" i="4"/>
  <c r="DE83" i="2"/>
  <c r="DC197" i="2"/>
  <c r="DC52" i="2"/>
  <c r="FN149" i="4"/>
  <c r="FR69" i="4"/>
  <c r="FO51" i="4"/>
  <c r="BR202" i="4"/>
  <c r="DH202" i="4"/>
  <c r="DD161" i="2"/>
  <c r="FQ30" i="4"/>
  <c r="FQ148" i="4"/>
  <c r="FQ106" i="4"/>
  <c r="DT202" i="4"/>
  <c r="FQ175" i="4"/>
  <c r="DG47" i="2"/>
  <c r="FN26" i="4"/>
  <c r="FQ73" i="4"/>
  <c r="DG120" i="2"/>
  <c r="FT93" i="4"/>
  <c r="DG41" i="2"/>
  <c r="DE136" i="2"/>
  <c r="DE54" i="2"/>
  <c r="AB202" i="2"/>
  <c r="Z202" i="2"/>
  <c r="DF148" i="2"/>
  <c r="FP99" i="4"/>
  <c r="DE139" i="2"/>
  <c r="DF44" i="2"/>
  <c r="FR44" i="4"/>
  <c r="DG107" i="2"/>
  <c r="FR39" i="4"/>
  <c r="DF138" i="2"/>
  <c r="FS175" i="4"/>
  <c r="FP97" i="4"/>
  <c r="FU187" i="4"/>
  <c r="DC111" i="2"/>
  <c r="FR110" i="4"/>
  <c r="FP47" i="4"/>
  <c r="DG125" i="2"/>
  <c r="DC115" i="2"/>
  <c r="DD80" i="2"/>
  <c r="DE47" i="2"/>
  <c r="DE186" i="2"/>
  <c r="DE140" i="2"/>
  <c r="FS108" i="4"/>
  <c r="FP163" i="4"/>
  <c r="CR202" i="2"/>
  <c r="DG144" i="2"/>
  <c r="FT16" i="4"/>
  <c r="AQ202" i="2"/>
  <c r="BX202" i="4"/>
  <c r="FN148" i="4"/>
  <c r="DE164" i="2"/>
  <c r="DG58" i="2"/>
  <c r="CB202" i="2"/>
  <c r="DG174" i="2"/>
  <c r="DD12" i="2"/>
  <c r="FP146" i="4"/>
  <c r="FQ54" i="4"/>
  <c r="DG77" i="2"/>
  <c r="DY202" i="4"/>
  <c r="FQ57" i="4"/>
  <c r="FQ155" i="4"/>
  <c r="FS193" i="4"/>
  <c r="FS99" i="4"/>
  <c r="FS43" i="4"/>
  <c r="FT63" i="4"/>
  <c r="FN77" i="4"/>
  <c r="FQ55" i="4"/>
  <c r="DU202" i="4"/>
  <c r="FP167" i="4"/>
  <c r="FU56" i="4"/>
  <c r="FP95" i="4"/>
  <c r="FO181" i="4"/>
  <c r="DE53" i="2"/>
  <c r="FO188" i="4"/>
  <c r="DG180" i="2"/>
  <c r="FQ26" i="4"/>
  <c r="DC172" i="2"/>
  <c r="FO136" i="4"/>
  <c r="DG25" i="2"/>
  <c r="FR48" i="4"/>
  <c r="FQ43" i="4"/>
  <c r="FQ93" i="4"/>
  <c r="FO135" i="4"/>
  <c r="E202" i="2"/>
  <c r="FN121" i="4"/>
  <c r="DF21" i="2"/>
  <c r="FN17" i="4"/>
  <c r="DC31" i="2"/>
  <c r="FO173" i="4"/>
  <c r="DD17" i="2"/>
  <c r="FQ49" i="4"/>
  <c r="FQ143" i="4"/>
  <c r="DE193" i="2"/>
  <c r="DZ202" i="4"/>
  <c r="FR70" i="4"/>
  <c r="DC153" i="2"/>
  <c r="DD190" i="2"/>
  <c r="FT128" i="4"/>
  <c r="FO77" i="4"/>
  <c r="DC9" i="2"/>
  <c r="DF175" i="2"/>
  <c r="FQ124" i="4"/>
  <c r="DF149" i="2"/>
  <c r="DD160" i="2"/>
  <c r="FT26" i="4"/>
  <c r="FN183" i="4"/>
  <c r="DG86" i="2"/>
  <c r="DD41" i="2"/>
  <c r="DC198" i="2"/>
  <c r="DG44" i="2"/>
  <c r="FO74" i="4"/>
  <c r="DG10" i="2"/>
  <c r="EX202" i="4"/>
  <c r="FN117" i="4"/>
  <c r="DD45" i="2"/>
  <c r="FP80" i="4"/>
  <c r="DE159" i="2"/>
  <c r="FS94" i="4"/>
  <c r="DG66" i="2"/>
  <c r="FP159" i="4"/>
  <c r="FP94" i="4"/>
  <c r="EB202" i="4"/>
  <c r="DC132" i="2"/>
  <c r="FQ169" i="4"/>
  <c r="DE95" i="2"/>
  <c r="FQ51" i="4"/>
  <c r="DC102" i="2"/>
  <c r="AO202" i="4"/>
  <c r="DF183" i="2"/>
  <c r="DE63" i="2"/>
  <c r="DG39" i="2"/>
  <c r="DC8" i="2"/>
  <c r="FT198" i="4"/>
  <c r="FO129" i="4"/>
  <c r="FT72" i="4"/>
  <c r="FO37" i="4"/>
  <c r="FQ50" i="4"/>
  <c r="CN202" i="4"/>
  <c r="FN109" i="4"/>
  <c r="DF22" i="2"/>
  <c r="DD53" i="2"/>
  <c r="FU73" i="4"/>
  <c r="CZ202" i="4"/>
  <c r="FN191" i="4"/>
  <c r="DF53" i="2"/>
  <c r="DG139" i="2"/>
  <c r="AN202" i="2"/>
  <c r="DC177" i="2"/>
  <c r="FT64" i="4"/>
  <c r="DC144" i="2"/>
  <c r="DE130" i="2"/>
  <c r="DD197" i="2"/>
  <c r="FS159" i="4"/>
  <c r="DF23" i="2"/>
  <c r="FQ96" i="4"/>
  <c r="DW202" i="4"/>
  <c r="FJ202" i="4"/>
  <c r="DC79" i="2"/>
  <c r="DD59" i="2"/>
  <c r="FU112" i="4"/>
  <c r="FU98" i="4"/>
  <c r="DD125" i="2"/>
  <c r="FO170" i="4"/>
  <c r="FR162" i="4"/>
  <c r="FO138" i="4"/>
  <c r="DE7" i="2"/>
  <c r="FO179" i="4"/>
  <c r="DD158" i="2"/>
  <c r="DD183" i="2"/>
  <c r="FU165" i="4"/>
  <c r="FO102" i="4"/>
  <c r="DF38" i="2"/>
  <c r="FO166" i="4"/>
  <c r="DG84" i="2"/>
  <c r="FO89" i="4"/>
  <c r="FQ9" i="4"/>
  <c r="DF200" i="2"/>
  <c r="DG50" i="2"/>
  <c r="FT193" i="4"/>
  <c r="FT126" i="4"/>
  <c r="FO54" i="4"/>
  <c r="DG155" i="2"/>
  <c r="FN53" i="4"/>
  <c r="FO137" i="4"/>
  <c r="DE102" i="2"/>
  <c r="FQ180" i="4"/>
  <c r="FP120" i="4"/>
  <c r="BG202" i="2"/>
  <c r="DC87" i="2"/>
  <c r="BP202" i="4"/>
  <c r="DC41" i="2"/>
  <c r="FS195" i="4"/>
  <c r="DD152" i="2"/>
  <c r="FP143" i="4"/>
  <c r="FU75" i="4"/>
  <c r="DD38" i="2"/>
  <c r="FU138" i="4"/>
  <c r="DD20" i="2"/>
  <c r="DE161" i="2"/>
  <c r="FN171" i="4"/>
  <c r="FO125" i="4"/>
  <c r="DE174" i="2"/>
  <c r="DD108" i="2"/>
  <c r="FQ23" i="4"/>
  <c r="FR193" i="4"/>
  <c r="FP160" i="4"/>
  <c r="DF72" i="2"/>
  <c r="DE88" i="2"/>
  <c r="FN97" i="4"/>
  <c r="DF145" i="2"/>
  <c r="DG28" i="2"/>
  <c r="BI202" i="2"/>
  <c r="FO104" i="4"/>
  <c r="FU85" i="4"/>
  <c r="DD81" i="2"/>
  <c r="DA202" i="2"/>
  <c r="FO123" i="4"/>
  <c r="FO133" i="4"/>
  <c r="FR12" i="4"/>
  <c r="FN91" i="4"/>
  <c r="FR45" i="4"/>
  <c r="DE181" i="2"/>
  <c r="AC202" i="2"/>
  <c r="FQ41" i="4"/>
  <c r="DC133" i="2"/>
  <c r="J202" i="2"/>
  <c r="DD58" i="2"/>
  <c r="FO43" i="4"/>
  <c r="FN198" i="4"/>
  <c r="FU178" i="4"/>
  <c r="FQ150" i="4"/>
  <c r="FU48" i="4"/>
  <c r="FO10" i="4"/>
  <c r="FS166" i="4"/>
  <c r="FN92" i="4"/>
  <c r="FP201" i="4"/>
  <c r="FO117" i="4"/>
  <c r="DG79" i="2"/>
  <c r="FS174" i="4"/>
  <c r="FU63" i="4"/>
  <c r="DG71" i="2"/>
  <c r="DC38" i="2"/>
  <c r="DF80" i="2"/>
  <c r="DF96" i="2"/>
  <c r="FN9" i="4"/>
  <c r="DE165" i="2"/>
  <c r="DD105" i="2"/>
  <c r="FU144" i="4"/>
  <c r="DF60" i="2"/>
  <c r="DE73" i="2"/>
  <c r="DE45" i="2"/>
  <c r="FR55" i="4"/>
  <c r="FN57" i="4"/>
  <c r="DD121" i="2"/>
  <c r="FR91" i="4"/>
  <c r="FN176" i="4"/>
  <c r="FN98" i="4"/>
  <c r="DD153" i="2"/>
  <c r="DD25" i="2"/>
  <c r="FT65" i="4"/>
  <c r="FN88" i="4"/>
  <c r="FR100" i="4"/>
  <c r="DD83" i="2"/>
  <c r="DF20" i="2"/>
  <c r="DF40" i="2"/>
  <c r="DD173" i="2"/>
  <c r="DG54" i="2"/>
  <c r="DD163" i="2"/>
  <c r="DC104" i="2"/>
  <c r="FR171" i="4"/>
  <c r="FS35" i="4"/>
  <c r="FT146" i="4"/>
  <c r="BC202" i="2"/>
  <c r="FR80" i="4"/>
  <c r="DC91" i="2"/>
  <c r="ED202" i="4"/>
  <c r="DF51" i="2"/>
  <c r="DE191" i="2"/>
  <c r="FO83" i="4"/>
  <c r="FO193" i="4"/>
  <c r="FR173" i="4"/>
  <c r="FU26" i="4"/>
  <c r="FU196" i="4"/>
  <c r="FP71" i="4"/>
  <c r="DE111" i="2"/>
  <c r="DF150" i="2"/>
  <c r="FR21" i="4"/>
  <c r="DC201" i="2"/>
  <c r="FP156" i="4"/>
  <c r="DC175" i="2"/>
  <c r="FP162" i="4"/>
  <c r="FR131" i="4"/>
  <c r="FU111" i="4"/>
  <c r="FU35" i="4"/>
  <c r="FR152" i="4"/>
  <c r="DD178" i="2"/>
  <c r="FU36" i="4"/>
  <c r="FN139" i="4"/>
  <c r="FQ90" i="4"/>
  <c r="FT13" i="4"/>
  <c r="DE113" i="2"/>
  <c r="AL202" i="4"/>
  <c r="AS202" i="2"/>
  <c r="AP202" i="4"/>
  <c r="FN152" i="4"/>
  <c r="DE124" i="2"/>
  <c r="DF198" i="2"/>
  <c r="FR114" i="4"/>
  <c r="DC169" i="2"/>
  <c r="DC145" i="2"/>
  <c r="DG171" i="2"/>
  <c r="DC185" i="2"/>
  <c r="DC11" i="2"/>
  <c r="DD118" i="2"/>
  <c r="DE32" i="2"/>
  <c r="FT174" i="4"/>
  <c r="FP101" i="4"/>
  <c r="DD181" i="2"/>
  <c r="DC136" i="2"/>
  <c r="FT165" i="4"/>
  <c r="FP66" i="4"/>
  <c r="FP152" i="4"/>
  <c r="FT23" i="4"/>
  <c r="FQ94" i="4"/>
  <c r="DE15" i="2"/>
  <c r="DC176" i="2"/>
  <c r="FU162" i="4"/>
  <c r="DG22" i="2"/>
  <c r="FR102" i="4"/>
  <c r="FN59" i="4"/>
  <c r="FR75" i="4"/>
  <c r="FN119" i="4"/>
  <c r="FS89" i="4"/>
  <c r="DD202" i="4"/>
  <c r="DG176" i="2"/>
  <c r="FQ197" i="4"/>
  <c r="FP13" i="4"/>
  <c r="FS189" i="4"/>
  <c r="FU195" i="4"/>
  <c r="DG184" i="2"/>
  <c r="CE202" i="2"/>
  <c r="DE132" i="2"/>
  <c r="FS136" i="4"/>
  <c r="FQ131" i="4"/>
  <c r="N202" i="4"/>
  <c r="FU157" i="4"/>
  <c r="FP48" i="4"/>
  <c r="DC117" i="2"/>
  <c r="FO40" i="4"/>
  <c r="FP49" i="4"/>
  <c r="DC179" i="2"/>
  <c r="FU194" i="4"/>
  <c r="BE202" i="2"/>
  <c r="FR57" i="4"/>
  <c r="FU83" i="4"/>
  <c r="DD10" i="2"/>
  <c r="FQ72" i="4"/>
  <c r="FP87" i="4"/>
  <c r="FS163" i="4"/>
  <c r="DF101" i="2"/>
  <c r="FS21" i="4"/>
  <c r="FP53" i="4"/>
  <c r="FQ91" i="4"/>
  <c r="DF177" i="2"/>
  <c r="FR41" i="4"/>
  <c r="FQ198" i="4"/>
  <c r="DE19" i="2"/>
  <c r="FS18" i="4"/>
  <c r="FS156" i="4"/>
  <c r="FT163" i="4"/>
  <c r="FU149" i="4"/>
  <c r="DC181" i="2"/>
  <c r="DF70" i="2"/>
  <c r="DD89" i="2"/>
  <c r="FR60" i="4"/>
  <c r="DC48" i="2"/>
  <c r="CL202" i="2"/>
  <c r="FO169" i="4"/>
  <c r="FS182" i="4"/>
  <c r="DD85" i="2"/>
  <c r="FS20" i="4"/>
  <c r="DC161" i="2"/>
  <c r="DF194" i="2"/>
  <c r="FN196" i="4"/>
  <c r="FQ145" i="4"/>
  <c r="FT116" i="4"/>
  <c r="FR122" i="4"/>
  <c r="DF192" i="2"/>
  <c r="FQ111" i="4"/>
  <c r="DE107" i="2"/>
  <c r="DE109" i="2"/>
  <c r="FR106" i="4"/>
  <c r="FO189" i="4"/>
  <c r="FQ191" i="4"/>
  <c r="DE80" i="2"/>
  <c r="FN184" i="4"/>
  <c r="AA202" i="4"/>
  <c r="DD148" i="2"/>
  <c r="FQ140" i="4"/>
  <c r="FO57" i="4"/>
  <c r="DF166" i="2"/>
  <c r="DG93" i="2"/>
  <c r="DD63" i="2"/>
  <c r="FP61" i="4"/>
  <c r="BH202" i="2"/>
  <c r="AW202" i="2"/>
  <c r="FP153" i="4"/>
  <c r="BL202" i="2"/>
  <c r="FQ142" i="4"/>
  <c r="FN131" i="4"/>
  <c r="FU29" i="4"/>
  <c r="FS196" i="4"/>
  <c r="DD151" i="2"/>
  <c r="FR49" i="4"/>
  <c r="FQ11" i="4"/>
  <c r="DF141" i="2"/>
  <c r="DD189" i="2"/>
  <c r="CH202" i="2"/>
  <c r="DC26" i="2"/>
  <c r="DD90" i="2"/>
  <c r="BA202" i="4"/>
  <c r="DF103" i="2"/>
  <c r="DC142" i="2"/>
  <c r="FN199" i="4"/>
  <c r="FR51" i="4"/>
  <c r="FP115" i="4"/>
  <c r="DD82" i="2"/>
  <c r="FS79" i="4"/>
  <c r="FS137" i="4"/>
  <c r="AN202" i="4"/>
  <c r="DC155" i="2"/>
  <c r="FT87" i="4"/>
  <c r="DC122" i="2"/>
  <c r="FN80" i="4"/>
  <c r="FS162" i="4"/>
  <c r="FP22" i="4"/>
  <c r="DG189" i="2"/>
  <c r="FR58" i="4"/>
  <c r="FN27" i="4"/>
  <c r="FO154" i="4"/>
  <c r="FR167" i="4"/>
  <c r="FN60" i="4"/>
  <c r="M202" i="4"/>
  <c r="DC120" i="2"/>
  <c r="DE167" i="2"/>
  <c r="DD23" i="2"/>
  <c r="DC141" i="2"/>
  <c r="FS48" i="4"/>
  <c r="FR94" i="4"/>
  <c r="FO168" i="4"/>
  <c r="DD42" i="2"/>
  <c r="FO118" i="4"/>
  <c r="FR117" i="4"/>
  <c r="DF47" i="2"/>
  <c r="DF202" i="4"/>
  <c r="FT22" i="4"/>
  <c r="FR63" i="4"/>
  <c r="FN200" i="4"/>
  <c r="BT202" i="2"/>
  <c r="FQ166" i="4"/>
  <c r="FP40" i="4"/>
  <c r="W202" i="2"/>
  <c r="FO159" i="4"/>
  <c r="DG7" i="2"/>
  <c r="DD19" i="2"/>
  <c r="DG145" i="2"/>
  <c r="FT138" i="4"/>
  <c r="DX202" i="4"/>
  <c r="DG105" i="2"/>
  <c r="FQ177" i="4"/>
  <c r="FS70" i="4"/>
  <c r="DC35" i="2"/>
  <c r="FN160" i="4"/>
  <c r="DF160" i="2"/>
  <c r="DF65" i="2"/>
  <c r="FT30" i="4"/>
  <c r="CO202" i="4"/>
  <c r="DE180" i="2"/>
  <c r="DG168" i="2"/>
  <c r="DD99" i="2"/>
  <c r="FT131" i="4"/>
  <c r="FN170" i="4"/>
  <c r="FR121" i="4"/>
  <c r="FS86" i="4"/>
  <c r="FP129" i="4"/>
  <c r="FN150" i="4"/>
  <c r="FN135" i="4"/>
  <c r="DD93" i="2"/>
  <c r="DF59" i="2"/>
  <c r="FN155" i="4"/>
  <c r="CO202" i="2"/>
  <c r="FP52" i="4"/>
  <c r="DF91" i="2"/>
  <c r="FN195" i="4"/>
  <c r="DC157" i="2"/>
  <c r="FO27" i="4"/>
  <c r="FR200" i="4"/>
  <c r="FR149" i="4"/>
  <c r="DF110" i="2"/>
  <c r="DE156" i="2"/>
  <c r="FP45" i="4"/>
  <c r="FO201" i="4"/>
  <c r="AE202" i="2"/>
  <c r="DG37" i="2"/>
  <c r="DE8" i="2"/>
  <c r="DV202" i="4"/>
  <c r="FN58" i="4"/>
  <c r="DE198" i="2"/>
  <c r="FQ127" i="4"/>
  <c r="FP154" i="4"/>
  <c r="FP172" i="4"/>
  <c r="DC183" i="2"/>
  <c r="DD176" i="2"/>
  <c r="DE122" i="2"/>
  <c r="FO49" i="4"/>
  <c r="FN182" i="4"/>
  <c r="DE58" i="2"/>
  <c r="FR191" i="4"/>
  <c r="FO127" i="4"/>
  <c r="FP142" i="4"/>
  <c r="DF184" i="2"/>
  <c r="DG162" i="2"/>
  <c r="DC163" i="2"/>
  <c r="DD31" i="2"/>
  <c r="FN22" i="4"/>
  <c r="FS161" i="4"/>
  <c r="FP104" i="4"/>
  <c r="BK202" i="2"/>
  <c r="FP46" i="4"/>
  <c r="FU62" i="4"/>
  <c r="FR189" i="4"/>
  <c r="DF39" i="2"/>
  <c r="FO80" i="4"/>
  <c r="DC116" i="2"/>
  <c r="DF11" i="2"/>
  <c r="FT69" i="4"/>
  <c r="FP26" i="4"/>
  <c r="DE199" i="2"/>
  <c r="FS29" i="4"/>
  <c r="DC160" i="2"/>
  <c r="FP197" i="4"/>
  <c r="BI202" i="4"/>
  <c r="CN202" i="2"/>
  <c r="DE175" i="2"/>
  <c r="FN187" i="4"/>
  <c r="DE196" i="2"/>
  <c r="FN40" i="4"/>
  <c r="FU142" i="4"/>
  <c r="FS149" i="4"/>
  <c r="DG70" i="2"/>
  <c r="DF156" i="2"/>
  <c r="FQ21" i="4"/>
  <c r="FR27" i="4"/>
  <c r="FO131" i="4"/>
  <c r="FR201" i="4"/>
  <c r="FU155" i="4"/>
  <c r="DC119" i="2"/>
  <c r="FP161" i="4"/>
  <c r="FO25" i="4"/>
  <c r="DG179" i="2"/>
  <c r="EQ202" i="4"/>
  <c r="FO66" i="4"/>
  <c r="DG167" i="2"/>
  <c r="DD51" i="2"/>
  <c r="DE65" i="2"/>
  <c r="FS47" i="4"/>
  <c r="DE43" i="2"/>
  <c r="DG59" i="2"/>
  <c r="DG159" i="2"/>
  <c r="DE28" i="2"/>
  <c r="FR19" i="4"/>
  <c r="FS59" i="4"/>
  <c r="DC33" i="2"/>
  <c r="FQ171" i="4"/>
  <c r="FQ184" i="4"/>
  <c r="FP198" i="4"/>
  <c r="DC124" i="2"/>
  <c r="FP58" i="4"/>
  <c r="FO120" i="4"/>
  <c r="FS191" i="4"/>
  <c r="F202" i="4"/>
  <c r="FS197" i="4"/>
  <c r="E202" i="4"/>
  <c r="FQ81" i="4"/>
  <c r="FN11" i="4"/>
  <c r="FU164" i="4"/>
  <c r="DE172" i="2"/>
  <c r="DG30" i="2"/>
  <c r="FO105" i="4"/>
  <c r="DE201" i="2"/>
  <c r="FO50" i="4"/>
  <c r="I202" i="4"/>
  <c r="FP108" i="4"/>
  <c r="DF172" i="2"/>
  <c r="CG202" i="4"/>
  <c r="DC100" i="2"/>
  <c r="FN193" i="4"/>
  <c r="DE194" i="2"/>
  <c r="FT102" i="4"/>
  <c r="FQ13" i="4"/>
  <c r="DD87" i="2"/>
  <c r="FP54" i="4"/>
  <c r="FQ22" i="4"/>
  <c r="FN33" i="4"/>
  <c r="DD115" i="2"/>
  <c r="FO78" i="4"/>
  <c r="FP25" i="4"/>
  <c r="FO108" i="4"/>
  <c r="FP145" i="4"/>
  <c r="FQ87" i="4"/>
  <c r="DF146" i="2"/>
  <c r="FO128" i="4"/>
  <c r="FQ187" i="4"/>
  <c r="FO134" i="4"/>
  <c r="FN69" i="4"/>
  <c r="DE151" i="2"/>
  <c r="Q202" i="4"/>
  <c r="EW202" i="4"/>
  <c r="DC22" i="2"/>
  <c r="AD202" i="2"/>
  <c r="DC18" i="2"/>
  <c r="DE197" i="2"/>
  <c r="DC74" i="2"/>
  <c r="FL202" i="4"/>
  <c r="DG97" i="2"/>
  <c r="DE91" i="2"/>
  <c r="FU106" i="4"/>
  <c r="FN13" i="4"/>
  <c r="DE84" i="2"/>
  <c r="FN87" i="4"/>
  <c r="FR62" i="4"/>
  <c r="DF164" i="2"/>
  <c r="FR65" i="4"/>
  <c r="FT176" i="4"/>
  <c r="FO7" i="4"/>
  <c r="DE157" i="2"/>
  <c r="FP19" i="4"/>
  <c r="DE142" i="2"/>
  <c r="DF41" i="2"/>
  <c r="FR72" i="4"/>
  <c r="FT40" i="4"/>
  <c r="FP195" i="4"/>
  <c r="DC107" i="2"/>
  <c r="FQ31" i="4"/>
  <c r="DF64" i="2"/>
  <c r="DC21" i="2"/>
  <c r="FQ8" i="4"/>
  <c r="FP55" i="4"/>
  <c r="FN157" i="4"/>
  <c r="FQ74" i="4"/>
  <c r="FU99" i="4"/>
  <c r="DE38" i="2"/>
  <c r="FF202" i="4"/>
  <c r="FU33" i="4"/>
  <c r="FR86" i="4"/>
  <c r="FQ146" i="4"/>
  <c r="DD50" i="2"/>
  <c r="FO146" i="4"/>
  <c r="DC84" i="2"/>
  <c r="DF182" i="2"/>
  <c r="FN10" i="4"/>
  <c r="FS176" i="4"/>
  <c r="FP165" i="4"/>
  <c r="FO153" i="4"/>
  <c r="AT202" i="2"/>
  <c r="DE118" i="2"/>
  <c r="DD147" i="2"/>
  <c r="AE202" i="4"/>
  <c r="FO52" i="4"/>
  <c r="FO55" i="4"/>
  <c r="DC114" i="2"/>
  <c r="DF92" i="2"/>
  <c r="B202" i="2"/>
  <c r="DS202" i="4"/>
  <c r="DE21" i="2"/>
  <c r="FR26" i="4"/>
  <c r="FN137" i="4"/>
  <c r="FN115" i="4"/>
  <c r="FN99" i="4"/>
  <c r="FR138" i="4"/>
  <c r="DC10" i="2"/>
  <c r="DC16" i="2"/>
  <c r="FU137" i="4"/>
  <c r="FS177" i="4"/>
  <c r="DF37" i="2"/>
  <c r="DG26" i="2"/>
  <c r="DD27" i="2"/>
  <c r="FQ10" i="4"/>
  <c r="FQ118" i="4"/>
  <c r="FO116" i="4"/>
  <c r="FQ182" i="4"/>
  <c r="DC159" i="2"/>
  <c r="FU179" i="4"/>
  <c r="DE11" i="2"/>
  <c r="DD149" i="2"/>
  <c r="DG108" i="2"/>
  <c r="FS146" i="4"/>
  <c r="Y202" i="2"/>
  <c r="DD9" i="2"/>
  <c r="DC128" i="2"/>
  <c r="FS179" i="4"/>
  <c r="AG202" i="4"/>
  <c r="FT114" i="4"/>
  <c r="FO141" i="4"/>
  <c r="FN64" i="4"/>
  <c r="FO157" i="4"/>
  <c r="FS13" i="4"/>
  <c r="FQ170" i="4"/>
  <c r="FP44" i="4"/>
  <c r="DG188" i="2"/>
  <c r="FN101" i="4"/>
  <c r="DD106" i="2"/>
  <c r="CP202" i="4"/>
  <c r="FQ109" i="4"/>
  <c r="BX202" i="2"/>
  <c r="DI202" i="4"/>
  <c r="DC202" i="4"/>
  <c r="FQ97" i="4"/>
  <c r="FU121" i="4"/>
  <c r="FQ79" i="4"/>
  <c r="FR126" i="4"/>
  <c r="FS64" i="4"/>
  <c r="FT135" i="4"/>
  <c r="FN76" i="4"/>
  <c r="FQ138" i="4"/>
  <c r="DE74" i="2"/>
  <c r="FQ194" i="4"/>
  <c r="FT54" i="4"/>
  <c r="CX202" i="4"/>
  <c r="FR199" i="4"/>
  <c r="DK202" i="4"/>
  <c r="FR179" i="4"/>
  <c r="FU159" i="4"/>
  <c r="DE56" i="2"/>
  <c r="FR182" i="4"/>
  <c r="DG170" i="2"/>
  <c r="FP51" i="4"/>
  <c r="DF32" i="2"/>
  <c r="DD165" i="2"/>
  <c r="DF76" i="2"/>
  <c r="FU135" i="4"/>
  <c r="CL202" i="4"/>
  <c r="DC184" i="2"/>
  <c r="FU129" i="4"/>
  <c r="DF33" i="2"/>
  <c r="FO180" i="4"/>
  <c r="FN48" i="4"/>
  <c r="FS58" i="4"/>
  <c r="FO19" i="4"/>
  <c r="DD137" i="2"/>
  <c r="FQ115" i="4"/>
  <c r="DE12" i="2"/>
  <c r="FN51" i="4"/>
  <c r="FN100" i="4"/>
  <c r="FN145" i="4"/>
  <c r="FO191" i="4"/>
  <c r="DF130" i="2"/>
  <c r="FT179" i="4"/>
  <c r="DF121" i="2"/>
  <c r="FR92" i="4"/>
  <c r="DD185" i="2"/>
  <c r="DF52" i="2"/>
  <c r="FU146" i="4"/>
  <c r="FS11" i="4"/>
  <c r="DD168" i="2"/>
  <c r="DE42" i="2"/>
  <c r="DG81" i="2"/>
  <c r="FN177" i="4"/>
  <c r="FP35" i="4"/>
  <c r="FN12" i="4"/>
  <c r="DA202" i="4"/>
  <c r="FQ152" i="4"/>
  <c r="DC45" i="2"/>
  <c r="DD131" i="2"/>
  <c r="FP158" i="4"/>
  <c r="FN25" i="4"/>
  <c r="FN102" i="4"/>
  <c r="DF199" i="2"/>
  <c r="FQ149" i="4"/>
  <c r="FT39" i="4"/>
  <c r="DC7" i="2"/>
  <c r="FT191" i="4"/>
  <c r="DG80" i="2"/>
  <c r="DC78" i="2"/>
  <c r="FS100" i="4"/>
  <c r="DC40" i="2"/>
  <c r="FT53" i="4"/>
  <c r="DF12" i="2"/>
  <c r="FR175" i="4"/>
  <c r="FO195" i="4"/>
  <c r="FU30" i="4"/>
  <c r="FQ105" i="4"/>
  <c r="DB202" i="4"/>
  <c r="BV202" i="2"/>
  <c r="FT170" i="4"/>
  <c r="DE184" i="2"/>
  <c r="FS12" i="4"/>
  <c r="S202" i="2"/>
  <c r="FS44" i="4"/>
  <c r="FS102" i="4"/>
  <c r="EH202" i="4"/>
  <c r="FP100" i="4"/>
  <c r="DG132" i="2"/>
  <c r="DF85" i="2"/>
  <c r="DE163" i="2"/>
  <c r="FS124" i="4"/>
  <c r="DD28" i="2"/>
  <c r="FQ78" i="4"/>
  <c r="FU53" i="4"/>
  <c r="BU202" i="2"/>
  <c r="FP151" i="4"/>
  <c r="FP135" i="4"/>
  <c r="FT144" i="4"/>
  <c r="DG55" i="2"/>
  <c r="FN78" i="4"/>
  <c r="FQ132" i="4"/>
  <c r="FS8" i="4"/>
  <c r="FN194" i="4"/>
  <c r="FR36" i="4"/>
  <c r="DG56" i="2"/>
  <c r="FQ95" i="4"/>
  <c r="FT44" i="4"/>
  <c r="DE153" i="2"/>
  <c r="FO61" i="4"/>
  <c r="FO124" i="4"/>
  <c r="DE68" i="2"/>
  <c r="DG11" i="2"/>
  <c r="DF25" i="2"/>
  <c r="FP41" i="4"/>
  <c r="DE110" i="2"/>
  <c r="FT18" i="4"/>
  <c r="FR90" i="4"/>
  <c r="DD100" i="2"/>
  <c r="FR166" i="4"/>
  <c r="FT66" i="4"/>
  <c r="FU64" i="4"/>
  <c r="FU185" i="4"/>
  <c r="FT177" i="4"/>
  <c r="FS80" i="4"/>
  <c r="DD73" i="2"/>
  <c r="AF202" i="4"/>
  <c r="FN28" i="4"/>
  <c r="FN94" i="4"/>
  <c r="DG122" i="2"/>
  <c r="FN84" i="4"/>
  <c r="FT8" i="4"/>
  <c r="FU126" i="4"/>
  <c r="M202" i="2"/>
  <c r="FS184" i="4"/>
  <c r="DG85" i="2"/>
  <c r="DF7" i="2"/>
  <c r="FU113" i="4"/>
  <c r="DF35" i="2"/>
  <c r="FR160" i="4"/>
  <c r="DG163" i="2"/>
  <c r="FQ136" i="4"/>
  <c r="DG126" i="2"/>
  <c r="FS87" i="4"/>
  <c r="FT34" i="4"/>
  <c r="FS9" i="4"/>
  <c r="FR163" i="4"/>
  <c r="FR147" i="4"/>
  <c r="CU202" i="2"/>
  <c r="FT70" i="4"/>
  <c r="FT187" i="4"/>
  <c r="DF75" i="2"/>
  <c r="FO45" i="4"/>
  <c r="DE176" i="2"/>
  <c r="DG133" i="2"/>
  <c r="FO68" i="4"/>
  <c r="FN7" i="4"/>
  <c r="FR78" i="4"/>
  <c r="FU197" i="4"/>
  <c r="FN71" i="4"/>
  <c r="CM202" i="4"/>
  <c r="AP202" i="2"/>
  <c r="DD56" i="2"/>
  <c r="FU160" i="4"/>
  <c r="FO11" i="4"/>
  <c r="FG202" i="4"/>
  <c r="FQ33" i="4"/>
  <c r="FR98" i="4"/>
  <c r="Q202" i="2"/>
  <c r="FQ82" i="4"/>
  <c r="DL202" i="4"/>
  <c r="FP7" i="4"/>
  <c r="FP74" i="4"/>
  <c r="DG46" i="2"/>
  <c r="CJ202" i="2"/>
  <c r="FR8" i="4"/>
  <c r="DD44" i="2"/>
  <c r="FT181" i="4"/>
  <c r="FT110" i="4"/>
  <c r="FU172" i="4"/>
  <c r="FQ167" i="4"/>
  <c r="FN66" i="4"/>
  <c r="FP182" i="4"/>
  <c r="FN44" i="4"/>
  <c r="FQ58" i="4"/>
  <c r="AT202" i="4"/>
  <c r="FN30" i="4"/>
  <c r="FP171" i="4"/>
  <c r="Y202" i="4"/>
  <c r="DE154" i="2"/>
  <c r="DC156" i="2"/>
  <c r="DE143" i="2"/>
  <c r="DG186" i="2"/>
  <c r="FP132" i="4"/>
  <c r="FP111" i="4"/>
  <c r="FN161" i="4"/>
  <c r="FU127" i="4"/>
  <c r="FN35" i="4"/>
  <c r="FU20" i="4"/>
  <c r="DF9" i="2"/>
  <c r="DD201" i="2"/>
  <c r="FR151" i="4"/>
  <c r="DD7" i="2"/>
  <c r="FT94" i="4"/>
  <c r="DE100" i="2"/>
  <c r="DE131" i="2"/>
  <c r="AZ202" i="4"/>
  <c r="DC59" i="2"/>
  <c r="FN61" i="4"/>
  <c r="DD15" i="2"/>
  <c r="FO47" i="4"/>
  <c r="FQ75" i="4"/>
  <c r="DC65" i="2"/>
  <c r="FP69" i="4"/>
  <c r="AU202" i="4"/>
  <c r="FP67" i="4"/>
  <c r="X202" i="2"/>
  <c r="FU45" i="4"/>
  <c r="FU95" i="4"/>
  <c r="DG16" i="2"/>
  <c r="DE22" i="2"/>
  <c r="DF77" i="2"/>
  <c r="FT123" i="4"/>
  <c r="FU18" i="4"/>
  <c r="FT192" i="4"/>
  <c r="CJ202" i="4"/>
  <c r="DE146" i="2"/>
  <c r="FP155" i="4"/>
  <c r="FS53" i="4"/>
  <c r="DE144" i="2"/>
  <c r="FU192" i="4"/>
  <c r="DD14" i="2"/>
  <c r="DE46" i="2"/>
  <c r="FT168" i="4"/>
  <c r="FP181" i="4"/>
  <c r="DE10" i="2"/>
  <c r="DG34" i="2"/>
  <c r="FO46" i="4"/>
  <c r="FN37" i="4"/>
  <c r="FO158" i="4"/>
  <c r="FO199" i="4"/>
  <c r="FT47" i="4"/>
  <c r="FS42" i="4"/>
  <c r="DC97" i="2"/>
  <c r="FQ42" i="4"/>
  <c r="FO18" i="4"/>
  <c r="DG35" i="2"/>
  <c r="CZ202" i="2"/>
  <c r="FT183" i="4"/>
  <c r="FT62" i="4"/>
  <c r="DG150" i="2"/>
  <c r="FU136" i="4"/>
  <c r="DC186" i="2"/>
  <c r="DG201" i="2"/>
  <c r="FS65" i="4"/>
  <c r="FQ158" i="4"/>
  <c r="FQ25" i="4"/>
  <c r="DC152" i="2"/>
  <c r="DF154" i="2"/>
  <c r="FP183" i="4"/>
  <c r="DC165" i="2"/>
  <c r="FR169" i="4"/>
  <c r="FU51" i="4"/>
  <c r="FT137" i="4"/>
  <c r="DJ202" i="4"/>
  <c r="DE35" i="2"/>
  <c r="FO90" i="4"/>
  <c r="FN56" i="4"/>
  <c r="DD166" i="2"/>
  <c r="FN79" i="4"/>
  <c r="FT78" i="4"/>
  <c r="FP117" i="4"/>
  <c r="FN63" i="4"/>
  <c r="FU61" i="4"/>
  <c r="FN138" i="4"/>
  <c r="DF196" i="2"/>
  <c r="FT82" i="4"/>
  <c r="DC99" i="2"/>
  <c r="V202" i="2"/>
  <c r="FS141" i="4"/>
  <c r="FS85" i="4"/>
  <c r="DF36" i="2"/>
  <c r="CH202" i="4"/>
  <c r="DG102" i="2"/>
  <c r="FN43" i="4"/>
  <c r="FQ14" i="4"/>
  <c r="DC188" i="2"/>
  <c r="FT108" i="4"/>
  <c r="FU57" i="4"/>
  <c r="DD159" i="2"/>
  <c r="FP194" i="4"/>
  <c r="FO62" i="4"/>
  <c r="FP37" i="4"/>
  <c r="DD146" i="2"/>
  <c r="FU38" i="4"/>
  <c r="DG91" i="2"/>
  <c r="DC81" i="2"/>
  <c r="DG140" i="2"/>
  <c r="FS101" i="4"/>
  <c r="FQ76" i="4"/>
  <c r="BY202" i="4"/>
  <c r="DG153" i="2"/>
  <c r="FQ52" i="4"/>
  <c r="DE126" i="2"/>
  <c r="DG121" i="2"/>
  <c r="FU70" i="4"/>
  <c r="DE64" i="2"/>
  <c r="BM202" i="2"/>
  <c r="FR29" i="4"/>
  <c r="FT20" i="4"/>
  <c r="P202" i="2"/>
  <c r="DD46" i="2"/>
  <c r="FT41" i="4"/>
  <c r="CI202" i="2"/>
  <c r="FP193" i="4"/>
  <c r="FQ154" i="4"/>
  <c r="FP84" i="4"/>
  <c r="DD127" i="2"/>
  <c r="DF69" i="2"/>
  <c r="DC171" i="2"/>
  <c r="FR25" i="4"/>
  <c r="DD40" i="2"/>
  <c r="DE147" i="2"/>
  <c r="DD76" i="2"/>
  <c r="FR10" i="4"/>
  <c r="AD202" i="4"/>
  <c r="B202" i="4"/>
  <c r="FS31" i="4"/>
  <c r="FR197" i="4"/>
  <c r="DD68" i="2"/>
  <c r="L202" i="2"/>
  <c r="FQ128" i="4"/>
  <c r="DG78" i="2"/>
  <c r="FR99" i="4"/>
  <c r="FQ68" i="4"/>
  <c r="DD104" i="2"/>
  <c r="FO165" i="4"/>
  <c r="FP139" i="4"/>
  <c r="FQ112" i="4"/>
  <c r="DF170" i="2"/>
  <c r="CQ202" i="4"/>
  <c r="DC168" i="2"/>
  <c r="DC127" i="2"/>
  <c r="DD101" i="2"/>
  <c r="CY202" i="4"/>
  <c r="FQ147" i="4"/>
  <c r="FQ101" i="4"/>
  <c r="DG90" i="2"/>
  <c r="FO34" i="4"/>
  <c r="FU46" i="4"/>
  <c r="DF102" i="2"/>
  <c r="BQ202" i="2"/>
  <c r="FQ161" i="4"/>
  <c r="DG74" i="2"/>
  <c r="FS107" i="4"/>
  <c r="FO33" i="4"/>
  <c r="FU167" i="4"/>
  <c r="FP137" i="4"/>
  <c r="FT95" i="4"/>
  <c r="DF30" i="2"/>
  <c r="FP119" i="4"/>
  <c r="FS154" i="4"/>
  <c r="FN151" i="4"/>
  <c r="S202" i="4"/>
  <c r="DE48" i="2"/>
  <c r="FN140" i="4"/>
  <c r="DG69" i="2"/>
  <c r="DF197" i="2"/>
  <c r="DE185" i="2"/>
  <c r="FS118" i="4"/>
  <c r="FS16" i="4"/>
  <c r="DE25" i="2"/>
  <c r="DF16" i="2"/>
  <c r="FU90" i="4"/>
  <c r="FT59" i="4"/>
  <c r="DG134" i="2"/>
  <c r="FN180" i="4"/>
  <c r="FS62" i="4"/>
  <c r="FR187" i="4"/>
  <c r="FT178" i="4"/>
  <c r="FO183" i="4"/>
  <c r="FN156" i="4"/>
  <c r="DD199" i="2"/>
  <c r="FR74" i="4"/>
  <c r="FN108" i="4"/>
  <c r="DC196" i="2"/>
  <c r="FR165" i="4"/>
  <c r="BA202" i="2"/>
  <c r="DD180" i="2"/>
  <c r="FO184" i="4"/>
  <c r="FT162" i="4"/>
  <c r="FP123" i="4"/>
  <c r="FO197" i="4"/>
  <c r="FO59" i="4"/>
  <c r="FQ126" i="4"/>
  <c r="FQ120" i="4"/>
  <c r="BF202" i="4"/>
  <c r="FQ45" i="4"/>
  <c r="DE179" i="2"/>
  <c r="DC20" i="2"/>
  <c r="FS52" i="4"/>
  <c r="FU130" i="4"/>
  <c r="DF167" i="2"/>
  <c r="FN21" i="4"/>
  <c r="FU55" i="4"/>
  <c r="FR79" i="4"/>
  <c r="FP56" i="4"/>
  <c r="FR103" i="4"/>
  <c r="DC137" i="2"/>
  <c r="FP175" i="4"/>
  <c r="DD138" i="2"/>
  <c r="DD155" i="2"/>
  <c r="BJ202" i="2"/>
  <c r="ES202" i="4"/>
  <c r="DC46" i="2"/>
  <c r="DD145" i="2"/>
  <c r="DG183" i="2"/>
  <c r="DG187" i="2"/>
  <c r="DE61" i="2"/>
  <c r="FS68" i="4"/>
  <c r="FQ37" i="4"/>
  <c r="FQ100" i="4"/>
  <c r="DC23" i="2"/>
  <c r="FS138" i="4"/>
  <c r="FO150" i="4"/>
  <c r="FT38" i="4"/>
  <c r="DG24" i="2"/>
  <c r="DG156" i="2"/>
  <c r="FQ12" i="4"/>
  <c r="DF124" i="2"/>
  <c r="FQ83" i="4"/>
  <c r="FQ193" i="4"/>
  <c r="D202" i="4"/>
  <c r="DC96" i="2"/>
  <c r="FS148" i="4"/>
  <c r="CY202" i="2"/>
  <c r="FS133" i="4"/>
  <c r="FR185" i="4"/>
  <c r="DG92" i="2"/>
  <c r="FT122" i="4"/>
  <c r="FR133" i="4"/>
  <c r="DD78" i="2"/>
  <c r="FT80" i="4"/>
  <c r="FN168" i="4"/>
  <c r="FN41" i="4"/>
  <c r="DC151" i="2"/>
  <c r="V202" i="4"/>
  <c r="CK202" i="4"/>
  <c r="FU77" i="4"/>
  <c r="DO202" i="4"/>
  <c r="DG14" i="2"/>
  <c r="DD122" i="2"/>
  <c r="FU84" i="4"/>
  <c r="FQ119" i="4"/>
  <c r="EM202" i="4"/>
  <c r="FR153" i="4"/>
  <c r="DF56" i="2"/>
  <c r="DF10" i="2"/>
  <c r="FQ46" i="4"/>
  <c r="FQ64" i="4"/>
  <c r="DE20" i="2"/>
  <c r="DG73" i="2"/>
  <c r="FN165" i="4"/>
  <c r="CK202" i="2"/>
  <c r="FP168" i="4"/>
  <c r="DE105" i="2"/>
  <c r="FQ102" i="4"/>
  <c r="FO71" i="4"/>
  <c r="DC54" i="2"/>
  <c r="FT155" i="4"/>
  <c r="FQ62" i="4"/>
  <c r="FP113" i="4"/>
  <c r="FU123" i="4"/>
  <c r="FO92" i="4"/>
  <c r="DC83" i="2"/>
  <c r="FR22" i="4"/>
  <c r="FQ103" i="4"/>
  <c r="FR137" i="4"/>
  <c r="FO28" i="4"/>
  <c r="DE188" i="2"/>
  <c r="D202" i="2"/>
  <c r="DE128" i="2"/>
  <c r="DD136" i="2"/>
  <c r="FU191" i="4"/>
  <c r="FU148" i="4"/>
  <c r="FS153" i="4"/>
  <c r="FN126" i="4"/>
  <c r="DG152" i="2"/>
  <c r="FN107" i="4"/>
  <c r="FS151" i="4"/>
  <c r="FS134" i="4"/>
  <c r="FN201" i="4"/>
  <c r="FN8" i="4"/>
  <c r="FT148" i="4"/>
  <c r="FP106" i="4"/>
  <c r="FN93" i="4"/>
  <c r="FO39" i="4"/>
  <c r="FM202" i="4"/>
  <c r="DD134" i="2"/>
  <c r="FR56" i="4"/>
  <c r="DD69" i="2"/>
  <c r="FT159" i="4"/>
  <c r="FS75" i="4"/>
  <c r="FS111" i="4"/>
  <c r="DF54" i="2"/>
  <c r="FR180" i="4"/>
  <c r="FU89" i="4"/>
  <c r="DG64" i="2"/>
  <c r="BN202" i="4"/>
  <c r="FC202" i="4"/>
  <c r="FT83" i="4"/>
  <c r="FR52" i="4"/>
  <c r="FP9" i="4"/>
  <c r="FU22" i="4"/>
  <c r="DC108" i="2"/>
  <c r="DG72" i="2"/>
  <c r="FS33" i="4"/>
  <c r="ER202" i="4"/>
  <c r="FT51" i="4"/>
  <c r="FO60" i="4"/>
  <c r="FQ80" i="4"/>
  <c r="BL202" i="4"/>
  <c r="FU134" i="4"/>
  <c r="DG191" i="2"/>
  <c r="FU147" i="4"/>
  <c r="DD43" i="2"/>
  <c r="CS202" i="2"/>
  <c r="DF93" i="2"/>
  <c r="FP38" i="4"/>
  <c r="DE112" i="2"/>
  <c r="FO95" i="4"/>
  <c r="FO174" i="4"/>
  <c r="FQ188" i="4"/>
  <c r="DC90" i="2"/>
  <c r="FT28" i="4"/>
  <c r="R202" i="2"/>
  <c r="DG83" i="2"/>
  <c r="FU54" i="4"/>
  <c r="FR115" i="4"/>
  <c r="DF73" i="2"/>
  <c r="FQ20" i="4"/>
  <c r="FT132" i="4"/>
  <c r="DC34" i="2"/>
  <c r="FS126" i="4"/>
  <c r="FN127" i="4"/>
  <c r="FU24" i="4"/>
  <c r="DF97" i="2"/>
  <c r="FP179" i="4"/>
  <c r="FT195" i="4"/>
  <c r="DD37" i="2"/>
  <c r="BZ202" i="4"/>
  <c r="FU115" i="4"/>
  <c r="DE39" i="2"/>
  <c r="DG21" i="2"/>
  <c r="CF202" i="2"/>
  <c r="FR97" i="4"/>
  <c r="DC63" i="2"/>
  <c r="FO175" i="4"/>
  <c r="FU177" i="4"/>
  <c r="FN24" i="4"/>
  <c r="FO130" i="4"/>
  <c r="FQ32" i="4"/>
  <c r="FP18" i="4"/>
  <c r="FO161" i="4"/>
  <c r="BY202" i="2"/>
  <c r="FU97" i="4"/>
  <c r="CR202" i="4"/>
  <c r="DC150" i="2"/>
  <c r="FQ163" i="4"/>
  <c r="DC92" i="2"/>
  <c r="FS34" i="4"/>
  <c r="FU171" i="4"/>
  <c r="FN136" i="4"/>
  <c r="CT202" i="4"/>
  <c r="FS93" i="4"/>
  <c r="FQ60" i="4"/>
  <c r="DG111" i="2"/>
  <c r="FN42" i="4"/>
  <c r="FS30" i="4"/>
  <c r="DC138" i="2"/>
  <c r="FT157" i="4"/>
  <c r="FQ122" i="4"/>
  <c r="FS81" i="4"/>
  <c r="FO144" i="4"/>
  <c r="DD140" i="2"/>
  <c r="FP72" i="4"/>
  <c r="DG76" i="2"/>
  <c r="FP134" i="4"/>
  <c r="FU72" i="4"/>
  <c r="DD32" i="2"/>
  <c r="FO29" i="4"/>
  <c r="AI202" i="4"/>
  <c r="DC105" i="2"/>
  <c r="FU19" i="4"/>
  <c r="DD139" i="2"/>
  <c r="FP60" i="4"/>
  <c r="FN167" i="4"/>
  <c r="DF106" i="2"/>
  <c r="FN128" i="4"/>
  <c r="DC166" i="2"/>
  <c r="DC60" i="2"/>
  <c r="DF159" i="2"/>
  <c r="FS113" i="4"/>
  <c r="DG142" i="2"/>
  <c r="DF162" i="2"/>
  <c r="FS198" i="4"/>
  <c r="FT19" i="4"/>
  <c r="FT12" i="4"/>
  <c r="FS104" i="4"/>
  <c r="FP28" i="4"/>
  <c r="FN34" i="4"/>
  <c r="FT194" i="4"/>
  <c r="FQ47" i="4"/>
  <c r="FN31" i="4"/>
  <c r="FP73" i="4"/>
  <c r="FQ70" i="4"/>
  <c r="FR125" i="4"/>
  <c r="DD16" i="2"/>
  <c r="FP121" i="4"/>
  <c r="DF84" i="2"/>
  <c r="FS71" i="4"/>
  <c r="FO30" i="4"/>
  <c r="FN146" i="4"/>
  <c r="DG13" i="2"/>
  <c r="FS38" i="4"/>
  <c r="FS117" i="4"/>
  <c r="FT158" i="4"/>
  <c r="FT74" i="4"/>
  <c r="DD172" i="2"/>
  <c r="FO200" i="4"/>
  <c r="DG95" i="2"/>
  <c r="FP78" i="4"/>
  <c r="FQ65" i="4"/>
  <c r="DE170" i="2"/>
  <c r="DC173" i="2"/>
  <c r="FO107" i="4"/>
  <c r="FU131" i="4"/>
  <c r="DF67" i="2"/>
  <c r="AI202" i="2"/>
  <c r="FP170" i="4"/>
  <c r="FS15" i="4"/>
  <c r="DC180" i="2"/>
  <c r="DD34" i="2"/>
  <c r="DF137" i="2"/>
  <c r="Z202" i="4"/>
  <c r="FU34" i="4"/>
  <c r="FR139" i="4"/>
  <c r="FN144" i="4"/>
  <c r="FP150" i="4"/>
  <c r="FR183" i="4"/>
  <c r="BW202" i="2"/>
  <c r="AY202" i="4"/>
  <c r="DD88" i="2"/>
  <c r="FS114" i="4"/>
  <c r="FO48" i="4"/>
  <c r="DC43" i="2"/>
  <c r="DD186" i="2"/>
  <c r="FR84" i="4"/>
  <c r="DD111" i="2"/>
  <c r="DF140" i="2"/>
  <c r="DE148" i="2"/>
  <c r="FO164" i="4"/>
  <c r="FP138" i="4"/>
  <c r="DE86" i="2"/>
  <c r="DD135" i="2"/>
  <c r="FP34" i="4"/>
  <c r="DM202" i="4"/>
  <c r="FQ192" i="4"/>
  <c r="FN103" i="4"/>
  <c r="FQ117" i="4"/>
  <c r="EK202" i="4"/>
  <c r="FS24" i="4"/>
  <c r="DG190" i="2"/>
  <c r="FP91" i="4"/>
  <c r="FR7" i="4"/>
  <c r="DF122" i="2"/>
  <c r="DF147" i="2"/>
  <c r="FT141" i="4"/>
  <c r="FT37" i="4"/>
  <c r="FQ16" i="4"/>
  <c r="FN104" i="4"/>
  <c r="DC130" i="2"/>
  <c r="FT121" i="4"/>
  <c r="FP128" i="4"/>
  <c r="FR161" i="4"/>
  <c r="DC56" i="2"/>
  <c r="U202" i="2"/>
  <c r="FQ157" i="4"/>
  <c r="FO122" i="4"/>
  <c r="FR42" i="4"/>
  <c r="FT98" i="4"/>
  <c r="FP31" i="4"/>
  <c r="CA202" i="4"/>
  <c r="FR17" i="4"/>
  <c r="DD157" i="2"/>
  <c r="FO13" i="4"/>
  <c r="DG123" i="2"/>
  <c r="FQ195" i="4"/>
  <c r="DC94" i="2"/>
  <c r="DE50" i="2"/>
  <c r="DE85" i="2"/>
  <c r="DD117" i="2"/>
  <c r="CV202" i="2"/>
  <c r="DD154" i="2"/>
  <c r="DE90" i="2"/>
  <c r="FP65" i="4"/>
  <c r="EG202" i="4"/>
  <c r="DD86" i="2"/>
  <c r="FU183" i="4"/>
  <c r="DG149" i="2"/>
  <c r="DG194" i="2"/>
  <c r="DG82" i="2"/>
  <c r="FU182" i="4"/>
  <c r="FS190" i="4"/>
  <c r="FS55" i="4"/>
  <c r="FU105" i="4"/>
  <c r="DC44" i="2"/>
  <c r="FK202" i="4"/>
  <c r="DC191" i="2"/>
  <c r="FU161" i="4"/>
  <c r="FT9" i="4"/>
  <c r="FN49" i="4"/>
  <c r="FS40" i="4"/>
  <c r="FN197" i="4"/>
  <c r="FT49" i="4"/>
  <c r="FP191" i="4"/>
  <c r="FU66" i="4"/>
  <c r="FT145" i="4"/>
  <c r="DE27" i="2"/>
  <c r="FU52" i="4"/>
  <c r="FO198" i="4"/>
  <c r="FP149" i="4"/>
  <c r="FO103" i="4"/>
  <c r="DF158" i="2"/>
  <c r="FQ190" i="4"/>
  <c r="FO101" i="4"/>
  <c r="AX202" i="2"/>
  <c r="DE31" i="2"/>
  <c r="DC27" i="2"/>
  <c r="DC28" i="2"/>
  <c r="DC36" i="2"/>
  <c r="FO172" i="4"/>
  <c r="FU107" i="4"/>
  <c r="FO114" i="4"/>
  <c r="FN45" i="4"/>
  <c r="FT129" i="4"/>
  <c r="CB202" i="4"/>
  <c r="DC19" i="2"/>
  <c r="FP140" i="4"/>
  <c r="FS74" i="4"/>
  <c r="DD143" i="2"/>
  <c r="FT184" i="4"/>
  <c r="CI202" i="4"/>
  <c r="DD193" i="2"/>
  <c r="DD92" i="2"/>
  <c r="DD144" i="2"/>
  <c r="EL202" i="4"/>
  <c r="DF63" i="2"/>
  <c r="DD62" i="2"/>
  <c r="FN55" i="4"/>
  <c r="O202" i="4"/>
  <c r="CD202" i="2"/>
  <c r="DC154" i="2"/>
  <c r="DD33" i="2"/>
  <c r="FP124" i="4"/>
  <c r="FN169" i="4"/>
  <c r="FT56" i="4"/>
  <c r="FO176" i="4"/>
  <c r="FT76" i="4"/>
  <c r="C202" i="4"/>
  <c r="FO109" i="4"/>
  <c r="DE76" i="2"/>
  <c r="DF49" i="2"/>
  <c r="DF27" i="2"/>
  <c r="DG89" i="2"/>
  <c r="DC39" i="2"/>
  <c r="AQ202" i="4"/>
  <c r="DC68" i="2"/>
  <c r="FE202" i="4"/>
  <c r="EN202" i="4"/>
  <c r="FO98" i="4"/>
  <c r="DG45" i="2"/>
  <c r="FO152" i="4"/>
  <c r="FS25" i="4"/>
  <c r="FS171" i="4"/>
  <c r="EE202" i="4"/>
  <c r="FS158" i="4"/>
  <c r="DF189" i="2"/>
  <c r="FU93" i="4"/>
  <c r="FO187" i="4"/>
  <c r="FN106" i="4"/>
  <c r="FR93" i="4"/>
  <c r="DC25" i="2"/>
  <c r="FQ85" i="4"/>
  <c r="FP62" i="4"/>
  <c r="FQ183" i="4"/>
  <c r="DG116" i="2"/>
  <c r="DE24" i="2"/>
  <c r="CW202" i="2"/>
  <c r="DG161" i="2"/>
  <c r="FS103" i="4"/>
  <c r="FS192" i="4"/>
  <c r="DF188" i="2"/>
  <c r="DF8" i="2"/>
  <c r="FO32" i="4"/>
  <c r="DE129" i="2"/>
  <c r="FO88" i="4"/>
  <c r="I202" i="2"/>
  <c r="FT143" i="4"/>
  <c r="FO106" i="4"/>
  <c r="DC82" i="2"/>
  <c r="DC55" i="2"/>
  <c r="DE182" i="2"/>
  <c r="FS109" i="4"/>
  <c r="FT125" i="4"/>
  <c r="DG151" i="2"/>
  <c r="O202" i="2"/>
  <c r="FQ168" i="4"/>
  <c r="DC98" i="2"/>
  <c r="DC72" i="2"/>
  <c r="FN154" i="4"/>
  <c r="DG40" i="2"/>
  <c r="DF19" i="2"/>
  <c r="FS91" i="4"/>
  <c r="DF94" i="2"/>
  <c r="DG192" i="2"/>
  <c r="DG148" i="2"/>
  <c r="BB202" i="2"/>
  <c r="CV202" i="4"/>
  <c r="AX202" i="4"/>
  <c r="FO65" i="4"/>
  <c r="DG96" i="2"/>
  <c r="FT68" i="4"/>
  <c r="FU201" i="4"/>
  <c r="FT200" i="4"/>
  <c r="FU186" i="4"/>
  <c r="FS32" i="4"/>
  <c r="DE72" i="2"/>
  <c r="BO202" i="4"/>
  <c r="DG165" i="2"/>
  <c r="W202" i="4"/>
  <c r="FP116" i="4"/>
  <c r="FS19" i="4"/>
  <c r="DF135" i="2"/>
  <c r="DF24" i="2"/>
  <c r="FO35" i="4"/>
  <c r="DD170" i="2"/>
  <c r="DG124" i="2"/>
  <c r="FS170" i="4"/>
  <c r="FS152" i="4"/>
  <c r="FP85" i="4"/>
  <c r="FO167" i="4"/>
  <c r="DC70" i="2"/>
  <c r="CS202" i="4"/>
  <c r="DD95" i="2"/>
  <c r="AC202" i="4"/>
  <c r="DC42" i="2"/>
  <c r="DE106" i="2"/>
  <c r="FU41" i="4"/>
  <c r="FR87" i="4"/>
  <c r="FN190" i="4"/>
  <c r="DF173" i="2"/>
  <c r="AM202" i="2"/>
  <c r="FR13" i="4"/>
  <c r="FN159" i="4"/>
  <c r="FS60" i="4"/>
  <c r="FS167" i="4"/>
  <c r="DF127" i="2"/>
  <c r="DD164" i="2"/>
  <c r="DF126" i="2"/>
  <c r="DD49" i="2"/>
  <c r="DF79" i="2"/>
  <c r="FP118" i="4"/>
  <c r="FU133" i="4"/>
  <c r="FN105" i="4"/>
  <c r="FR111" i="4"/>
  <c r="FO63" i="4"/>
  <c r="FU150" i="4"/>
  <c r="FS36" i="4"/>
  <c r="FT61" i="4"/>
  <c r="DD123" i="2"/>
  <c r="EZ202" i="4"/>
  <c r="FP180" i="4"/>
  <c r="DF155" i="2"/>
  <c r="FS90" i="4"/>
  <c r="DE87" i="2"/>
  <c r="FR43" i="4"/>
  <c r="FN18" i="4"/>
  <c r="FO145" i="4"/>
  <c r="FQ133" i="4"/>
  <c r="DD77" i="2"/>
  <c r="FT201" i="4"/>
  <c r="FQ121" i="4"/>
  <c r="FS160" i="4"/>
  <c r="DE89" i="2"/>
  <c r="FR11" i="4"/>
  <c r="DC14" i="2"/>
  <c r="FO196" i="4"/>
  <c r="FO9" i="4"/>
  <c r="FQ108" i="4"/>
  <c r="DE195" i="2"/>
  <c r="DD29" i="2"/>
  <c r="DF14" i="2"/>
  <c r="DG75" i="2"/>
  <c r="FQ39" i="4"/>
  <c r="FU156" i="4"/>
  <c r="DC134" i="2"/>
  <c r="FQ48" i="4"/>
  <c r="DF161" i="2"/>
  <c r="FU141" i="4"/>
  <c r="DD94" i="2"/>
  <c r="DC69" i="2"/>
  <c r="FQ44" i="4"/>
  <c r="FT101" i="4"/>
  <c r="DE117" i="2"/>
  <c r="FR130" i="4"/>
  <c r="DE67" i="2"/>
  <c r="FS97" i="4"/>
  <c r="FQ17" i="4"/>
  <c r="DE79" i="2"/>
  <c r="FO70" i="4"/>
  <c r="FN142" i="4"/>
  <c r="FR164" i="4"/>
  <c r="DF133" i="2"/>
  <c r="DF139" i="2"/>
  <c r="FO139" i="4"/>
  <c r="FP186" i="4"/>
  <c r="FR23" i="4"/>
  <c r="FN113" i="4"/>
  <c r="DE37" i="2"/>
  <c r="FN120" i="4"/>
  <c r="DG87" i="2"/>
  <c r="DG173" i="2"/>
  <c r="FN163" i="4"/>
  <c r="FO142" i="4"/>
  <c r="DD167" i="2"/>
  <c r="FU168" i="4"/>
  <c r="FQ151" i="4"/>
  <c r="DD84" i="2"/>
  <c r="DF104" i="2"/>
  <c r="FN186" i="4"/>
  <c r="DD24" i="2"/>
  <c r="FU74" i="4"/>
  <c r="FP92" i="4"/>
  <c r="AY202" i="2"/>
  <c r="DG20" i="2"/>
  <c r="FO82" i="4"/>
  <c r="FR9" i="4"/>
  <c r="FT35" i="4"/>
  <c r="FR101" i="4"/>
  <c r="FN86" i="4"/>
  <c r="FT186" i="4"/>
  <c r="DE178" i="2"/>
  <c r="DE70" i="2"/>
  <c r="DD102" i="2"/>
  <c r="FU175" i="4"/>
  <c r="FR145" i="4"/>
  <c r="FS127" i="4"/>
  <c r="FN147" i="4"/>
  <c r="BB202" i="4"/>
  <c r="DE135" i="2"/>
  <c r="DB202" i="2"/>
  <c r="DG88" i="2"/>
  <c r="DC109" i="2"/>
  <c r="DD13" i="2"/>
  <c r="FQ34" i="4"/>
  <c r="DD21" i="2"/>
  <c r="FT86" i="4"/>
  <c r="FT14" i="4"/>
  <c r="DD109" i="2"/>
  <c r="DF186" i="2"/>
  <c r="DD114" i="2"/>
  <c r="FN29" i="4"/>
  <c r="BR202" i="2"/>
  <c r="FQ160" i="4"/>
  <c r="FT153" i="4"/>
  <c r="FP169" i="4"/>
  <c r="DG175" i="2"/>
  <c r="FT134" i="4"/>
  <c r="DC80" i="2"/>
  <c r="FN172" i="4"/>
  <c r="FT21" i="4"/>
  <c r="DG43" i="2"/>
  <c r="CD202" i="4"/>
  <c r="H202" i="2"/>
  <c r="CG202" i="2"/>
  <c r="FR37" i="4"/>
  <c r="FR134" i="4"/>
  <c r="DD60" i="2"/>
  <c r="BQ202" i="4"/>
  <c r="FP105" i="4"/>
  <c r="DG141" i="2"/>
  <c r="FR132" i="4"/>
  <c r="FU181" i="4"/>
  <c r="FR24" i="4"/>
  <c r="FQ172" i="4"/>
  <c r="DD130" i="2"/>
  <c r="FO16" i="4"/>
  <c r="FN67" i="4"/>
  <c r="AM202" i="4"/>
  <c r="FN90" i="4"/>
  <c r="FU125" i="4"/>
  <c r="DD200" i="2"/>
  <c r="FR50" i="4"/>
  <c r="FU132" i="4"/>
  <c r="DG197" i="2"/>
  <c r="FS23" i="4"/>
  <c r="FP147" i="4"/>
  <c r="FS96" i="4"/>
  <c r="FU198" i="4"/>
  <c r="FR82" i="4"/>
  <c r="FO160" i="4"/>
  <c r="DE177" i="2"/>
  <c r="DE189" i="2"/>
  <c r="DF171" i="2"/>
  <c r="FS72" i="4"/>
  <c r="FT147" i="4"/>
  <c r="FQ201" i="4"/>
  <c r="DG131" i="2"/>
  <c r="DD8" i="2"/>
  <c r="FU139" i="4"/>
  <c r="FQ123" i="4"/>
  <c r="CF202" i="4"/>
  <c r="DQ202" i="4"/>
  <c r="DE44" i="2"/>
  <c r="FR76" i="4"/>
  <c r="DC47" i="2"/>
  <c r="DC58" i="2"/>
  <c r="FP63" i="4"/>
  <c r="DE119" i="2"/>
  <c r="FO42" i="4"/>
  <c r="DE190" i="2"/>
  <c r="DF82" i="2"/>
  <c r="FT182" i="4"/>
  <c r="FP173" i="4"/>
  <c r="FN16" i="4"/>
  <c r="FS45" i="4"/>
  <c r="FQ129" i="4"/>
  <c r="FN130" i="4"/>
  <c r="DF88" i="2"/>
  <c r="DD174" i="2"/>
  <c r="DF118" i="2"/>
  <c r="FP68" i="4"/>
  <c r="FO148" i="4"/>
  <c r="DC73" i="2"/>
  <c r="FT149" i="4"/>
  <c r="FO21" i="4"/>
  <c r="FT109" i="4"/>
  <c r="DD18" i="2"/>
  <c r="FQ15" i="4"/>
  <c r="FO26" i="4"/>
  <c r="DE52" i="2"/>
  <c r="DD198" i="2"/>
  <c r="FS200" i="4"/>
  <c r="FQ186" i="4"/>
  <c r="FS76" i="4"/>
  <c r="FO97" i="4"/>
  <c r="AK202" i="2"/>
  <c r="FP189" i="4"/>
  <c r="DE29" i="2"/>
  <c r="DC15" i="2"/>
  <c r="FU81" i="4"/>
  <c r="FO84" i="4"/>
  <c r="FN83" i="4"/>
  <c r="BN202" i="2"/>
  <c r="FN15" i="4"/>
  <c r="FT81" i="4"/>
  <c r="FO111" i="4"/>
  <c r="FS145" i="4"/>
  <c r="AZ202" i="2"/>
  <c r="FP122" i="4"/>
  <c r="FT124" i="4"/>
  <c r="FO69" i="4"/>
  <c r="DC135" i="2"/>
  <c r="DD66" i="2"/>
  <c r="FT117" i="4"/>
  <c r="DF108" i="2"/>
  <c r="DG57" i="2"/>
  <c r="DG18" i="2"/>
  <c r="FN141" i="4"/>
  <c r="FO24" i="4"/>
  <c r="FS188" i="4"/>
  <c r="FU12" i="4"/>
  <c r="K202" i="2"/>
  <c r="DE183" i="2"/>
  <c r="FT27" i="4"/>
  <c r="DF18" i="2"/>
  <c r="DE77" i="2"/>
  <c r="DG193" i="2"/>
  <c r="FU193" i="4"/>
  <c r="FT75" i="4"/>
  <c r="FP64" i="4"/>
  <c r="FU109" i="4"/>
  <c r="FQ77" i="4"/>
  <c r="FP199" i="4"/>
  <c r="FT169" i="4"/>
  <c r="AO202" i="2"/>
  <c r="FR156" i="4"/>
  <c r="FP23" i="4"/>
  <c r="FT197" i="4"/>
  <c r="DF119" i="2"/>
  <c r="FN32" i="4"/>
  <c r="DC110" i="2"/>
  <c r="FN122" i="4"/>
  <c r="DE114" i="2"/>
  <c r="F202" i="2"/>
  <c r="FN50" i="4"/>
  <c r="FR124" i="4"/>
  <c r="DD150" i="2"/>
  <c r="FR53" i="4"/>
  <c r="FP89" i="4"/>
  <c r="DE55" i="2"/>
  <c r="DE96" i="2"/>
  <c r="DG196" i="2"/>
  <c r="FO182" i="4"/>
  <c r="DC112" i="2"/>
  <c r="BV202" i="4"/>
  <c r="FR33" i="4"/>
  <c r="FU40" i="4"/>
  <c r="FU31" i="4"/>
  <c r="FO17" i="4"/>
  <c r="DC76" i="2"/>
  <c r="DF117" i="2"/>
  <c r="FT199" i="4"/>
  <c r="FR143" i="4"/>
  <c r="DG36" i="2"/>
  <c r="FR141" i="4"/>
  <c r="DE99" i="2"/>
  <c r="EP202" i="4"/>
  <c r="DF26" i="2"/>
  <c r="DF95" i="2"/>
  <c r="DF136" i="2"/>
  <c r="DP202" i="4"/>
  <c r="FN52" i="4"/>
  <c r="DG31" i="2"/>
  <c r="FS155" i="4"/>
  <c r="FN116" i="4"/>
  <c r="FU96" i="4"/>
  <c r="DE133" i="2"/>
  <c r="FR47" i="4"/>
  <c r="FN38" i="4"/>
  <c r="DG178" i="2"/>
  <c r="FT15" i="4"/>
  <c r="DF179" i="2"/>
  <c r="FT136" i="4"/>
  <c r="FT188" i="4"/>
  <c r="FN110" i="4"/>
  <c r="FO93" i="4"/>
  <c r="FN143" i="4"/>
  <c r="DF61" i="2"/>
  <c r="DE160" i="2"/>
  <c r="FQ114" i="4"/>
  <c r="FO22" i="4"/>
  <c r="FU60" i="4"/>
  <c r="FN20" i="4"/>
  <c r="FR66" i="4"/>
  <c r="FR178" i="4"/>
  <c r="DF17" i="2"/>
  <c r="FU49" i="4"/>
  <c r="FR31" i="4"/>
  <c r="DG104" i="2"/>
  <c r="FT57" i="4"/>
  <c r="FU117" i="4"/>
  <c r="FU15" i="4"/>
  <c r="FS46" i="4"/>
  <c r="FS98" i="4"/>
  <c r="FS51" i="4"/>
  <c r="BP202" i="2"/>
  <c r="FU166" i="4"/>
  <c r="FN19" i="4"/>
  <c r="BD202" i="4"/>
  <c r="DC24" i="2"/>
  <c r="DE60" i="2"/>
  <c r="DG68" i="2"/>
  <c r="FT7" i="4"/>
  <c r="FU8" i="4"/>
  <c r="DC129" i="2"/>
  <c r="FS125" i="4"/>
  <c r="DD116" i="2"/>
  <c r="FT46" i="4"/>
  <c r="FQ38" i="4"/>
  <c r="DE81" i="2"/>
  <c r="DC95" i="2"/>
  <c r="FT24" i="4"/>
  <c r="DG198" i="2"/>
  <c r="DD179" i="2"/>
  <c r="FO36" i="4"/>
  <c r="DC13" i="2"/>
  <c r="DE9" i="2"/>
  <c r="FP178" i="4"/>
  <c r="FU94" i="4"/>
  <c r="DG200" i="2"/>
  <c r="DD65" i="2"/>
  <c r="DC12" i="2"/>
  <c r="DG103" i="2"/>
  <c r="FN134" i="4"/>
  <c r="DD187" i="2"/>
  <c r="FP11" i="4"/>
  <c r="FT139" i="4"/>
  <c r="FP82" i="4"/>
  <c r="DG177" i="2"/>
  <c r="T202" i="2"/>
  <c r="FU180" i="4"/>
  <c r="FS168" i="4"/>
  <c r="FU25" i="4"/>
  <c r="FR104" i="4"/>
  <c r="DF112" i="2"/>
  <c r="DE123" i="2"/>
  <c r="FR73" i="4"/>
  <c r="DE71" i="2"/>
  <c r="DD39" i="2"/>
  <c r="DG109" i="2"/>
  <c r="FR116" i="4"/>
  <c r="FU152" i="4"/>
  <c r="DC49" i="2"/>
  <c r="FT67" i="4"/>
  <c r="DC178" i="2"/>
  <c r="FQ135" i="4"/>
  <c r="DC140" i="2"/>
  <c r="DG15" i="2"/>
  <c r="FU80" i="4"/>
  <c r="DF115" i="2"/>
  <c r="FQ86" i="4"/>
  <c r="FT17" i="4"/>
  <c r="DF62" i="2"/>
  <c r="FR85" i="4"/>
  <c r="FT171" i="4"/>
  <c r="FR109" i="4"/>
  <c r="FP20" i="4"/>
  <c r="DF81" i="2"/>
  <c r="FN166" i="4"/>
  <c r="BK202" i="4"/>
  <c r="FP184" i="4"/>
  <c r="FU14" i="4"/>
  <c r="FU151" i="4"/>
  <c r="FP131" i="4"/>
  <c r="FP42" i="4"/>
  <c r="FP102" i="4"/>
  <c r="FU11" i="4"/>
  <c r="FQ28" i="4"/>
  <c r="FP17" i="4"/>
  <c r="DE14" i="2"/>
  <c r="FU65" i="4"/>
  <c r="FU39" i="4"/>
  <c r="DF142" i="2"/>
  <c r="DD75" i="2"/>
  <c r="CT202" i="2"/>
  <c r="FS131" i="4"/>
  <c r="DE152" i="2"/>
  <c r="FS110" i="4"/>
  <c r="BD202" i="2"/>
  <c r="DG157" i="2"/>
  <c r="FU190" i="4"/>
  <c r="FP83" i="4"/>
  <c r="FT189" i="4"/>
  <c r="FT33" i="4"/>
  <c r="DD57" i="2"/>
  <c r="BE202" i="4"/>
  <c r="DE169" i="2"/>
  <c r="DG62" i="2"/>
  <c r="FT71" i="4"/>
  <c r="FU103" i="4"/>
  <c r="FT127" i="4"/>
  <c r="BZ202" i="2"/>
  <c r="FR127" i="4"/>
  <c r="DF68" i="2"/>
  <c r="FR15" i="4"/>
  <c r="DF131" i="2"/>
  <c r="DE23" i="2"/>
  <c r="FQ66" i="4"/>
  <c r="FR168" i="4"/>
  <c r="FP190" i="4"/>
  <c r="DD55" i="2"/>
  <c r="FS7" i="4"/>
  <c r="FN181" i="4"/>
  <c r="FR172" i="4"/>
  <c r="DE121" i="2"/>
  <c r="DD133" i="2"/>
  <c r="DF42" i="2"/>
  <c r="FP43" i="4"/>
  <c r="FP75" i="4"/>
  <c r="DD141" i="2"/>
  <c r="FR194" i="4"/>
  <c r="DF46" i="2"/>
  <c r="DG33" i="2"/>
  <c r="FT120" i="4"/>
  <c r="DG106" i="2"/>
  <c r="DD91" i="2"/>
  <c r="FU153" i="4"/>
  <c r="FS201" i="4"/>
  <c r="BC202" i="4"/>
  <c r="FP27" i="4"/>
  <c r="FO53" i="4"/>
  <c r="DG12" i="2"/>
  <c r="DF78" i="2"/>
  <c r="DD47" i="2"/>
  <c r="K202" i="4"/>
  <c r="DF58" i="2"/>
  <c r="FT104" i="4"/>
  <c r="FR176" i="4"/>
  <c r="DE13" i="2"/>
  <c r="FS88" i="4"/>
  <c r="FS84" i="4"/>
  <c r="FU145" i="4"/>
  <c r="DF113" i="2"/>
  <c r="DG181" i="2"/>
  <c r="FS183" i="4"/>
  <c r="FS147" i="4"/>
  <c r="DD169" i="2"/>
  <c r="FQ59" i="4"/>
  <c r="FS121" i="4"/>
  <c r="FS57" i="4"/>
  <c r="FN173" i="4"/>
  <c r="FT73" i="4"/>
  <c r="FR105" i="4"/>
  <c r="X202" i="4"/>
  <c r="EF202" i="4"/>
  <c r="FR186" i="4"/>
  <c r="FN133" i="4"/>
  <c r="DF55" i="2"/>
  <c r="FO100" i="4"/>
  <c r="CC202" i="2"/>
  <c r="FR140" i="4"/>
  <c r="CX202" i="2"/>
  <c r="DC164" i="2"/>
  <c r="DF116" i="2"/>
  <c r="FS14" i="4"/>
  <c r="DG61" i="2"/>
  <c r="FT119" i="4"/>
  <c r="FT185" i="4"/>
  <c r="FR59" i="4"/>
  <c r="DE134" i="2"/>
  <c r="FT166" i="4"/>
  <c r="FB202" i="4"/>
  <c r="FR68" i="4"/>
  <c r="FU43" i="4"/>
  <c r="DF176" i="2"/>
  <c r="DC17" i="2"/>
  <c r="FT99" i="4"/>
  <c r="DF90" i="2"/>
  <c r="DC123" i="2"/>
  <c r="FT77" i="4"/>
  <c r="FU143" i="4"/>
  <c r="FP32" i="4"/>
  <c r="FQ153" i="4"/>
  <c r="FS61" i="4"/>
  <c r="DF180" i="2"/>
  <c r="FO151" i="4"/>
  <c r="DN202" i="4"/>
  <c r="FN111" i="4"/>
  <c r="AS202" i="4"/>
  <c r="FS22" i="4"/>
  <c r="DD98" i="2"/>
  <c r="FQ7" i="4"/>
  <c r="FS144" i="4"/>
  <c r="FT100" i="4"/>
  <c r="FT88" i="4"/>
  <c r="DC77" i="2"/>
  <c r="DD61" i="2"/>
  <c r="FR16" i="4"/>
  <c r="FU42" i="4"/>
  <c r="DE78" i="2"/>
  <c r="G202" i="2"/>
  <c r="AR202" i="2"/>
  <c r="FO86" i="4"/>
  <c r="DG67" i="2"/>
  <c r="FN158" i="4"/>
  <c r="FP81" i="4"/>
  <c r="FS132" i="4"/>
  <c r="FP196" i="4"/>
  <c r="FR195" i="4"/>
  <c r="DD72" i="2"/>
  <c r="FR135" i="4"/>
  <c r="J202" i="4"/>
  <c r="FR95" i="4"/>
  <c r="FT175" i="4"/>
  <c r="FQ27" i="4"/>
  <c r="FQ18" i="4"/>
  <c r="DF185" i="2"/>
  <c r="FU10" i="4"/>
  <c r="DG129" i="2"/>
  <c r="DC139" i="2"/>
  <c r="FS115" i="4"/>
  <c r="FS139" i="4"/>
  <c r="FS92" i="4"/>
  <c r="DF125" i="2"/>
  <c r="FT140" i="4"/>
  <c r="FR118" i="4"/>
  <c r="FU101" i="4"/>
  <c r="DD71" i="2"/>
  <c r="DE94" i="2"/>
  <c r="FU110" i="4"/>
  <c r="FR35" i="4"/>
  <c r="FU23" i="4"/>
  <c r="DF153" i="2"/>
  <c r="FQ99" i="4"/>
  <c r="FR67" i="4"/>
  <c r="FP15" i="4"/>
  <c r="DG169" i="2"/>
  <c r="FO58" i="4"/>
  <c r="FR129" i="4"/>
  <c r="FO110" i="4"/>
  <c r="FQ107" i="4"/>
  <c r="FU92" i="4"/>
  <c r="FT36" i="4"/>
  <c r="FT172" i="4"/>
  <c r="FR148" i="4"/>
  <c r="DG199" i="2"/>
  <c r="FQ110" i="4"/>
  <c r="FT48" i="4"/>
  <c r="FT84" i="4"/>
  <c r="DG127" i="2"/>
  <c r="DF98" i="2"/>
  <c r="DC147" i="2"/>
  <c r="FN75" i="4"/>
  <c r="DC193" i="2"/>
  <c r="FP59" i="4"/>
  <c r="DF143" i="2"/>
  <c r="FO64" i="4"/>
  <c r="FS105" i="4"/>
  <c r="FP96" i="4"/>
  <c r="DC189" i="2"/>
  <c r="FN112" i="4"/>
  <c r="DF29" i="2"/>
  <c r="FU88" i="4"/>
  <c r="DC118" i="2"/>
  <c r="FN125" i="4"/>
  <c r="FT173" i="4"/>
  <c r="FR196" i="4"/>
  <c r="FU82" i="4"/>
  <c r="DG119" i="2"/>
  <c r="FP126" i="4"/>
  <c r="FQ84" i="4"/>
  <c r="FQ63" i="4"/>
  <c r="DF120" i="2"/>
  <c r="FO87" i="4"/>
  <c r="FO15" i="4"/>
  <c r="DG143" i="2"/>
  <c r="FN192" i="4"/>
  <c r="FP21" i="4"/>
  <c r="FS67" i="4"/>
  <c r="FU44" i="4"/>
  <c r="FS186" i="4"/>
  <c r="FQ139" i="4"/>
  <c r="FT115" i="4"/>
  <c r="AK202" i="4"/>
  <c r="FR150" i="4"/>
  <c r="DF71" i="2"/>
  <c r="FU79" i="4"/>
  <c r="DD182" i="2"/>
  <c r="FT113" i="4"/>
  <c r="DC62" i="2"/>
  <c r="FQ185" i="4"/>
  <c r="FN188" i="4"/>
  <c r="FQ189" i="4"/>
  <c r="FT167" i="4"/>
  <c r="FR157" i="4"/>
  <c r="FR77" i="4"/>
  <c r="DG118" i="2"/>
  <c r="BM202" i="4"/>
  <c r="FU9" i="4"/>
  <c r="FP110" i="4"/>
  <c r="FN96" i="4"/>
  <c r="FP144" i="4"/>
  <c r="FQ134" i="4"/>
  <c r="FS143" i="4"/>
  <c r="FT58" i="4"/>
  <c r="DG185" i="2"/>
  <c r="BO202" i="2"/>
  <c r="FU71" i="4"/>
  <c r="CQ202" i="2"/>
  <c r="DG158" i="2"/>
  <c r="G202" i="4"/>
  <c r="FO143" i="4"/>
  <c r="DG110" i="2"/>
  <c r="DG172" i="2"/>
  <c r="DC170" i="2"/>
  <c r="FT43" i="4"/>
  <c r="DC148" i="2"/>
  <c r="FQ36" i="4"/>
  <c r="FO112" i="4"/>
  <c r="DG32" i="2"/>
  <c r="DF45" i="2"/>
  <c r="FT111" i="4"/>
  <c r="DD175" i="2"/>
  <c r="DG42" i="2"/>
  <c r="FR158" i="4"/>
  <c r="FT89" i="4"/>
  <c r="DG202" i="4"/>
  <c r="DE116" i="2"/>
  <c r="DC131" i="2"/>
  <c r="FQ159" i="4"/>
  <c r="FS95" i="4"/>
  <c r="AB202" i="4"/>
  <c r="DF111" i="2"/>
  <c r="DD124" i="2"/>
  <c r="FU158" i="4"/>
  <c r="DC67" i="2"/>
  <c r="FO20" i="4"/>
  <c r="FT130" i="4"/>
  <c r="FN153" i="4"/>
  <c r="DF134" i="2"/>
  <c r="DF191" i="2"/>
  <c r="FQ71" i="4"/>
  <c r="FT142" i="4"/>
  <c r="FR123" i="4"/>
  <c r="FT190" i="4"/>
  <c r="C202" i="2"/>
  <c r="FN175" i="4"/>
  <c r="FU174" i="4"/>
  <c r="BS202" i="2"/>
  <c r="FU163" i="4"/>
  <c r="FQ104" i="4"/>
  <c r="FP130" i="4"/>
  <c r="FR184" i="4"/>
  <c r="FS181" i="4"/>
  <c r="DE62" i="2"/>
  <c r="FR71" i="4"/>
  <c r="DC200" i="2"/>
  <c r="EO202" i="4"/>
  <c r="FO76" i="4"/>
  <c r="DD192" i="2"/>
  <c r="DD67" i="2"/>
  <c r="FQ67" i="4"/>
  <c r="DC190" i="2"/>
  <c r="DE101" i="2"/>
  <c r="FP10" i="4"/>
  <c r="DE120" i="2"/>
  <c r="DF132" i="2"/>
  <c r="FU140" i="4"/>
  <c r="FT25" i="4"/>
  <c r="FU119" i="4"/>
  <c r="DD54" i="2"/>
  <c r="FP77" i="4"/>
  <c r="DD184" i="2"/>
  <c r="N202" i="2"/>
  <c r="DC195" i="2"/>
  <c r="FO75" i="4"/>
  <c r="DF195" i="2"/>
  <c r="FS112" i="4"/>
  <c r="DF13" i="2"/>
  <c r="DG114" i="2"/>
  <c r="DD142" i="2"/>
  <c r="DG94" i="2"/>
  <c r="BS202" i="4"/>
  <c r="DC113" i="2"/>
  <c r="AH202" i="2"/>
  <c r="FH202" i="4"/>
  <c r="AL202" i="2"/>
  <c r="FU16" i="4"/>
  <c r="DF123" i="2"/>
  <c r="FT96" i="4"/>
  <c r="DC88" i="2"/>
  <c r="FU67" i="4"/>
  <c r="FP176" i="4"/>
  <c r="FU118" i="4"/>
  <c r="DE115" i="2"/>
  <c r="DF105" i="2"/>
  <c r="FT154" i="4"/>
  <c r="FS56" i="4"/>
  <c r="DF157" i="2"/>
  <c r="DD107" i="2"/>
  <c r="FT112" i="4"/>
  <c r="FP164" i="4"/>
  <c r="FR54" i="4"/>
  <c r="FN114" i="4"/>
  <c r="FQ200" i="4"/>
  <c r="DR202" i="4"/>
  <c r="FO140" i="4"/>
  <c r="DG49" i="2"/>
  <c r="FS199" i="4"/>
  <c r="DG195" i="2"/>
  <c r="FO67" i="4"/>
  <c r="FQ89" i="4"/>
  <c r="FT11" i="4"/>
  <c r="FT50" i="4"/>
  <c r="FT31" i="4"/>
  <c r="FU108" i="4"/>
  <c r="AV202" i="4"/>
  <c r="AW202" i="4"/>
  <c r="FU68" i="4"/>
  <c r="DG166" i="2"/>
  <c r="DC64" i="2"/>
  <c r="DD129" i="2"/>
  <c r="FO81" i="4"/>
  <c r="DF99" i="2"/>
  <c r="FQ162" i="4"/>
  <c r="FO12" i="4"/>
  <c r="DD36" i="2"/>
  <c r="FN179" i="4"/>
  <c r="DC30" i="2"/>
  <c r="DF128" i="2"/>
  <c r="FO96" i="4"/>
  <c r="FS140" i="4"/>
  <c r="FU78" i="4"/>
  <c r="DG136" i="2"/>
  <c r="FN54" i="4"/>
  <c r="FN123" i="4"/>
  <c r="DE138" i="2"/>
  <c r="DE17" i="2"/>
  <c r="FT150" i="4"/>
  <c r="AF202" i="2"/>
  <c r="DG182" i="2"/>
  <c r="FP114" i="4"/>
  <c r="BT202" i="4"/>
  <c r="FU69" i="4"/>
  <c r="DD103" i="2"/>
  <c r="FO38" i="4"/>
  <c r="DG146" i="2"/>
  <c r="FU13" i="4"/>
  <c r="FP57" i="4"/>
  <c r="FR142" i="4"/>
  <c r="FT55" i="4"/>
  <c r="DF50" i="2"/>
  <c r="DE30" i="2"/>
  <c r="FQ173" i="4"/>
  <c r="FU47" i="4"/>
  <c r="DF163" i="2"/>
  <c r="FU27" i="4"/>
  <c r="DE103" i="2"/>
  <c r="FO192" i="4"/>
  <c r="DF193" i="2"/>
  <c r="FN81" i="4"/>
  <c r="FT118" i="4"/>
  <c r="FS27" i="4"/>
  <c r="FN47" i="4"/>
  <c r="DG115" i="2"/>
  <c r="FR18" i="4"/>
  <c r="DG17" i="2"/>
  <c r="DG101" i="2"/>
  <c r="FR119" i="4"/>
  <c r="DE150" i="2"/>
  <c r="DD196" i="2"/>
  <c r="DG29" i="2"/>
  <c r="DF66" i="2"/>
  <c r="DG160" i="2"/>
  <c r="DD126" i="2"/>
  <c r="FR14" i="4"/>
  <c r="FU32" i="4"/>
  <c r="DE125" i="2"/>
  <c r="DF151" i="2"/>
  <c r="FR192" i="4"/>
  <c r="DG138" i="2"/>
  <c r="DD120" i="2"/>
  <c r="FP103" i="4"/>
  <c r="FO190" i="4"/>
  <c r="DE82" i="2"/>
  <c r="AH202" i="4"/>
  <c r="FS119" i="4"/>
  <c r="FP200" i="4"/>
  <c r="DC149" i="2"/>
  <c r="FO31" i="4"/>
  <c r="FP70" i="4"/>
  <c r="FT196" i="4"/>
  <c r="FN39" i="4"/>
  <c r="FQ178" i="4"/>
  <c r="DF100" i="2"/>
  <c r="FP33" i="4"/>
  <c r="FS37" i="4"/>
  <c r="FP187" i="4"/>
  <c r="DC194" i="2"/>
  <c r="FQ156" i="4"/>
  <c r="FU176" i="4"/>
  <c r="DF190" i="2"/>
  <c r="EY202" i="4"/>
  <c r="FS165" i="4"/>
  <c r="FR28" i="4"/>
  <c r="FP136" i="4"/>
  <c r="DG19" i="2"/>
  <c r="FS116" i="4"/>
  <c r="DG60" i="2"/>
  <c r="FQ176" i="4"/>
  <c r="AR202" i="4"/>
  <c r="FR81" i="4"/>
  <c r="FT91" i="4"/>
  <c r="DD110" i="2"/>
  <c r="FO8" i="4"/>
  <c r="FR174" i="4"/>
  <c r="AV202" i="2"/>
  <c r="FT107" i="4"/>
  <c r="DD112" i="2"/>
  <c r="FS135" i="4"/>
  <c r="BJ202" i="4"/>
  <c r="DG147" i="2"/>
  <c r="DE202" i="4"/>
  <c r="FT180" i="4"/>
  <c r="FR38" i="4"/>
  <c r="CW202" i="4"/>
  <c r="FS173" i="4"/>
  <c r="FS77" i="4"/>
  <c r="DC103" i="2"/>
  <c r="FT45" i="4"/>
  <c r="DG117" i="2"/>
  <c r="DE69" i="2"/>
  <c r="FS187" i="4"/>
  <c r="FU128" i="4"/>
  <c r="DD128" i="2"/>
  <c r="FP12" i="4"/>
  <c r="FS54" i="4"/>
  <c r="FT97" i="4"/>
  <c r="FP76" i="4"/>
  <c r="FS185" i="4"/>
  <c r="FT42" i="4"/>
  <c r="FT52" i="4"/>
  <c r="DC182" i="2"/>
  <c r="DG98" i="2"/>
  <c r="FP86" i="4"/>
  <c r="FQ199" i="4"/>
  <c r="FP88" i="4"/>
  <c r="FR46" i="4"/>
  <c r="DC57" i="2"/>
  <c r="DF48" i="2"/>
  <c r="FS50" i="4"/>
  <c r="FR89" i="4"/>
  <c r="DD96" i="2"/>
  <c r="FS164" i="4"/>
  <c r="DG23" i="2"/>
  <c r="DC51" i="2"/>
  <c r="P202" i="4"/>
  <c r="DE97" i="2"/>
  <c r="FS157" i="4"/>
  <c r="FS69" i="4"/>
  <c r="DF169" i="2"/>
  <c r="FS142" i="4"/>
  <c r="FQ137" i="4"/>
  <c r="AU202" i="2"/>
  <c r="FR188" i="4"/>
  <c r="FN82" i="4"/>
  <c r="FT156" i="4"/>
  <c r="FO85" i="4"/>
  <c r="FU58" i="4"/>
  <c r="AA202" i="2"/>
  <c r="BW202" i="4"/>
  <c r="FU76" i="4"/>
  <c r="DC125" i="2"/>
  <c r="DG130" i="2"/>
  <c r="DF152" i="2"/>
  <c r="DG53" i="2"/>
  <c r="DG135" i="2"/>
  <c r="DD119" i="2"/>
  <c r="DG113" i="2"/>
  <c r="FR120" i="4"/>
  <c r="DC29" i="2"/>
  <c r="DG164" i="2"/>
  <c r="DC86" i="2"/>
  <c r="DE57" i="2"/>
  <c r="FT60" i="4"/>
  <c r="DG63" i="2"/>
  <c r="FQ116" i="4"/>
  <c r="DE33" i="2"/>
  <c r="FU37" i="4"/>
  <c r="FP133" i="4"/>
  <c r="FO178" i="4"/>
  <c r="DG100" i="2"/>
  <c r="FU154" i="4"/>
  <c r="FN132" i="4"/>
  <c r="DD74" i="2"/>
  <c r="FN74" i="4"/>
  <c r="FP39" i="4"/>
  <c r="FT92" i="4"/>
  <c r="FR128" i="4"/>
  <c r="FN23" i="4"/>
  <c r="FP157" i="4"/>
  <c r="FQ98" i="4"/>
  <c r="FT32" i="4"/>
  <c r="FU124" i="4"/>
  <c r="DE66" i="2"/>
  <c r="DG8" i="2"/>
  <c r="AJ202" i="4"/>
  <c r="DE40" i="2"/>
  <c r="FO149" i="4"/>
  <c r="FT161" i="4"/>
  <c r="DG137" i="2"/>
  <c r="DF109" i="2"/>
  <c r="FS128" i="4"/>
  <c r="FT106" i="4"/>
  <c r="FP148" i="4"/>
  <c r="DG51" i="2"/>
  <c r="FQ202" i="4" l="1" a="1"/>
  <c r="FQ202" i="4" s="1"/>
  <c r="FS202" i="4" a="1"/>
  <c r="FS202" i="4" s="1"/>
  <c r="DG202" i="2" a="1"/>
  <c r="DG202" i="2" s="1"/>
  <c r="FN202" i="4" a="1"/>
  <c r="FN202" i="4" s="1"/>
  <c r="DF202" i="2" a="1"/>
  <c r="DF202" i="2" s="1"/>
  <c r="FO202" i="4" a="1"/>
  <c r="FO202" i="4" s="1"/>
  <c r="FP202" i="4" a="1"/>
  <c r="FP202" i="4" s="1"/>
  <c r="DE202" i="2" a="1"/>
  <c r="DE202" i="2" s="1"/>
  <c r="FT202" i="4" a="1"/>
  <c r="FT202" i="4" s="1"/>
  <c r="FR202" i="4" a="1"/>
  <c r="FR202" i="4" s="1"/>
  <c r="DD202" i="2" a="1"/>
  <c r="DD202" i="2" s="1"/>
  <c r="DC202" i="2" a="1"/>
  <c r="DC202" i="2" s="1"/>
  <c r="FU202" i="4" a="1"/>
  <c r="FU20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<sst xmlns="http://schemas.openxmlformats.org/spreadsheetml/2006/main" count="1510" uniqueCount="224">
  <si>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</si>
  <si>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</si>
  <si>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</si>
  <si>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</si>
  <si>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</si>
  <si>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</si>
  <si>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</si>
  <si>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</si>
  <si>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</si>
  <si>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</si>
  <si>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</si>
  <si>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</si>
  <si>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</si>
  <si>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</si>
  <si>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</si>
  <si>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</si>
  <si>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</si>
  <si>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</si>
  <si>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</si>
  <si>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</si>
  <si>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</si>
  <si>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</si>
  <si>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</si>
  <si>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</si>
  <si>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</si>
  <si>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</si>
  <si>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</si>
  <si>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</si>
  <si>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</si>
  <si>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</si>
  <si>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</si>
  <si>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</si>
  <si>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</si>
  <si>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</si>
  <si>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</si>
  <si>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</si>
  <si>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</si>
  <si>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</si>
  <si>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</si>
  <si>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</si>
  <si>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</si>
  <si>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</si>
  <si>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</si>
  <si>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</si>
  <si>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</si>
  <si>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</si>
  <si>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</si>
  <si>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</si>
  <si>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</si>
  <si>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</si>
  <si>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</si>
  <si>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</si>
  <si>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</si>
  <si>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</si>
  <si>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</si>
  <si>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</si>
  <si>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</si>
  <si>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</si>
  <si>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</si>
  <si>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</si>
  <si>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</si>
  <si>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</si>
  <si>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</si>
  <si>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</si>
  <si>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</si>
  <si>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</si>
  <si>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</si>
  <si>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</si>
  <si>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</si>
  <si>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</si>
  <si>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</si>
  <si>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</si>
  <si>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</si>
  <si>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BI02.NNSM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</si>
  <si>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</si>
  <si>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</si>
  <si>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</si>
  <si>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</si>
  <si>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</si>
  <si>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</si>
  <si>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</si>
  <si>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</si>
  <si>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</si>
  <si>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</si>
  <si>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</si>
  <si>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</si>
  <si>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</si>
  <si>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</si>
  <si>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</si>
  <si>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</si>
  <si>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</si>
  <si>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</si>
  <si>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</si>
  <si>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</si>
  <si>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</si>
  <si>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</si>
  <si>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</si>
  <si>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</si>
  <si>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</si>
  <si>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</si>
  <si>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</si>
  <si>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</si>
  <si>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</si>
  <si>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</si>
  <si>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</si>
  <si>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</si>
  <si>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</si>
  <si>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</si>
  <si>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</si>
  <si>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</si>
  <si>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</si>
  <si>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</si>
  <si>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</si>
  <si>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</si>
  <si>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</si>
  <si>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BU02.NNSM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</si>
  <si>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</si>
  <si>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</si>
  <si>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</si>
  <si>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</si>
  <si>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</si>
  <si>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</si>
  <si>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</si>
  <si>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</si>
  <si>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</si>
  <si>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</si>
  <si>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</si>
  <si>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</si>
  <si>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</si>
  <si>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</si>
  <si>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</si>
  <si>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</si>
  <si>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</si>
  <si>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</si>
  <si>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</si>
  <si>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</si>
  <si>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</si>
  <si>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</si>
  <si>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</si>
  <si>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</si>
  <si>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</si>
  <si>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</si>
  <si>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</si>
  <si>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</si>
  <si>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</si>
  <si>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</si>
  <si>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</si>
  <si>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</si>
  <si>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</si>
  <si>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</si>
  <si>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</si>
  <si>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</si>
  <si>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</si>
  <si>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</si>
  <si>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</si>
  <si>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</si>
  <si>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</si>
  <si>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</si>
  <si>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</si>
  <si>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</si>
  <si>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</si>
  <si>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</si>
  <si>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</si>
  <si>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</si>
  <si>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</si>
  <si>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</si>
  <si>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</si>
  <si>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</si>
  <si>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</si>
  <si>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</si>
  <si>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</si>
  <si>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</si>
  <si>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</si>
  <si>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</si>
  <si>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</si>
  <si>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</si>
  <si>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</si>
  <si>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</si>
  <si>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</si>
  <si>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</si>
  <si>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</si>
  <si>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</si>
  <si>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</si>
  <si>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</si>
  <si>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</si>
  <si>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</si>
  <si>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</si>
  <si>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</si>
  <si>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</si>
  <si>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</si>
  <si>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</si>
  <si>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</si>
  <si>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</si>
  <si>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</si>
  <si>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</si>
  <si>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</si>
  <si>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</si>
  <si>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</si>
  <si>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</si>
  <si>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</si>
  <si>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</si>
  <si>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</si>
  <si>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</si>
  <si>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</si>
  <si>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</si>
  <si>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</si>
  <si>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</si>
  <si>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t>BEST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</si>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</sst>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trike/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0" fontId="8" fillId="0" borderId="1" xfId="0" applyFont="1" applyBorder="1"/>
    <xf numFmtId="164" fontId="8" fillId="2" borderId="1" xfId="0" applyNumberFormat="1" applyFont="1" applyFill="1" applyBorder="1"/>
    <xf numFmtId="164" fontId="8" fillId="0" borderId="1" xfId="0" applyNumberFormat="1" applyFont="1" applyBorder="1"/>
    <xf numFmtId="0" fontId="8" fillId="0" borderId="1" xfId="0" applyFont="1" applyFill="1" applyBorder="1"/>
    <xf numFmtId="164" fontId="1" fillId="3" borderId="1" xfId="0" applyNumberFormat="1" applyFont="1" applyFill="1" applyBorder="1"/>
    <xf numFmtId="0" fontId="1" fillId="3" borderId="1" xfId="0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dimension ref="A1:DG202"/>
  <sheetViews>
    <sheetView tabSelected="1" topLeftCell="A4" workbookViewId="0">
      <pane xSplit="1" topLeftCell="B1" activePane="topRight" state="frozen"/>
      <selection activeCell="A43" sqref="A43"/>
      <selection pane="topRight" activeCell="B4" sqref="B4:Z4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4"/>
    <col min="107" max="111" width="9.140625" style="11"/>
    <col min="112" max="16384" width="9.140625" style="1"/>
  </cols>
  <sheetData>
    <row r="1" spans="1:111" s="3" customFormat="1" ht="12" hidden="1" customHeight="1" x14ac:dyDescent="0.2">
      <c r="A1" s="1"/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3" t="s">
        <v>213</v>
      </c>
      <c r="H1" s="3" t="s">
        <v>213</v>
      </c>
      <c r="I1" s="3" t="s">
        <v>213</v>
      </c>
      <c r="J1" s="3" t="s">
        <v>213</v>
      </c>
      <c r="K1" s="3" t="s">
        <v>213</v>
      </c>
      <c r="L1" s="2" t="s">
        <v>213</v>
      </c>
      <c r="M1" s="2" t="s">
        <v>213</v>
      </c>
      <c r="N1" s="2" t="s">
        <v>213</v>
      </c>
      <c r="O1" s="2" t="s">
        <v>213</v>
      </c>
      <c r="P1" s="2" t="s">
        <v>213</v>
      </c>
      <c r="Q1" s="3" t="s">
        <v>213</v>
      </c>
      <c r="R1" s="3" t="s">
        <v>213</v>
      </c>
      <c r="S1" s="3" t="s">
        <v>213</v>
      </c>
      <c r="T1" s="3" t="s">
        <v>213</v>
      </c>
      <c r="U1" s="3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2" t="s">
        <v>213</v>
      </c>
      <c r="AA1" s="3" t="s">
        <v>214</v>
      </c>
      <c r="AB1" s="3" t="s">
        <v>214</v>
      </c>
      <c r="AC1" s="3" t="s">
        <v>214</v>
      </c>
      <c r="AD1" s="3" t="s">
        <v>214</v>
      </c>
      <c r="AE1" s="3" t="s">
        <v>214</v>
      </c>
      <c r="AF1" s="2" t="s">
        <v>214</v>
      </c>
      <c r="AG1" s="2" t="s">
        <v>214</v>
      </c>
      <c r="AH1" s="2" t="s">
        <v>214</v>
      </c>
      <c r="AI1" s="2" t="s">
        <v>214</v>
      </c>
      <c r="AJ1" s="2" t="s">
        <v>214</v>
      </c>
      <c r="AK1" s="3" t="s">
        <v>214</v>
      </c>
      <c r="AL1" s="3" t="s">
        <v>214</v>
      </c>
      <c r="AM1" s="3" t="s">
        <v>214</v>
      </c>
      <c r="AN1" s="3" t="s">
        <v>214</v>
      </c>
      <c r="AO1" s="3" t="s">
        <v>214</v>
      </c>
      <c r="AP1" s="2" t="s">
        <v>214</v>
      </c>
      <c r="AQ1" s="2" t="s">
        <v>214</v>
      </c>
      <c r="AR1" s="2" t="s">
        <v>214</v>
      </c>
      <c r="AS1" s="2" t="s">
        <v>214</v>
      </c>
      <c r="AT1" s="2" t="s">
        <v>214</v>
      </c>
      <c r="AU1" s="3" t="s">
        <v>214</v>
      </c>
      <c r="AV1" s="3" t="s">
        <v>214</v>
      </c>
      <c r="AW1" s="3" t="s">
        <v>214</v>
      </c>
      <c r="AX1" s="3" t="s">
        <v>214</v>
      </c>
      <c r="AY1" s="3" t="s">
        <v>214</v>
      </c>
      <c r="AZ1" s="2" t="s">
        <v>215</v>
      </c>
      <c r="BA1" s="2" t="s">
        <v>215</v>
      </c>
      <c r="BB1" s="2" t="s">
        <v>215</v>
      </c>
      <c r="BC1" s="2" t="s">
        <v>215</v>
      </c>
      <c r="BD1" s="2" t="s">
        <v>215</v>
      </c>
      <c r="BE1" s="3" t="s">
        <v>215</v>
      </c>
      <c r="BF1" s="3" t="s">
        <v>215</v>
      </c>
      <c r="BG1" s="3" t="s">
        <v>215</v>
      </c>
      <c r="BH1" s="3" t="s">
        <v>215</v>
      </c>
      <c r="BI1" s="3" t="s">
        <v>215</v>
      </c>
      <c r="BJ1" s="2" t="s">
        <v>215</v>
      </c>
      <c r="BK1" s="2" t="s">
        <v>215</v>
      </c>
      <c r="BL1" s="2" t="s">
        <v>215</v>
      </c>
      <c r="BM1" s="2" t="s">
        <v>215</v>
      </c>
      <c r="BN1" s="2" t="s">
        <v>215</v>
      </c>
      <c r="BO1" s="3" t="s">
        <v>215</v>
      </c>
      <c r="BP1" s="3" t="s">
        <v>215</v>
      </c>
      <c r="BQ1" s="3" t="s">
        <v>215</v>
      </c>
      <c r="BR1" s="3" t="s">
        <v>215</v>
      </c>
      <c r="BS1" s="3" t="s">
        <v>215</v>
      </c>
      <c r="BT1" s="2" t="s">
        <v>215</v>
      </c>
      <c r="BU1" s="2" t="s">
        <v>215</v>
      </c>
      <c r="BV1" s="2" t="s">
        <v>215</v>
      </c>
      <c r="BW1" s="2" t="s">
        <v>215</v>
      </c>
      <c r="BX1" s="2" t="s">
        <v>215</v>
      </c>
      <c r="BY1" s="3" t="s">
        <v>216</v>
      </c>
      <c r="BZ1" s="3" t="s">
        <v>216</v>
      </c>
      <c r="CA1" s="3" t="s">
        <v>216</v>
      </c>
      <c r="CB1" s="3" t="s">
        <v>216</v>
      </c>
      <c r="CC1" s="3" t="s">
        <v>216</v>
      </c>
      <c r="CD1" s="2" t="s">
        <v>216</v>
      </c>
      <c r="CE1" s="2" t="s">
        <v>216</v>
      </c>
      <c r="CF1" s="2" t="s">
        <v>216</v>
      </c>
      <c r="CG1" s="2" t="s">
        <v>216</v>
      </c>
      <c r="CH1" s="2" t="s">
        <v>216</v>
      </c>
      <c r="CI1" s="3" t="s">
        <v>216</v>
      </c>
      <c r="CJ1" s="3" t="s">
        <v>216</v>
      </c>
      <c r="CK1" s="3" t="s">
        <v>216</v>
      </c>
      <c r="CL1" s="3" t="s">
        <v>216</v>
      </c>
      <c r="CM1" s="3" t="s">
        <v>216</v>
      </c>
      <c r="CN1" s="2" t="s">
        <v>216</v>
      </c>
      <c r="CO1" s="2" t="s">
        <v>216</v>
      </c>
      <c r="CP1" s="2" t="s">
        <v>216</v>
      </c>
      <c r="CQ1" s="2" t="s">
        <v>216</v>
      </c>
      <c r="CR1" s="2" t="s">
        <v>216</v>
      </c>
      <c r="CS1" s="3" t="s">
        <v>216</v>
      </c>
      <c r="CT1" s="3" t="s">
        <v>216</v>
      </c>
      <c r="CU1" s="3" t="s">
        <v>216</v>
      </c>
      <c r="CV1" s="3" t="s">
        <v>216</v>
      </c>
      <c r="CW1" s="3" t="s">
        <v>216</v>
      </c>
      <c r="CX1" s="13"/>
      <c r="CY1" s="13"/>
      <c r="CZ1" s="13"/>
      <c r="DA1" s="13"/>
      <c r="DB1" s="13"/>
      <c r="DC1" s="10"/>
      <c r="DD1" s="10"/>
      <c r="DE1" s="10"/>
      <c r="DF1" s="10"/>
      <c r="DG1" s="10"/>
    </row>
    <row r="2" spans="1:111" ht="12" hidden="1" customHeight="1" x14ac:dyDescent="0.2"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10" t="s">
        <v>210</v>
      </c>
      <c r="H2" s="10" t="s">
        <v>210</v>
      </c>
      <c r="I2" s="10" t="s">
        <v>210</v>
      </c>
      <c r="J2" s="10" t="s">
        <v>210</v>
      </c>
      <c r="K2" s="10" t="s">
        <v>210</v>
      </c>
      <c r="L2" s="2" t="s">
        <v>211</v>
      </c>
      <c r="M2" s="2" t="s">
        <v>211</v>
      </c>
      <c r="N2" s="2" t="s">
        <v>211</v>
      </c>
      <c r="O2" s="2" t="s">
        <v>211</v>
      </c>
      <c r="P2" s="2" t="s">
        <v>211</v>
      </c>
      <c r="Q2" s="3" t="s">
        <v>212</v>
      </c>
      <c r="R2" s="3" t="s">
        <v>212</v>
      </c>
      <c r="S2" s="3" t="s">
        <v>212</v>
      </c>
      <c r="T2" s="3" t="s">
        <v>212</v>
      </c>
      <c r="U2" s="3" t="s">
        <v>212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209</v>
      </c>
      <c r="AB2" s="10" t="s">
        <v>209</v>
      </c>
      <c r="AC2" s="10" t="s">
        <v>209</v>
      </c>
      <c r="AD2" s="10" t="s">
        <v>209</v>
      </c>
      <c r="AE2" s="10" t="s">
        <v>209</v>
      </c>
      <c r="AF2" s="2" t="s">
        <v>210</v>
      </c>
      <c r="AG2" s="2" t="s">
        <v>210</v>
      </c>
      <c r="AH2" s="2" t="s">
        <v>210</v>
      </c>
      <c r="AI2" s="2" t="s">
        <v>210</v>
      </c>
      <c r="AJ2" s="2" t="s">
        <v>210</v>
      </c>
      <c r="AK2" s="10" t="s">
        <v>211</v>
      </c>
      <c r="AL2" s="10" t="s">
        <v>211</v>
      </c>
      <c r="AM2" s="10" t="s">
        <v>211</v>
      </c>
      <c r="AN2" s="10" t="s">
        <v>211</v>
      </c>
      <c r="AO2" s="10" t="s">
        <v>211</v>
      </c>
      <c r="AP2" s="2" t="s">
        <v>212</v>
      </c>
      <c r="AQ2" s="2" t="s">
        <v>212</v>
      </c>
      <c r="AR2" s="2" t="s">
        <v>212</v>
      </c>
      <c r="AS2" s="2" t="s">
        <v>212</v>
      </c>
      <c r="AT2" s="2" t="s">
        <v>212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10" t="s">
        <v>210</v>
      </c>
      <c r="BF2" s="10" t="s">
        <v>210</v>
      </c>
      <c r="BG2" s="10" t="s">
        <v>210</v>
      </c>
      <c r="BH2" s="10" t="s">
        <v>210</v>
      </c>
      <c r="BI2" s="10" t="s">
        <v>210</v>
      </c>
      <c r="BJ2" s="2" t="s">
        <v>211</v>
      </c>
      <c r="BK2" s="2" t="s">
        <v>211</v>
      </c>
      <c r="BL2" s="2" t="s">
        <v>211</v>
      </c>
      <c r="BM2" s="2" t="s">
        <v>211</v>
      </c>
      <c r="BN2" s="2" t="s">
        <v>211</v>
      </c>
      <c r="BO2" s="10" t="s">
        <v>212</v>
      </c>
      <c r="BP2" s="10" t="s">
        <v>212</v>
      </c>
      <c r="BQ2" s="10" t="s">
        <v>212</v>
      </c>
      <c r="BR2" s="10" t="s">
        <v>212</v>
      </c>
      <c r="BS2" s="10" t="s">
        <v>212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209</v>
      </c>
      <c r="BZ2" s="10" t="s">
        <v>209</v>
      </c>
      <c r="CA2" s="10" t="s">
        <v>209</v>
      </c>
      <c r="CB2" s="10" t="s">
        <v>209</v>
      </c>
      <c r="CC2" s="10" t="s">
        <v>209</v>
      </c>
      <c r="CD2" s="2" t="s">
        <v>210</v>
      </c>
      <c r="CE2" s="2" t="s">
        <v>210</v>
      </c>
      <c r="CF2" s="2" t="s">
        <v>210</v>
      </c>
      <c r="CG2" s="2" t="s">
        <v>210</v>
      </c>
      <c r="CH2" s="2" t="s">
        <v>210</v>
      </c>
      <c r="CI2" s="3" t="s">
        <v>211</v>
      </c>
      <c r="CJ2" s="3" t="s">
        <v>211</v>
      </c>
      <c r="CK2" s="3" t="s">
        <v>211</v>
      </c>
      <c r="CL2" s="3" t="s">
        <v>211</v>
      </c>
      <c r="CM2" s="3" t="s">
        <v>211</v>
      </c>
      <c r="CN2" s="2" t="s">
        <v>212</v>
      </c>
      <c r="CO2" s="2" t="s">
        <v>212</v>
      </c>
      <c r="CP2" s="2" t="s">
        <v>212</v>
      </c>
      <c r="CQ2" s="2" t="s">
        <v>212</v>
      </c>
      <c r="CR2" s="2" t="s">
        <v>212</v>
      </c>
      <c r="CS2" s="3" t="s">
        <v>3</v>
      </c>
      <c r="CT2" s="3" t="s">
        <v>3</v>
      </c>
      <c r="CU2" s="3" t="s">
        <v>3</v>
      </c>
      <c r="CV2" s="3" t="s">
        <v>3</v>
      </c>
      <c r="CW2" s="3" t="s">
        <v>3</v>
      </c>
    </row>
    <row r="3" spans="1:111" hidden="1" x14ac:dyDescent="0.2">
      <c r="B3" s="2" t="s">
        <v>0</v>
      </c>
      <c r="C3" s="2" t="s">
        <v>1</v>
      </c>
      <c r="D3" s="2" t="s">
        <v>2</v>
      </c>
      <c r="E3" s="2" t="s">
        <v>219</v>
      </c>
      <c r="F3" s="2" t="s">
        <v>220</v>
      </c>
      <c r="G3" s="3" t="s">
        <v>0</v>
      </c>
      <c r="H3" s="3" t="s">
        <v>1</v>
      </c>
      <c r="I3" s="3" t="s">
        <v>2</v>
      </c>
      <c r="J3" s="3" t="s">
        <v>219</v>
      </c>
      <c r="K3" s="3" t="s">
        <v>220</v>
      </c>
      <c r="L3" s="2" t="s">
        <v>0</v>
      </c>
      <c r="M3" s="2" t="s">
        <v>1</v>
      </c>
      <c r="N3" s="2" t="s">
        <v>2</v>
      </c>
      <c r="O3" s="2" t="s">
        <v>219</v>
      </c>
      <c r="P3" s="2" t="s">
        <v>220</v>
      </c>
      <c r="Q3" s="3" t="s">
        <v>0</v>
      </c>
      <c r="R3" s="3" t="s">
        <v>1</v>
      </c>
      <c r="S3" s="3" t="s">
        <v>2</v>
      </c>
      <c r="T3" s="3" t="s">
        <v>219</v>
      </c>
      <c r="U3" s="3" t="s">
        <v>220</v>
      </c>
      <c r="V3" s="2" t="s">
        <v>0</v>
      </c>
      <c r="W3" s="2" t="s">
        <v>1</v>
      </c>
      <c r="X3" s="2" t="s">
        <v>2</v>
      </c>
      <c r="Y3" s="2" t="s">
        <v>219</v>
      </c>
      <c r="Z3" s="2" t="s">
        <v>220</v>
      </c>
      <c r="AA3" s="3" t="s">
        <v>0</v>
      </c>
      <c r="AB3" s="3" t="s">
        <v>1</v>
      </c>
      <c r="AC3" s="3" t="s">
        <v>2</v>
      </c>
      <c r="AD3" s="3" t="s">
        <v>219</v>
      </c>
      <c r="AE3" s="3" t="s">
        <v>220</v>
      </c>
      <c r="AF3" s="2" t="s">
        <v>0</v>
      </c>
      <c r="AG3" s="2" t="s">
        <v>1</v>
      </c>
      <c r="AH3" s="2" t="s">
        <v>2</v>
      </c>
      <c r="AI3" s="2" t="s">
        <v>219</v>
      </c>
      <c r="AJ3" s="2" t="s">
        <v>220</v>
      </c>
      <c r="AK3" s="3" t="s">
        <v>0</v>
      </c>
      <c r="AL3" s="3" t="s">
        <v>1</v>
      </c>
      <c r="AM3" s="3" t="s">
        <v>2</v>
      </c>
      <c r="AN3" s="3" t="s">
        <v>219</v>
      </c>
      <c r="AO3" s="3" t="s">
        <v>220</v>
      </c>
      <c r="AP3" s="2" t="s">
        <v>0</v>
      </c>
      <c r="AQ3" s="2" t="s">
        <v>1</v>
      </c>
      <c r="AR3" s="2" t="s">
        <v>2</v>
      </c>
      <c r="AS3" s="2" t="s">
        <v>219</v>
      </c>
      <c r="AT3" s="2" t="s">
        <v>220</v>
      </c>
      <c r="AU3" s="3" t="s">
        <v>0</v>
      </c>
      <c r="AV3" s="3" t="s">
        <v>1</v>
      </c>
      <c r="AW3" s="3" t="s">
        <v>2</v>
      </c>
      <c r="AX3" s="3" t="s">
        <v>219</v>
      </c>
      <c r="AY3" s="3" t="s">
        <v>220</v>
      </c>
      <c r="AZ3" s="2" t="s">
        <v>0</v>
      </c>
      <c r="BA3" s="2" t="s">
        <v>1</v>
      </c>
      <c r="BB3" s="2" t="s">
        <v>2</v>
      </c>
      <c r="BC3" s="2" t="s">
        <v>219</v>
      </c>
      <c r="BD3" s="2" t="s">
        <v>220</v>
      </c>
      <c r="BE3" s="3" t="s">
        <v>0</v>
      </c>
      <c r="BF3" s="3" t="s">
        <v>1</v>
      </c>
      <c r="BG3" s="3" t="s">
        <v>2</v>
      </c>
      <c r="BH3" s="3" t="s">
        <v>219</v>
      </c>
      <c r="BI3" s="3" t="s">
        <v>220</v>
      </c>
      <c r="BJ3" s="2" t="s">
        <v>0</v>
      </c>
      <c r="BK3" s="2" t="s">
        <v>1</v>
      </c>
      <c r="BL3" s="2" t="s">
        <v>2</v>
      </c>
      <c r="BM3" s="2" t="s">
        <v>219</v>
      </c>
      <c r="BN3" s="2" t="s">
        <v>220</v>
      </c>
      <c r="BO3" s="3" t="s">
        <v>0</v>
      </c>
      <c r="BP3" s="3" t="s">
        <v>1</v>
      </c>
      <c r="BQ3" s="3" t="s">
        <v>2</v>
      </c>
      <c r="BR3" s="3" t="s">
        <v>219</v>
      </c>
      <c r="BS3" s="3" t="s">
        <v>220</v>
      </c>
      <c r="BT3" s="2" t="s">
        <v>0</v>
      </c>
      <c r="BU3" s="2" t="s">
        <v>1</v>
      </c>
      <c r="BV3" s="2" t="s">
        <v>2</v>
      </c>
      <c r="BW3" s="2" t="s">
        <v>219</v>
      </c>
      <c r="BX3" s="2" t="s">
        <v>220</v>
      </c>
      <c r="BY3" s="3" t="s">
        <v>0</v>
      </c>
      <c r="BZ3" s="3" t="s">
        <v>1</v>
      </c>
      <c r="CA3" s="3" t="s">
        <v>2</v>
      </c>
      <c r="CB3" s="3" t="s">
        <v>219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219</v>
      </c>
      <c r="CH3" s="2" t="s">
        <v>220</v>
      </c>
      <c r="CI3" s="3" t="s">
        <v>0</v>
      </c>
      <c r="CJ3" s="3" t="s">
        <v>1</v>
      </c>
      <c r="CK3" s="3" t="s">
        <v>2</v>
      </c>
      <c r="CL3" s="3" t="s">
        <v>219</v>
      </c>
      <c r="CM3" s="3" t="s">
        <v>220</v>
      </c>
      <c r="CN3" s="2" t="s">
        <v>0</v>
      </c>
      <c r="CO3" s="2" t="s">
        <v>1</v>
      </c>
      <c r="CP3" s="2" t="s">
        <v>2</v>
      </c>
      <c r="CQ3" s="2" t="s">
        <v>219</v>
      </c>
      <c r="CR3" s="2" t="s">
        <v>220</v>
      </c>
      <c r="CS3" s="3" t="s">
        <v>0</v>
      </c>
      <c r="CT3" s="3" t="s">
        <v>1</v>
      </c>
      <c r="CU3" s="3" t="s">
        <v>2</v>
      </c>
      <c r="CV3" s="3" t="s">
        <v>219</v>
      </c>
      <c r="CW3" s="3" t="s">
        <v>220</v>
      </c>
    </row>
    <row r="4" spans="1:111" ht="13.5" x14ac:dyDescent="0.25">
      <c r="B4" s="40" t="s">
        <v>198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5" t="s">
        <v>199</v>
      </c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7"/>
      <c r="AZ4" s="51" t="s">
        <v>200</v>
      </c>
      <c r="BA4" s="52"/>
      <c r="BB4" s="52"/>
      <c r="BC4" s="52"/>
      <c r="BD4" s="52"/>
      <c r="BE4" s="52"/>
      <c r="BF4" s="52"/>
      <c r="BG4" s="52"/>
      <c r="BH4" s="52"/>
      <c r="BI4" s="52"/>
      <c r="BJ4" s="52"/>
      <c r="BK4" s="52"/>
      <c r="BL4" s="52"/>
      <c r="BM4" s="52"/>
      <c r="BN4" s="52"/>
      <c r="BO4" s="52"/>
      <c r="BP4" s="52"/>
      <c r="BQ4" s="52"/>
      <c r="BR4" s="52"/>
      <c r="BS4" s="52"/>
      <c r="BT4" s="52"/>
      <c r="BU4" s="52"/>
      <c r="BV4" s="52"/>
      <c r="BW4" s="52"/>
      <c r="BX4" s="53"/>
      <c r="BY4" s="48" t="s">
        <v>201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28" t="s">
        <v>217</v>
      </c>
      <c r="CY4" s="29"/>
      <c r="CZ4" s="29"/>
      <c r="DA4" s="29"/>
      <c r="DB4" s="30"/>
      <c r="DC4" s="34" t="s">
        <v>218</v>
      </c>
      <c r="DD4" s="35"/>
      <c r="DE4" s="35"/>
      <c r="DF4" s="35"/>
      <c r="DG4" s="36"/>
    </row>
    <row r="5" spans="1:111" ht="13.5" x14ac:dyDescent="0.25">
      <c r="B5" s="42" t="s">
        <v>202</v>
      </c>
      <c r="C5" s="43"/>
      <c r="D5" s="43"/>
      <c r="E5" s="43"/>
      <c r="F5" s="43"/>
      <c r="G5" s="44" t="s">
        <v>203</v>
      </c>
      <c r="H5" s="44"/>
      <c r="I5" s="44"/>
      <c r="J5" s="44"/>
      <c r="K5" s="44"/>
      <c r="L5" s="42" t="s">
        <v>204</v>
      </c>
      <c r="M5" s="42"/>
      <c r="N5" s="42"/>
      <c r="O5" s="42"/>
      <c r="P5" s="42"/>
      <c r="Q5" s="44" t="s">
        <v>205</v>
      </c>
      <c r="R5" s="44"/>
      <c r="S5" s="44"/>
      <c r="T5" s="44"/>
      <c r="U5" s="44"/>
      <c r="V5" s="42" t="s">
        <v>208</v>
      </c>
      <c r="W5" s="42"/>
      <c r="X5" s="42"/>
      <c r="Y5" s="42"/>
      <c r="Z5" s="42"/>
      <c r="AA5" s="25" t="s">
        <v>202</v>
      </c>
      <c r="AB5" s="26"/>
      <c r="AC5" s="26"/>
      <c r="AD5" s="26"/>
      <c r="AE5" s="27"/>
      <c r="AF5" s="22" t="s">
        <v>203</v>
      </c>
      <c r="AG5" s="23"/>
      <c r="AH5" s="23"/>
      <c r="AI5" s="23"/>
      <c r="AJ5" s="24"/>
      <c r="AK5" s="25" t="s">
        <v>204</v>
      </c>
      <c r="AL5" s="26"/>
      <c r="AM5" s="26"/>
      <c r="AN5" s="26"/>
      <c r="AO5" s="27"/>
      <c r="AP5" s="22" t="s">
        <v>205</v>
      </c>
      <c r="AQ5" s="23"/>
      <c r="AR5" s="23"/>
      <c r="AS5" s="23"/>
      <c r="AT5" s="24"/>
      <c r="AU5" s="25" t="s">
        <v>208</v>
      </c>
      <c r="AV5" s="26"/>
      <c r="AW5" s="26"/>
      <c r="AX5" s="26"/>
      <c r="AY5" s="27"/>
      <c r="AZ5" s="22" t="s">
        <v>202</v>
      </c>
      <c r="BA5" s="23"/>
      <c r="BB5" s="23"/>
      <c r="BC5" s="23"/>
      <c r="BD5" s="24"/>
      <c r="BE5" s="25" t="s">
        <v>203</v>
      </c>
      <c r="BF5" s="26"/>
      <c r="BG5" s="26"/>
      <c r="BH5" s="26"/>
      <c r="BI5" s="27"/>
      <c r="BJ5" s="22" t="s">
        <v>204</v>
      </c>
      <c r="BK5" s="23"/>
      <c r="BL5" s="23"/>
      <c r="BM5" s="23"/>
      <c r="BN5" s="24"/>
      <c r="BO5" s="25" t="s">
        <v>205</v>
      </c>
      <c r="BP5" s="26"/>
      <c r="BQ5" s="26"/>
      <c r="BR5" s="26"/>
      <c r="BS5" s="27"/>
      <c r="BT5" s="22" t="s">
        <v>208</v>
      </c>
      <c r="BU5" s="23"/>
      <c r="BV5" s="23"/>
      <c r="BW5" s="23"/>
      <c r="BX5" s="24"/>
      <c r="BY5" s="25" t="s">
        <v>202</v>
      </c>
      <c r="BZ5" s="26"/>
      <c r="CA5" s="26"/>
      <c r="CB5" s="26"/>
      <c r="CC5" s="27"/>
      <c r="CD5" s="22" t="s">
        <v>203</v>
      </c>
      <c r="CE5" s="23"/>
      <c r="CF5" s="23"/>
      <c r="CG5" s="23"/>
      <c r="CH5" s="24"/>
      <c r="CI5" s="25" t="s">
        <v>204</v>
      </c>
      <c r="CJ5" s="26"/>
      <c r="CK5" s="26"/>
      <c r="CL5" s="26"/>
      <c r="CM5" s="27"/>
      <c r="CN5" s="22" t="s">
        <v>205</v>
      </c>
      <c r="CO5" s="23"/>
      <c r="CP5" s="23"/>
      <c r="CQ5" s="23"/>
      <c r="CR5" s="24"/>
      <c r="CS5" s="25" t="s">
        <v>208</v>
      </c>
      <c r="CT5" s="26"/>
      <c r="CU5" s="26"/>
      <c r="CV5" s="26"/>
      <c r="CW5" s="27"/>
      <c r="CX5" s="31"/>
      <c r="CY5" s="32"/>
      <c r="CZ5" s="32"/>
      <c r="DA5" s="32"/>
      <c r="DB5" s="33"/>
      <c r="DC5" s="37"/>
      <c r="DD5" s="38"/>
      <c r="DE5" s="38"/>
      <c r="DF5" s="38"/>
      <c r="DG5" s="39"/>
    </row>
    <row r="6" spans="1:111" x14ac:dyDescent="0.2">
      <c r="B6" s="2" t="s">
        <v>0</v>
      </c>
      <c r="C6" s="2" t="s">
        <v>1</v>
      </c>
      <c r="D6" s="2" t="s">
        <v>2</v>
      </c>
      <c r="E6" s="2" t="s">
        <v>219</v>
      </c>
      <c r="F6" s="2" t="s">
        <v>220</v>
      </c>
      <c r="G6" s="3" t="s">
        <v>0</v>
      </c>
      <c r="H6" s="3" t="s">
        <v>1</v>
      </c>
      <c r="I6" s="3" t="s">
        <v>2</v>
      </c>
      <c r="J6" s="3" t="s">
        <v>219</v>
      </c>
      <c r="K6" s="3" t="s">
        <v>220</v>
      </c>
      <c r="L6" s="2" t="s">
        <v>0</v>
      </c>
      <c r="M6" s="2" t="s">
        <v>1</v>
      </c>
      <c r="N6" s="2" t="s">
        <v>2</v>
      </c>
      <c r="O6" s="2" t="s">
        <v>219</v>
      </c>
      <c r="P6" s="2" t="s">
        <v>220</v>
      </c>
      <c r="Q6" s="3" t="s">
        <v>0</v>
      </c>
      <c r="R6" s="3" t="s">
        <v>1</v>
      </c>
      <c r="S6" s="3" t="s">
        <v>2</v>
      </c>
      <c r="T6" s="3" t="s">
        <v>219</v>
      </c>
      <c r="U6" s="3" t="s">
        <v>220</v>
      </c>
      <c r="V6" s="2" t="s">
        <v>0</v>
      </c>
      <c r="W6" s="2" t="s">
        <v>1</v>
      </c>
      <c r="X6" s="2" t="s">
        <v>2</v>
      </c>
      <c r="Y6" s="2" t="s">
        <v>219</v>
      </c>
      <c r="Z6" s="2" t="s">
        <v>220</v>
      </c>
      <c r="AA6" s="3" t="s">
        <v>0</v>
      </c>
      <c r="AB6" s="3" t="s">
        <v>1</v>
      </c>
      <c r="AC6" s="3" t="s">
        <v>2</v>
      </c>
      <c r="AD6" s="3" t="s">
        <v>219</v>
      </c>
      <c r="AE6" s="3" t="s">
        <v>220</v>
      </c>
      <c r="AF6" s="2" t="s">
        <v>0</v>
      </c>
      <c r="AG6" s="2" t="s">
        <v>1</v>
      </c>
      <c r="AH6" s="2" t="s">
        <v>2</v>
      </c>
      <c r="AI6" s="2" t="s">
        <v>219</v>
      </c>
      <c r="AJ6" s="2" t="s">
        <v>220</v>
      </c>
      <c r="AK6" s="3" t="s">
        <v>0</v>
      </c>
      <c r="AL6" s="3" t="s">
        <v>1</v>
      </c>
      <c r="AM6" s="3" t="s">
        <v>2</v>
      </c>
      <c r="AN6" s="3" t="s">
        <v>219</v>
      </c>
      <c r="AO6" s="3" t="s">
        <v>220</v>
      </c>
      <c r="AP6" s="2" t="s">
        <v>0</v>
      </c>
      <c r="AQ6" s="2" t="s">
        <v>1</v>
      </c>
      <c r="AR6" s="2" t="s">
        <v>2</v>
      </c>
      <c r="AS6" s="2" t="s">
        <v>219</v>
      </c>
      <c r="AT6" s="2" t="s">
        <v>220</v>
      </c>
      <c r="AU6" s="3" t="s">
        <v>0</v>
      </c>
      <c r="AV6" s="3" t="s">
        <v>1</v>
      </c>
      <c r="AW6" s="3" t="s">
        <v>2</v>
      </c>
      <c r="AX6" s="3" t="s">
        <v>219</v>
      </c>
      <c r="AY6" s="3" t="s">
        <v>220</v>
      </c>
      <c r="AZ6" s="2" t="s">
        <v>0</v>
      </c>
      <c r="BA6" s="2" t="s">
        <v>1</v>
      </c>
      <c r="BB6" s="2" t="s">
        <v>2</v>
      </c>
      <c r="BC6" s="2" t="s">
        <v>219</v>
      </c>
      <c r="BD6" s="2" t="s">
        <v>220</v>
      </c>
      <c r="BE6" s="3" t="s">
        <v>0</v>
      </c>
      <c r="BF6" s="3" t="s">
        <v>1</v>
      </c>
      <c r="BG6" s="3" t="s">
        <v>2</v>
      </c>
      <c r="BH6" s="3" t="s">
        <v>219</v>
      </c>
      <c r="BI6" s="3" t="s">
        <v>220</v>
      </c>
      <c r="BJ6" s="2" t="s">
        <v>0</v>
      </c>
      <c r="BK6" s="2" t="s">
        <v>1</v>
      </c>
      <c r="BL6" s="2" t="s">
        <v>2</v>
      </c>
      <c r="BM6" s="2" t="s">
        <v>219</v>
      </c>
      <c r="BN6" s="2" t="s">
        <v>220</v>
      </c>
      <c r="BO6" s="3" t="s">
        <v>0</v>
      </c>
      <c r="BP6" s="3" t="s">
        <v>1</v>
      </c>
      <c r="BQ6" s="3" t="s">
        <v>2</v>
      </c>
      <c r="BR6" s="3" t="s">
        <v>219</v>
      </c>
      <c r="BS6" s="3" t="s">
        <v>220</v>
      </c>
      <c r="BT6" s="2" t="s">
        <v>0</v>
      </c>
      <c r="BU6" s="2" t="s">
        <v>1</v>
      </c>
      <c r="BV6" s="2" t="s">
        <v>2</v>
      </c>
      <c r="BW6" s="2" t="s">
        <v>219</v>
      </c>
      <c r="BX6" s="2" t="s">
        <v>220</v>
      </c>
      <c r="BY6" s="3" t="s">
        <v>0</v>
      </c>
      <c r="BZ6" s="3" t="s">
        <v>1</v>
      </c>
      <c r="CA6" s="3" t="s">
        <v>2</v>
      </c>
      <c r="CB6" s="3" t="s">
        <v>219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219</v>
      </c>
      <c r="CH6" s="2" t="s">
        <v>220</v>
      </c>
      <c r="CI6" s="3" t="s">
        <v>0</v>
      </c>
      <c r="CJ6" s="3" t="s">
        <v>1</v>
      </c>
      <c r="CK6" s="3" t="s">
        <v>2</v>
      </c>
      <c r="CL6" s="3" t="s">
        <v>219</v>
      </c>
      <c r="CM6" s="3" t="s">
        <v>220</v>
      </c>
      <c r="CN6" s="2" t="s">
        <v>0</v>
      </c>
      <c r="CO6" s="2" t="s">
        <v>1</v>
      </c>
      <c r="CP6" s="2" t="s">
        <v>2</v>
      </c>
      <c r="CQ6" s="2" t="s">
        <v>219</v>
      </c>
      <c r="CR6" s="2" t="s">
        <v>220</v>
      </c>
      <c r="CS6" s="3" t="s">
        <v>0</v>
      </c>
      <c r="CT6" s="3" t="s">
        <v>1</v>
      </c>
      <c r="CU6" s="3" t="s">
        <v>2</v>
      </c>
      <c r="CV6" s="3" t="s">
        <v>219</v>
      </c>
      <c r="CW6" s="3" t="s">
        <v>220</v>
      </c>
      <c r="CX6" s="2" t="s">
        <v>0</v>
      </c>
      <c r="CY6" s="2" t="s">
        <v>1</v>
      </c>
      <c r="CZ6" s="2" t="s">
        <v>2</v>
      </c>
      <c r="DA6" s="2" t="s">
        <v>219</v>
      </c>
      <c r="DB6" s="2" t="s">
        <v>220</v>
      </c>
      <c r="DC6" s="10" t="s">
        <v>0</v>
      </c>
      <c r="DD6" s="10" t="s">
        <v>1</v>
      </c>
      <c r="DE6" s="10" t="s">
        <v>2</v>
      </c>
      <c r="DF6" s="10" t="s">
        <v>219</v>
      </c>
      <c r="DG6" s="10" t="s">
        <v>220</v>
      </c>
    </row>
    <row r="7" spans="1:11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5"/>
      <c r="AB7" s="5"/>
      <c r="AC7" s="5"/>
      <c r="AD7" s="5"/>
      <c r="AE7" s="5"/>
      <c r="AF7" s="4"/>
      <c r="AG7" s="4"/>
      <c r="AH7" s="4"/>
      <c r="AI7" s="4"/>
      <c r="AJ7" s="4"/>
      <c r="AK7" s="5"/>
      <c r="AL7" s="5"/>
      <c r="AM7" s="5"/>
      <c r="AN7" s="5"/>
      <c r="AO7" s="5"/>
      <c r="AP7" s="4"/>
      <c r="AQ7" s="4"/>
      <c r="AR7" s="4"/>
      <c r="AS7" s="4"/>
      <c r="AT7" s="4"/>
      <c r="AU7" s="5"/>
      <c r="AV7" s="5"/>
      <c r="AW7" s="5"/>
      <c r="AX7" s="5"/>
      <c r="AY7" s="5"/>
      <c r="AZ7" s="4">
        <v>0.65059999999999996</v>
      </c>
      <c r="BA7" s="4">
        <v>0.72689999999999999</v>
      </c>
      <c r="BB7" s="4">
        <v>0.38</v>
      </c>
      <c r="BC7" s="4">
        <v>0.96240000000000003</v>
      </c>
      <c r="BD7" s="4">
        <v>0.1069</v>
      </c>
      <c r="BE7" s="5"/>
      <c r="BF7" s="5"/>
      <c r="BG7" s="5"/>
      <c r="BH7" s="5"/>
      <c r="BI7" s="5"/>
      <c r="BJ7" s="4">
        <v>0.67649999999999999</v>
      </c>
      <c r="BK7" s="4">
        <v>0.78449999999999998</v>
      </c>
      <c r="BL7" s="4">
        <v>0.35189999999999999</v>
      </c>
      <c r="BM7" s="4">
        <v>0.94179999999999997</v>
      </c>
      <c r="BN7" s="4">
        <v>0.20180000000000001</v>
      </c>
      <c r="BO7" s="5"/>
      <c r="BP7" s="5"/>
      <c r="BQ7" s="5"/>
      <c r="BR7" s="5"/>
      <c r="BS7" s="5"/>
      <c r="BT7" s="4"/>
      <c r="BU7" s="4"/>
      <c r="BV7" s="4"/>
      <c r="BW7" s="4"/>
      <c r="BX7" s="4"/>
      <c r="BY7" s="5"/>
      <c r="BZ7" s="5"/>
      <c r="CA7" s="5"/>
      <c r="CB7" s="5"/>
      <c r="CC7" s="5"/>
      <c r="CD7" s="4"/>
      <c r="CE7" s="4"/>
      <c r="CF7" s="4"/>
      <c r="CG7" s="4"/>
      <c r="CH7" s="4"/>
      <c r="CI7" s="5">
        <v>0.67649999999999999</v>
      </c>
      <c r="CJ7" s="5">
        <v>0.78490000000000004</v>
      </c>
      <c r="CK7" s="5">
        <v>0.35010000000000002</v>
      </c>
      <c r="CL7" s="5">
        <v>0.94199999999999995</v>
      </c>
      <c r="CM7" s="5">
        <v>0.21879999999999999</v>
      </c>
      <c r="CN7" s="4"/>
      <c r="CO7" s="4"/>
      <c r="CP7" s="4"/>
      <c r="CQ7" s="4"/>
      <c r="CR7" s="4"/>
      <c r="CS7" s="5"/>
      <c r="CT7" s="5"/>
      <c r="CU7" s="5"/>
      <c r="CV7" s="5"/>
      <c r="CW7" s="5"/>
      <c r="CX7" s="4">
        <f t="shared" ref="CX7:CX38" si="0">AVERAGEIFS(B7:CW7,metrics.est,"MAE")</f>
        <v>0.68924999999999992</v>
      </c>
      <c r="CY7" s="4">
        <f t="shared" ref="CY7:CY38" si="1">AVERAGEIFS(B7:CW7,metrics.est,"MSE")</f>
        <v>0.81888749999999999</v>
      </c>
      <c r="CZ7" s="4">
        <f t="shared" ref="CZ7:CZ38" si="2">AVERAGEIFS(B7:CW7,metrics.est,"R")</f>
        <v>0.33758749999999998</v>
      </c>
      <c r="DA7" s="4">
        <f t="shared" ref="DA7:DA38" si="3">AVERAGEIFS(B7:CW7,metrics.est,"Coverage")</f>
        <v>0.92896249999999991</v>
      </c>
      <c r="DB7" s="4">
        <f t="shared" ref="DB7:DB38" si="4">AVERAGEIFS(B7:CW7,metrics.est,"Time")</f>
        <v>0.1862375</v>
      </c>
      <c r="DC7" s="11" t="str" cm="1">
        <f t="array" aca="1" ref="DC7" ca="1">CONCATENATE(INDIRECT(ADDRESS(1,MATCH(_xlfn.MINIFS(B7:CW7,metrics.est,"MAE"),B7:CW7,0)+1)), ", ", INDIRECT(ADDRESS(2,MATCH(_xlfn.MINIFS(B7:CW7,metrics.est,"MAE"),B7:CW7,0)+1)))</f>
        <v>k=5, r=0.1</v>
      </c>
      <c r="DD7" s="11" t="str" cm="1">
        <f t="array" aca="1" ref="DD7" ca="1">CONCATENATE(INDIRECT(ADDRESS(1,MATCH(_xlfn.MINIFS(B7:CW7,metrics.est,"MSE"),B7:CW7,0)+1)), ", ", INDIRECT(ADDRESS(2,MATCH(_xlfn.MINIFS(B7:CW7,metrics.est,"MSE"),B7:CW7,0)+1)))</f>
        <v>k=5, r=0.1</v>
      </c>
      <c r="DE7" s="11" t="str" cm="1">
        <f t="array" aca="1" ref="DE7" ca="1">CONCATENATE(INDIRECT(ADDRESS(1,MATCH(_xlfn.MAXIFS(B7:CW7,metrics.est,"R"),B7:CW7,0)+1)), ", ", INDIRECT(ADDRESS(2,MATCH(_xlfn.MAXIFS(B7:CW7,metrics.est,"R"),B7:CW7,0)+1)))</f>
        <v>k=50, r=0.1</v>
      </c>
      <c r="DF7" s="11" t="str" cm="1">
        <f t="array" aca="1" ref="DF7" ca="1">CONCATENATE(INDIRECT(ADDRESS(1,MATCH(_xlfn.MAXIFS(B7:CW7,metrics.est,"Coverage"),B7:CW7,0)+1)), ", ", INDIRECT(ADDRESS(2,MATCH(_xlfn.MAXIFS(B7:CW7,metrics.est,"Coverage"),B7:CW7,0)+1)))</f>
        <v>k=5, r=0.1</v>
      </c>
      <c r="DG7" s="11" t="str" cm="1">
        <f t="array" aca="1" ref="DG7" ca="1">CONCATENATE(INDIRECT(ADDRESS(1,MATCH(_xlfn.MINIFS(B7:CW7,metrics.est,"Time"),B7:CW7,0)+1)), ", ", INDIRECT(ADDRESS(2,MATCH(_xlfn.MINIFS(B7:CW7,metrics.est,"Time"),B7:CW7,0)+1)))</f>
        <v>k=5, r=0.9</v>
      </c>
    </row>
    <row r="8" spans="1:11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5"/>
      <c r="AB8" s="5"/>
      <c r="AC8" s="5"/>
      <c r="AD8" s="5"/>
      <c r="AE8" s="5"/>
      <c r="AF8" s="4"/>
      <c r="AG8" s="4"/>
      <c r="AH8" s="4"/>
      <c r="AI8" s="4"/>
      <c r="AJ8" s="4"/>
      <c r="AK8" s="5"/>
      <c r="AL8" s="5"/>
      <c r="AM8" s="5"/>
      <c r="AN8" s="5"/>
      <c r="AO8" s="5"/>
      <c r="AP8" s="4"/>
      <c r="AQ8" s="4"/>
      <c r="AR8" s="4"/>
      <c r="AS8" s="4"/>
      <c r="AT8" s="4"/>
      <c r="AU8" s="5"/>
      <c r="AV8" s="5"/>
      <c r="AW8" s="5"/>
      <c r="AX8" s="5"/>
      <c r="AY8" s="5"/>
      <c r="AZ8" s="4">
        <v>0.6754</v>
      </c>
      <c r="BA8" s="4">
        <v>0.77990000000000004</v>
      </c>
      <c r="BB8" s="4">
        <v>0.3493</v>
      </c>
      <c r="BC8" s="4">
        <v>0.96240000000000003</v>
      </c>
      <c r="BD8" s="4">
        <v>0.1087</v>
      </c>
      <c r="BE8" s="5"/>
      <c r="BF8" s="5"/>
      <c r="BG8" s="5"/>
      <c r="BH8" s="5"/>
      <c r="BI8" s="5"/>
      <c r="BJ8" s="4">
        <v>0.69010000000000005</v>
      </c>
      <c r="BK8" s="4">
        <v>0.81330000000000002</v>
      </c>
      <c r="BL8" s="4">
        <v>0.33450000000000002</v>
      </c>
      <c r="BM8" s="4">
        <v>0.94120000000000004</v>
      </c>
      <c r="BN8" s="4">
        <v>0.20419999999999999</v>
      </c>
      <c r="BO8" s="5"/>
      <c r="BP8" s="5"/>
      <c r="BQ8" s="5"/>
      <c r="BR8" s="5"/>
      <c r="BS8" s="5"/>
      <c r="BT8" s="4"/>
      <c r="BU8" s="4"/>
      <c r="BV8" s="4"/>
      <c r="BW8" s="4"/>
      <c r="BX8" s="4"/>
      <c r="BY8" s="5"/>
      <c r="BZ8" s="5"/>
      <c r="CA8" s="5"/>
      <c r="CB8" s="5"/>
      <c r="CC8" s="5"/>
      <c r="CD8" s="4"/>
      <c r="CE8" s="4"/>
      <c r="CF8" s="4"/>
      <c r="CG8" s="4"/>
      <c r="CH8" s="4"/>
      <c r="CI8" s="5">
        <v>0.69020000000000004</v>
      </c>
      <c r="CJ8" s="5">
        <v>0.81379999999999997</v>
      </c>
      <c r="CK8" s="5">
        <v>0.33289999999999997</v>
      </c>
      <c r="CL8" s="5">
        <v>0.94140000000000001</v>
      </c>
      <c r="CM8" s="5">
        <v>0.22739999999999999</v>
      </c>
      <c r="CN8" s="4"/>
      <c r="CO8" s="4"/>
      <c r="CP8" s="4"/>
      <c r="CQ8" s="4"/>
      <c r="CR8" s="4"/>
      <c r="CS8" s="5"/>
      <c r="CT8" s="5"/>
      <c r="CU8" s="5"/>
      <c r="CV8" s="5"/>
      <c r="CW8" s="5"/>
      <c r="CX8" s="4">
        <f t="shared" si="0"/>
        <v>0.70055000000000001</v>
      </c>
      <c r="CY8" s="4">
        <f t="shared" si="1"/>
        <v>0.84058749999999993</v>
      </c>
      <c r="CZ8" s="4">
        <f t="shared" si="2"/>
        <v>0.32036249999999994</v>
      </c>
      <c r="DA8" s="4">
        <f t="shared" si="3"/>
        <v>0.91210000000000002</v>
      </c>
      <c r="DB8" s="4">
        <f t="shared" si="4"/>
        <v>0.19793749999999999</v>
      </c>
      <c r="DC8" s="11" t="str" cm="1">
        <f t="array" aca="1" ref="DC8" ca="1">CONCATENATE(INDIRECT(ADDRESS(1,MATCH(_xlfn.MINIFS(B8:CW8,metrics.est,"MAE"),B8:CW8,0)+1)), ", ", INDIRECT(ADDRESS(2,MATCH(_xlfn.MINIFS(B8:CW8,metrics.est,"MAE"),B8:CW8,0)+1)))</f>
        <v>k=5, r=0.1</v>
      </c>
      <c r="DD8" s="11" t="str" cm="1">
        <f t="array" aca="1" ref="DD8" ca="1">CONCATENATE(INDIRECT(ADDRESS(1,MATCH(_xlfn.MINIFS(B8:CW8,metrics.est,"MSE"),B8:CW8,0)+1)), ", ", INDIRECT(ADDRESS(2,MATCH(_xlfn.MINIFS(B8:CW8,metrics.est,"MSE"),B8:CW8,0)+1)))</f>
        <v>k=5, r=0.1</v>
      </c>
      <c r="DE8" s="11" t="str" cm="1">
        <f t="array" aca="1" ref="DE8" ca="1">CONCATENATE(INDIRECT(ADDRESS(1,MATCH(_xlfn.MAXIFS(B8:CW8,metrics.est,"R"),B8:CW8,0)+1)), ", ", INDIRECT(ADDRESS(2,MATCH(_xlfn.MAXIFS(B8:CW8,metrics.est,"R"),B8:CW8,0)+1)))</f>
        <v>k=50, r=0.1</v>
      </c>
      <c r="DF8" s="11" t="str" cm="1">
        <f t="array" aca="1" ref="DF8" ca="1">CONCATENATE(INDIRECT(ADDRESS(1,MATCH(_xlfn.MAXIFS(B8:CW8,metrics.est,"Coverage"),B8:CW8,0)+1)), ", ", INDIRECT(ADDRESS(2,MATCH(_xlfn.MAXIFS(B8:CW8,metrics.est,"Coverage"),B8:CW8,0)+1)))</f>
        <v>k=5, r=0.1</v>
      </c>
      <c r="DG8" s="11" t="str" cm="1">
        <f t="array" aca="1" ref="DG8" ca="1">CONCATENATE(INDIRECT(ADDRESS(1,MATCH(_xlfn.MINIFS(B8:CW8,metrics.est,"Time"),B8:CW8,0)+1)), ", ", INDIRECT(ADDRESS(2,MATCH(_xlfn.MINIFS(B8:CW8,metrics.est,"Time"),B8:CW8,0)+1)))</f>
        <v>k=5, r=0.9</v>
      </c>
    </row>
    <row r="9" spans="1:11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5"/>
      <c r="AB9" s="5"/>
      <c r="AC9" s="5"/>
      <c r="AD9" s="5"/>
      <c r="AE9" s="5"/>
      <c r="AF9" s="4"/>
      <c r="AG9" s="4"/>
      <c r="AH9" s="4"/>
      <c r="AI9" s="4"/>
      <c r="AJ9" s="4"/>
      <c r="AK9" s="5"/>
      <c r="AL9" s="5"/>
      <c r="AM9" s="5"/>
      <c r="AN9" s="5"/>
      <c r="AO9" s="5"/>
      <c r="AP9" s="4"/>
      <c r="AQ9" s="4"/>
      <c r="AR9" s="4"/>
      <c r="AS9" s="4"/>
      <c r="AT9" s="4"/>
      <c r="AU9" s="5"/>
      <c r="AV9" s="5"/>
      <c r="AW9" s="5"/>
      <c r="AX9" s="5"/>
      <c r="AY9" s="5"/>
      <c r="AZ9" s="4">
        <v>0.66949999999999998</v>
      </c>
      <c r="BA9" s="4">
        <v>0.76339999999999997</v>
      </c>
      <c r="BB9" s="4">
        <v>0.35830000000000001</v>
      </c>
      <c r="BC9" s="4">
        <v>0.92759999999999998</v>
      </c>
      <c r="BD9" s="4">
        <v>0.1482</v>
      </c>
      <c r="BE9" s="5"/>
      <c r="BF9" s="5"/>
      <c r="BG9" s="5"/>
      <c r="BH9" s="5"/>
      <c r="BI9" s="5"/>
      <c r="BJ9" s="4">
        <v>0.7016</v>
      </c>
      <c r="BK9" s="4">
        <v>0.83250000000000002</v>
      </c>
      <c r="BL9" s="4">
        <v>0.3301</v>
      </c>
      <c r="BM9" s="4">
        <v>0.88680000000000003</v>
      </c>
      <c r="BN9" s="4">
        <v>0.25819999999999999</v>
      </c>
      <c r="BO9" s="5"/>
      <c r="BP9" s="5"/>
      <c r="BQ9" s="5"/>
      <c r="BR9" s="5"/>
      <c r="BS9" s="5"/>
      <c r="BT9" s="4"/>
      <c r="BU9" s="4"/>
      <c r="BV9" s="4"/>
      <c r="BW9" s="4"/>
      <c r="BX9" s="4"/>
      <c r="BY9" s="5"/>
      <c r="BZ9" s="5"/>
      <c r="CA9" s="5"/>
      <c r="CB9" s="5"/>
      <c r="CC9" s="5"/>
      <c r="CD9" s="4"/>
      <c r="CE9" s="4"/>
      <c r="CF9" s="4"/>
      <c r="CG9" s="4"/>
      <c r="CH9" s="4"/>
      <c r="CI9" s="5">
        <v>0.70140000000000002</v>
      </c>
      <c r="CJ9" s="5">
        <v>0.83230000000000004</v>
      </c>
      <c r="CK9" s="5">
        <v>0.32950000000000002</v>
      </c>
      <c r="CL9" s="5">
        <v>0.88770000000000004</v>
      </c>
      <c r="CM9" s="5">
        <v>0.2898</v>
      </c>
      <c r="CN9" s="4"/>
      <c r="CO9" s="4"/>
      <c r="CP9" s="4"/>
      <c r="CQ9" s="4"/>
      <c r="CR9" s="4"/>
      <c r="CS9" s="5"/>
      <c r="CT9" s="5"/>
      <c r="CU9" s="5"/>
      <c r="CV9" s="5"/>
      <c r="CW9" s="5"/>
      <c r="CX9" s="4">
        <f t="shared" si="0"/>
        <v>0.71252500000000007</v>
      </c>
      <c r="CY9" s="4">
        <f t="shared" si="1"/>
        <v>0.86339999999999995</v>
      </c>
      <c r="CZ9" s="4">
        <f t="shared" si="2"/>
        <v>0.31611249999999996</v>
      </c>
      <c r="DA9" s="4">
        <f t="shared" si="3"/>
        <v>0.85567499999999996</v>
      </c>
      <c r="DB9" s="4">
        <f t="shared" si="4"/>
        <v>0.25512499999999999</v>
      </c>
      <c r="DC9" s="11" t="str" cm="1">
        <f t="array" aca="1" ref="DC9" ca="1">CONCATENATE(INDIRECT(ADDRESS(1,MATCH(_xlfn.MINIFS(B9:CW9,metrics.est,"MAE"),B9:CW9,0)+1)), ", ", INDIRECT(ADDRESS(2,MATCH(_xlfn.MINIFS(B9:CW9,metrics.est,"MAE"),B9:CW9,0)+1)))</f>
        <v>k=5, r=0.1</v>
      </c>
      <c r="DD9" s="11" t="str" cm="1">
        <f t="array" aca="1" ref="DD9" ca="1">CONCATENATE(INDIRECT(ADDRESS(1,MATCH(_xlfn.MINIFS(B9:CW9,metrics.est,"MSE"),B9:CW9,0)+1)), ", ", INDIRECT(ADDRESS(2,MATCH(_xlfn.MINIFS(B9:CW9,metrics.est,"MSE"),B9:CW9,0)+1)))</f>
        <v>k=5, r=0.1</v>
      </c>
      <c r="DE9" s="11" t="str" cm="1">
        <f t="array" aca="1" ref="DE9" ca="1">CONCATENATE(INDIRECT(ADDRESS(1,MATCH(_xlfn.MAXIFS(B9:CW9,metrics.est,"R"),B9:CW9,0)+1)), ", ", INDIRECT(ADDRESS(2,MATCH(_xlfn.MAXIFS(B9:CW9,metrics.est,"R"),B9:CW9,0)+1)))</f>
        <v>k=50, r=0.1</v>
      </c>
      <c r="DF9" s="11" t="str" cm="1">
        <f t="array" aca="1" ref="DF9" ca="1">CONCATENATE(INDIRECT(ADDRESS(1,MATCH(_xlfn.MAXIFS(B9:CW9,metrics.est,"Coverage"),B9:CW9,0)+1)), ", ", INDIRECT(ADDRESS(2,MATCH(_xlfn.MAXIFS(B9:CW9,metrics.est,"Coverage"),B9:CW9,0)+1)))</f>
        <v>k=5, r=0.1</v>
      </c>
      <c r="DG9" s="11" t="str" cm="1">
        <f t="array" aca="1" ref="DG9" ca="1">CONCATENATE(INDIRECT(ADDRESS(1,MATCH(_xlfn.MINIFS(B9:CW9,metrics.est,"Time"),B9:CW9,0)+1)), ", ", INDIRECT(ADDRESS(2,MATCH(_xlfn.MINIFS(B9:CW9,metrics.est,"Time"),B9:CW9,0)+1)))</f>
        <v>k=5, r=0.9</v>
      </c>
    </row>
    <row r="10" spans="1:11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5"/>
      <c r="AB10" s="5"/>
      <c r="AC10" s="5"/>
      <c r="AD10" s="5"/>
      <c r="AE10" s="5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4"/>
      <c r="AQ10" s="4"/>
      <c r="AR10" s="4"/>
      <c r="AS10" s="4"/>
      <c r="AT10" s="4"/>
      <c r="AU10" s="5"/>
      <c r="AV10" s="5"/>
      <c r="AW10" s="5"/>
      <c r="AX10" s="5"/>
      <c r="AY10" s="5"/>
      <c r="AZ10" s="4">
        <v>0.66790000000000005</v>
      </c>
      <c r="BA10" s="4">
        <v>0.76329999999999998</v>
      </c>
      <c r="BB10" s="4">
        <v>0.35099999999999998</v>
      </c>
      <c r="BC10" s="4">
        <v>0.96240000000000003</v>
      </c>
      <c r="BD10" s="4">
        <v>0.109</v>
      </c>
      <c r="BE10" s="5"/>
      <c r="BF10" s="5"/>
      <c r="BG10" s="5"/>
      <c r="BH10" s="5"/>
      <c r="BI10" s="5"/>
      <c r="BJ10" s="4">
        <v>0.68559999999999999</v>
      </c>
      <c r="BK10" s="4">
        <v>0.80310000000000004</v>
      </c>
      <c r="BL10" s="4">
        <v>0.33560000000000001</v>
      </c>
      <c r="BM10" s="4">
        <v>0.94120000000000004</v>
      </c>
      <c r="BN10" s="4">
        <v>0.21299999999999999</v>
      </c>
      <c r="BO10" s="5"/>
      <c r="BP10" s="5"/>
      <c r="BQ10" s="5"/>
      <c r="BR10" s="5"/>
      <c r="BS10" s="5"/>
      <c r="BT10" s="4"/>
      <c r="BU10" s="4"/>
      <c r="BV10" s="4"/>
      <c r="BW10" s="4"/>
      <c r="BX10" s="4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5"/>
      <c r="CJ10" s="5"/>
      <c r="CK10" s="5"/>
      <c r="CL10" s="5"/>
      <c r="CM10" s="5"/>
      <c r="CN10" s="4"/>
      <c r="CO10" s="4"/>
      <c r="CP10" s="4"/>
      <c r="CQ10" s="4"/>
      <c r="CR10" s="4"/>
      <c r="CS10" s="5"/>
      <c r="CT10" s="5"/>
      <c r="CU10" s="5"/>
      <c r="CV10" s="5"/>
      <c r="CW10" s="5"/>
      <c r="CX10" s="4">
        <f t="shared" si="0"/>
        <v>0.6972571428571428</v>
      </c>
      <c r="CY10" s="4">
        <f t="shared" si="1"/>
        <v>0.83364285714285713</v>
      </c>
      <c r="CZ10" s="4">
        <f t="shared" si="2"/>
        <v>0.31961428571428568</v>
      </c>
      <c r="DA10" s="4">
        <f t="shared" si="3"/>
        <v>0.90791428571428578</v>
      </c>
      <c r="DB10" s="4">
        <f t="shared" si="4"/>
        <v>0.20404285714285716</v>
      </c>
      <c r="DC10" s="11" t="str" cm="1">
        <f t="array" aca="1" ref="DC10" ca="1">CONCATENATE(INDIRECT(ADDRESS(1,MATCH(_xlfn.MINIFS(B10:CW10,metrics.est,"MAE"),B10:CW10,0)+1)), ", ", INDIRECT(ADDRESS(2,MATCH(_xlfn.MINIFS(B10:CW10,metrics.est,"MAE"),B10:CW10,0)+1)))</f>
        <v>k=5, r=0.1</v>
      </c>
      <c r="DD10" s="11" t="str" cm="1">
        <f t="array" aca="1" ref="DD10" ca="1">CONCATENATE(INDIRECT(ADDRESS(1,MATCH(_xlfn.MINIFS(B10:CW10,metrics.est,"MSE"),B10:CW10,0)+1)), ", ", INDIRECT(ADDRESS(2,MATCH(_xlfn.MINIFS(B10:CW10,metrics.est,"MSE"),B10:CW10,0)+1)))</f>
        <v>k=5, r=0.1</v>
      </c>
      <c r="DE10" s="11" t="str" cm="1">
        <f t="array" aca="1" ref="DE10" ca="1">CONCATENATE(INDIRECT(ADDRESS(1,MATCH(_xlfn.MAXIFS(B10:CW10,metrics.est,"R"),B10:CW10,0)+1)), ", ", INDIRECT(ADDRESS(2,MATCH(_xlfn.MAXIFS(B10:CW10,metrics.est,"R"),B10:CW10,0)+1)))</f>
        <v>k=50, r=0.1</v>
      </c>
      <c r="DF10" s="11" t="str" cm="1">
        <f t="array" aca="1" ref="DF10" ca="1">CONCATENATE(INDIRECT(ADDRESS(1,MATCH(_xlfn.MAXIFS(B10:CW10,metrics.est,"Coverage"),B10:CW10,0)+1)), ", ", INDIRECT(ADDRESS(2,MATCH(_xlfn.MAXIFS(B10:CW10,metrics.est,"Coverage"),B10:CW10,0)+1)))</f>
        <v>k=5, r=0.1</v>
      </c>
      <c r="DG10" s="11" t="str" cm="1">
        <f t="array" aca="1" ref="DG10" ca="1">CONCATENATE(INDIRECT(ADDRESS(1,MATCH(_xlfn.MINIFS(B10:CW10,metrics.est,"Time"),B10:CW10,0)+1)), ", ", INDIRECT(ADDRESS(2,MATCH(_xlfn.MINIFS(B10:CW10,metrics.est,"Time"),B10:CW10,0)+1)))</f>
        <v>k=5, r=0.9</v>
      </c>
    </row>
    <row r="11" spans="1:11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5"/>
      <c r="AB11" s="5"/>
      <c r="AC11" s="5"/>
      <c r="AD11" s="5"/>
      <c r="AE11" s="5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4"/>
      <c r="AQ11" s="4"/>
      <c r="AR11" s="4"/>
      <c r="AS11" s="4"/>
      <c r="AT11" s="4"/>
      <c r="AU11" s="5"/>
      <c r="AV11" s="5"/>
      <c r="AW11" s="5"/>
      <c r="AX11" s="5"/>
      <c r="AY11" s="5"/>
      <c r="AZ11" s="4">
        <v>0.64549999999999996</v>
      </c>
      <c r="BA11" s="4">
        <v>0.70799999999999996</v>
      </c>
      <c r="BB11" s="4">
        <v>0.29149999999999998</v>
      </c>
      <c r="BC11" s="4">
        <v>0.96230000000000004</v>
      </c>
      <c r="BD11" s="4">
        <v>0.11310000000000001</v>
      </c>
      <c r="BE11" s="5"/>
      <c r="BF11" s="5"/>
      <c r="BG11" s="5"/>
      <c r="BH11" s="5"/>
      <c r="BI11" s="5"/>
      <c r="BJ11" s="4"/>
      <c r="BK11" s="4"/>
      <c r="BL11" s="4"/>
      <c r="BM11" s="4"/>
      <c r="BN11" s="4"/>
      <c r="BO11" s="5"/>
      <c r="BP11" s="5"/>
      <c r="BQ11" s="5"/>
      <c r="BR11" s="5"/>
      <c r="BS11" s="5"/>
      <c r="BT11" s="4"/>
      <c r="BU11" s="4"/>
      <c r="BV11" s="4"/>
      <c r="BW11" s="4"/>
      <c r="BX11" s="4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5"/>
      <c r="CJ11" s="5"/>
      <c r="CK11" s="5"/>
      <c r="CL11" s="5"/>
      <c r="CM11" s="5"/>
      <c r="CN11" s="4"/>
      <c r="CO11" s="4"/>
      <c r="CP11" s="4"/>
      <c r="CQ11" s="4"/>
      <c r="CR11" s="4"/>
      <c r="CS11" s="5"/>
      <c r="CT11" s="5"/>
      <c r="CU11" s="5"/>
      <c r="CV11" s="5"/>
      <c r="CW11" s="5"/>
      <c r="CX11" s="4">
        <f t="shared" si="0"/>
        <v>0.69966666666666677</v>
      </c>
      <c r="CY11" s="4">
        <f t="shared" si="1"/>
        <v>0.8450333333333333</v>
      </c>
      <c r="CZ11" s="4">
        <f t="shared" si="2"/>
        <v>0.22871666666666668</v>
      </c>
      <c r="DA11" s="4">
        <f t="shared" si="3"/>
        <v>0.89246666666666663</v>
      </c>
      <c r="DB11" s="4">
        <f t="shared" si="4"/>
        <v>0.20414999999999997</v>
      </c>
      <c r="DC11" s="11" t="str" cm="1">
        <f t="array" aca="1" ref="DC11" ca="1">CONCATENATE(INDIRECT(ADDRESS(1,MATCH(_xlfn.MINIFS(B11:CW11,metrics.est,"MAE"),B11:CW11,0)+1)), ", ", INDIRECT(ADDRESS(2,MATCH(_xlfn.MINIFS(B11:CW11,metrics.est,"MAE"),B11:CW11,0)+1)))</f>
        <v>k=5, r=0.5</v>
      </c>
      <c r="DD11" s="11" t="str" cm="1">
        <f t="array" aca="1" ref="DD11" ca="1">CONCATENATE(INDIRECT(ADDRESS(1,MATCH(_xlfn.MINIFS(B11:CW11,metrics.est,"MSE"),B11:CW11,0)+1)), ", ", INDIRECT(ADDRESS(2,MATCH(_xlfn.MINIFS(B11:CW11,metrics.est,"MSE"),B11:CW11,0)+1)))</f>
        <v>k=5, r=0.5</v>
      </c>
      <c r="DE11" s="11" t="str" cm="1">
        <f t="array" aca="1" ref="DE11" ca="1">CONCATENATE(INDIRECT(ADDRESS(1,MATCH(_xlfn.MAXIFS(B11:CW11,metrics.est,"R"),B11:CW11,0)+1)), ", ", INDIRECT(ADDRESS(2,MATCH(_xlfn.MAXIFS(B11:CW11,metrics.est,"R"),B11:CW11,0)+1)))</f>
        <v>k=5, r=0.3</v>
      </c>
      <c r="DF11" s="11" t="str" cm="1">
        <f t="array" aca="1" ref="DF11" ca="1">CONCATENATE(INDIRECT(ADDRESS(1,MATCH(_xlfn.MAXIFS(B11:CW11,metrics.est,"Coverage"),B11:CW11,0)+1)), ", ", INDIRECT(ADDRESS(2,MATCH(_xlfn.MAXIFS(B11:CW11,metrics.est,"Coverage"),B11:CW11,0)+1)))</f>
        <v>k=5, r=0.1</v>
      </c>
      <c r="DG11" s="11" t="str" cm="1">
        <f t="array" aca="1" ref="DG11" ca="1">CONCATENATE(INDIRECT(ADDRESS(1,MATCH(_xlfn.MINIFS(B11:CW11,metrics.est,"Time"),B11:CW11,0)+1)), ", ", INDIRECT(ADDRESS(2,MATCH(_xlfn.MINIFS(B11:CW11,metrics.est,"Time"),B11:CW11,0)+1)))</f>
        <v>k=5, r=0.9</v>
      </c>
    </row>
    <row r="12" spans="1:11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5"/>
      <c r="AB12" s="5"/>
      <c r="AC12" s="5"/>
      <c r="AD12" s="5"/>
      <c r="AE12" s="5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4"/>
      <c r="AQ12" s="4"/>
      <c r="AR12" s="4"/>
      <c r="AS12" s="4"/>
      <c r="AT12" s="4"/>
      <c r="AU12" s="5"/>
      <c r="AV12" s="5"/>
      <c r="AW12" s="5"/>
      <c r="AX12" s="5"/>
      <c r="AY12" s="5"/>
      <c r="AZ12" s="4">
        <v>0.66139999999999999</v>
      </c>
      <c r="BA12" s="4">
        <v>0.747</v>
      </c>
      <c r="BB12" s="4">
        <v>0.38019999999999998</v>
      </c>
      <c r="BC12" s="4">
        <v>0.96240000000000003</v>
      </c>
      <c r="BD12" s="4">
        <v>0.10970000000000001</v>
      </c>
      <c r="BE12" s="5"/>
      <c r="BF12" s="5"/>
      <c r="BG12" s="5"/>
      <c r="BH12" s="5"/>
      <c r="BI12" s="5"/>
      <c r="BJ12" s="4"/>
      <c r="BK12" s="4"/>
      <c r="BL12" s="4"/>
      <c r="BM12" s="4"/>
      <c r="BN12" s="4"/>
      <c r="BO12" s="5"/>
      <c r="BP12" s="5"/>
      <c r="BQ12" s="5"/>
      <c r="BR12" s="5"/>
      <c r="BS12" s="5"/>
      <c r="BT12" s="4"/>
      <c r="BU12" s="4"/>
      <c r="BV12" s="4"/>
      <c r="BW12" s="4"/>
      <c r="BX12" s="4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5"/>
      <c r="CJ12" s="5"/>
      <c r="CK12" s="5"/>
      <c r="CL12" s="5"/>
      <c r="CM12" s="5"/>
      <c r="CN12" s="4"/>
      <c r="CO12" s="4"/>
      <c r="CP12" s="4"/>
      <c r="CQ12" s="4"/>
      <c r="CR12" s="4"/>
      <c r="CS12" s="5"/>
      <c r="CT12" s="5"/>
      <c r="CU12" s="5"/>
      <c r="CV12" s="5"/>
      <c r="CW12" s="5"/>
      <c r="CX12" s="4">
        <f t="shared" si="0"/>
        <v>0.69663333333333333</v>
      </c>
      <c r="CY12" s="4">
        <f t="shared" si="1"/>
        <v>0.83395000000000008</v>
      </c>
      <c r="CZ12" s="4">
        <f t="shared" si="2"/>
        <v>0.33234999999999998</v>
      </c>
      <c r="DA12" s="4">
        <f t="shared" si="3"/>
        <v>0.90236666666666665</v>
      </c>
      <c r="DB12" s="4">
        <f t="shared" si="4"/>
        <v>0.20513333333333331</v>
      </c>
      <c r="DC12" s="11" t="str" cm="1">
        <f t="array" aca="1" ref="DC12" ca="1">CONCATENATE(INDIRECT(ADDRESS(1,MATCH(_xlfn.MINIFS(B12:CW12,metrics.est,"MAE"),B12:CW12,0)+1)), ", ", INDIRECT(ADDRESS(2,MATCH(_xlfn.MINIFS(B12:CW12,metrics.est,"MAE"),B12:CW12,0)+1)))</f>
        <v>k=5, r=0.1</v>
      </c>
      <c r="DD12" s="11" t="str" cm="1">
        <f t="array" aca="1" ref="DD12" ca="1">CONCATENATE(INDIRECT(ADDRESS(1,MATCH(_xlfn.MINIFS(B12:CW12,metrics.est,"MSE"),B12:CW12,0)+1)), ", ", INDIRECT(ADDRESS(2,MATCH(_xlfn.MINIFS(B12:CW12,metrics.est,"MSE"),B12:CW12,0)+1)))</f>
        <v>k=5, r=0.1</v>
      </c>
      <c r="DE12" s="11" t="str" cm="1">
        <f t="array" aca="1" ref="DE12" ca="1">CONCATENATE(INDIRECT(ADDRESS(1,MATCH(_xlfn.MAXIFS(B12:CW12,metrics.est,"R"),B12:CW12,0)+1)), ", ", INDIRECT(ADDRESS(2,MATCH(_xlfn.MAXIFS(B12:CW12,metrics.est,"R"),B12:CW12,0)+1)))</f>
        <v>k=50, r=0.1</v>
      </c>
      <c r="DF12" s="11" t="str" cm="1">
        <f t="array" aca="1" ref="DF12" ca="1">CONCATENATE(INDIRECT(ADDRESS(1,MATCH(_xlfn.MAXIFS(B12:CW12,metrics.est,"Coverage"),B12:CW12,0)+1)), ", ", INDIRECT(ADDRESS(2,MATCH(_xlfn.MAXIFS(B12:CW12,metrics.est,"Coverage"),B12:CW12,0)+1)))</f>
        <v>k=5, r=0.1</v>
      </c>
      <c r="DG12" s="11" t="str" cm="1">
        <f t="array" aca="1" ref="DG12" ca="1">CONCATENATE(INDIRECT(ADDRESS(1,MATCH(_xlfn.MINIFS(B12:CW12,metrics.est,"Time"),B12:CW12,0)+1)), ", ", INDIRECT(ADDRESS(2,MATCH(_xlfn.MINIFS(B12:CW12,metrics.est,"Time"),B12:CW12,0)+1)))</f>
        <v>k=5, r=0.9</v>
      </c>
    </row>
    <row r="13" spans="1:11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5"/>
      <c r="AB13" s="5"/>
      <c r="AC13" s="5"/>
      <c r="AD13" s="5"/>
      <c r="AE13" s="5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4"/>
      <c r="AQ13" s="4"/>
      <c r="AR13" s="4"/>
      <c r="AS13" s="4"/>
      <c r="AT13" s="4"/>
      <c r="AU13" s="5"/>
      <c r="AV13" s="5"/>
      <c r="AW13" s="5"/>
      <c r="AX13" s="5"/>
      <c r="AY13" s="5"/>
      <c r="AZ13" s="4"/>
      <c r="BA13" s="4"/>
      <c r="BB13" s="4"/>
      <c r="BC13" s="4"/>
      <c r="BD13" s="4"/>
      <c r="BE13" s="5"/>
      <c r="BF13" s="5"/>
      <c r="BG13" s="5"/>
      <c r="BH13" s="5"/>
      <c r="BI13" s="5"/>
      <c r="BJ13" s="4">
        <v>0.68200000000000005</v>
      </c>
      <c r="BK13" s="4">
        <v>0.79479999999999995</v>
      </c>
      <c r="BL13" s="4">
        <v>0.35149999999999998</v>
      </c>
      <c r="BM13" s="4">
        <v>0.94120000000000004</v>
      </c>
      <c r="BN13" s="4">
        <v>0.21429999999999999</v>
      </c>
      <c r="BO13" s="5"/>
      <c r="BP13" s="5"/>
      <c r="BQ13" s="5"/>
      <c r="BR13" s="5"/>
      <c r="BS13" s="5"/>
      <c r="BT13" s="4"/>
      <c r="BU13" s="4"/>
      <c r="BV13" s="4"/>
      <c r="BW13" s="4"/>
      <c r="BX13" s="4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5">
        <v>0.68220000000000003</v>
      </c>
      <c r="CJ13" s="5">
        <v>0.7954</v>
      </c>
      <c r="CK13" s="5">
        <v>0.35020000000000001</v>
      </c>
      <c r="CL13" s="5">
        <v>0.94140000000000001</v>
      </c>
      <c r="CM13" s="5">
        <v>0.2238</v>
      </c>
      <c r="CN13" s="4"/>
      <c r="CO13" s="4"/>
      <c r="CP13" s="4"/>
      <c r="CQ13" s="4"/>
      <c r="CR13" s="4"/>
      <c r="CS13" s="5"/>
      <c r="CT13" s="5"/>
      <c r="CU13" s="5"/>
      <c r="CV13" s="5"/>
      <c r="CW13" s="5"/>
      <c r="CX13" s="4">
        <f t="shared" si="0"/>
        <v>0.69782857142857146</v>
      </c>
      <c r="CY13" s="4">
        <f t="shared" si="1"/>
        <v>0.83489999999999998</v>
      </c>
      <c r="CZ13" s="4">
        <f t="shared" si="2"/>
        <v>0.33085714285714285</v>
      </c>
      <c r="DA13" s="4">
        <f t="shared" si="3"/>
        <v>0.90491428571428578</v>
      </c>
      <c r="DB13" s="4">
        <f t="shared" si="4"/>
        <v>0.22381428571428572</v>
      </c>
      <c r="DC13" s="11" t="str" cm="1">
        <f t="array" aca="1" ref="DC13" ca="1">CONCATENATE(INDIRECT(ADDRESS(1,MATCH(_xlfn.MINIFS(B13:CW13,metrics.est,"MAE"),B13:CW13,0)+1)), ", ", INDIRECT(ADDRESS(2,MATCH(_xlfn.MINIFS(B13:CW13,metrics.est,"MAE"),B13:CW13,0)+1)))</f>
        <v>k=5, r=0.1</v>
      </c>
      <c r="DD13" s="11" t="str" cm="1">
        <f t="array" aca="1" ref="DD13" ca="1">CONCATENATE(INDIRECT(ADDRESS(1,MATCH(_xlfn.MINIFS(B13:CW13,metrics.est,"MSE"),B13:CW13,0)+1)), ", ", INDIRECT(ADDRESS(2,MATCH(_xlfn.MINIFS(B13:CW13,metrics.est,"MSE"),B13:CW13,0)+1)))</f>
        <v>k=5, r=0.1</v>
      </c>
      <c r="DE13" s="11" t="str" cm="1">
        <f t="array" aca="1" ref="DE13" ca="1">CONCATENATE(INDIRECT(ADDRESS(1,MATCH(_xlfn.MAXIFS(B13:CW13,metrics.est,"R"),B13:CW13,0)+1)), ", ", INDIRECT(ADDRESS(2,MATCH(_xlfn.MAXIFS(B13:CW13,metrics.est,"R"),B13:CW13,0)+1)))</f>
        <v>k=5, r=0.3</v>
      </c>
      <c r="DF13" s="11" t="str" cm="1">
        <f t="array" aca="1" ref="DF13" ca="1">CONCATENATE(INDIRECT(ADDRESS(1,MATCH(_xlfn.MAXIFS(B13:CW13,metrics.est,"Coverage"),B13:CW13,0)+1)), ", ", INDIRECT(ADDRESS(2,MATCH(_xlfn.MAXIFS(B13:CW13,metrics.est,"Coverage"),B13:CW13,0)+1)))</f>
        <v>k=5, r=0.1</v>
      </c>
      <c r="DG13" s="11" t="str" cm="1">
        <f t="array" aca="1" ref="DG13" ca="1">CONCATENATE(INDIRECT(ADDRESS(1,MATCH(_xlfn.MINIFS(B13:CW13,metrics.est,"Time"),B13:CW13,0)+1)), ", ", INDIRECT(ADDRESS(2,MATCH(_xlfn.MINIFS(B13:CW13,metrics.est,"Time"),B13:CW13,0)+1)))</f>
        <v>k=5, r=0.9</v>
      </c>
    </row>
    <row r="14" spans="1:11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5"/>
      <c r="AB14" s="5"/>
      <c r="AC14" s="5"/>
      <c r="AD14" s="5"/>
      <c r="AE14" s="5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4"/>
      <c r="AQ14" s="4"/>
      <c r="AR14" s="4"/>
      <c r="AS14" s="4"/>
      <c r="AT14" s="4"/>
      <c r="AU14" s="5"/>
      <c r="AV14" s="5"/>
      <c r="AW14" s="5"/>
      <c r="AX14" s="5"/>
      <c r="AY14" s="5"/>
      <c r="AZ14" s="4"/>
      <c r="BA14" s="4"/>
      <c r="BB14" s="4"/>
      <c r="BC14" s="4"/>
      <c r="BD14" s="4"/>
      <c r="BE14" s="5"/>
      <c r="BF14" s="5"/>
      <c r="BG14" s="5"/>
      <c r="BH14" s="5"/>
      <c r="BI14" s="5"/>
      <c r="BJ14" s="4"/>
      <c r="BK14" s="4"/>
      <c r="BL14" s="4"/>
      <c r="BM14" s="4"/>
      <c r="BN14" s="4"/>
      <c r="BO14" s="5"/>
      <c r="BP14" s="5"/>
      <c r="BQ14" s="5"/>
      <c r="BR14" s="5"/>
      <c r="BS14" s="5"/>
      <c r="BT14" s="4"/>
      <c r="BU14" s="4"/>
      <c r="BV14" s="4"/>
      <c r="BW14" s="4"/>
      <c r="BX14" s="4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5"/>
      <c r="CJ14" s="5"/>
      <c r="CK14" s="5"/>
      <c r="CL14" s="5"/>
      <c r="CM14" s="5"/>
      <c r="CN14" s="4"/>
      <c r="CO14" s="4"/>
      <c r="CP14" s="4"/>
      <c r="CQ14" s="4"/>
      <c r="CR14" s="4"/>
      <c r="CS14" s="5"/>
      <c r="CT14" s="5"/>
      <c r="CU14" s="5"/>
      <c r="CV14" s="5"/>
      <c r="CW14" s="5"/>
      <c r="CX14" s="4">
        <f t="shared" si="0"/>
        <v>0.7325799999999999</v>
      </c>
      <c r="CY14" s="4">
        <f t="shared" si="1"/>
        <v>0.92176000000000013</v>
      </c>
      <c r="CZ14" s="4">
        <f t="shared" si="2"/>
        <v>0.29971999999999999</v>
      </c>
      <c r="DA14" s="4">
        <f t="shared" si="3"/>
        <v>0.91709999999999992</v>
      </c>
      <c r="DB14" s="4">
        <f t="shared" si="4"/>
        <v>1.1751</v>
      </c>
      <c r="DC14" s="11" t="str" cm="1">
        <f t="array" aca="1" ref="DC14" ca="1">CONCATENATE(INDIRECT(ADDRESS(1,MATCH(_xlfn.MINIFS(B14:CW14,metrics.est,"MAE"),B14:CW14,0)+1)), ", ", INDIRECT(ADDRESS(2,MATCH(_xlfn.MINIFS(B14:CW14,metrics.est,"MAE"),B14:CW14,0)+1)))</f>
        <v>k=5, r=0.1</v>
      </c>
      <c r="DD14" s="11" t="str" cm="1">
        <f t="array" aca="1" ref="DD14" ca="1">CONCATENATE(INDIRECT(ADDRESS(1,MATCH(_xlfn.MINIFS(B14:CW14,metrics.est,"MSE"),B14:CW14,0)+1)), ", ", INDIRECT(ADDRESS(2,MATCH(_xlfn.MINIFS(B14:CW14,metrics.est,"MSE"),B14:CW14,0)+1)))</f>
        <v>k=5, r=0.1</v>
      </c>
      <c r="DE14" s="11" t="str" cm="1">
        <f t="array" aca="1" ref="DE14" ca="1">CONCATENATE(INDIRECT(ADDRESS(1,MATCH(_xlfn.MAXIFS(B14:CW14,metrics.est,"R"),B14:CW14,0)+1)), ", ", INDIRECT(ADDRESS(2,MATCH(_xlfn.MAXIFS(B14:CW14,metrics.est,"R"),B14:CW14,0)+1)))</f>
        <v>k=5, r=0.3</v>
      </c>
      <c r="DF14" s="11" t="str" cm="1">
        <f t="array" aca="1" ref="DF14" ca="1">CONCATENATE(INDIRECT(ADDRESS(1,MATCH(_xlfn.MAXIFS(B14:CW14,metrics.est,"Coverage"),B14:CW14,0)+1)), ", ", INDIRECT(ADDRESS(2,MATCH(_xlfn.MAXIFS(B14:CW14,metrics.est,"Coverage"),B14:CW14,0)+1)))</f>
        <v>k=5, r=0.1</v>
      </c>
      <c r="DG14" s="11" t="str" cm="1">
        <f t="array" aca="1" ref="DG14" ca="1">CONCATENATE(INDIRECT(ADDRESS(1,MATCH(_xlfn.MINIFS(B14:CW14,metrics.est,"Time"),B14:CW14,0)+1)), ", ", INDIRECT(ADDRESS(2,MATCH(_xlfn.MINIFS(B14:CW14,metrics.est,"Time"),B14:CW14,0)+1)))</f>
        <v>k=5, r=0.9</v>
      </c>
    </row>
    <row r="15" spans="1:11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5"/>
      <c r="AB15" s="5"/>
      <c r="AC15" s="5"/>
      <c r="AD15" s="5"/>
      <c r="AE15" s="5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4"/>
      <c r="AQ15" s="4"/>
      <c r="AR15" s="4"/>
      <c r="AS15" s="4"/>
      <c r="AT15" s="4"/>
      <c r="AU15" s="5"/>
      <c r="AV15" s="5"/>
      <c r="AW15" s="5"/>
      <c r="AX15" s="5"/>
      <c r="AY15" s="5"/>
      <c r="AZ15" s="4"/>
      <c r="BA15" s="4"/>
      <c r="BB15" s="4"/>
      <c r="BC15" s="4"/>
      <c r="BD15" s="4"/>
      <c r="BE15" s="5"/>
      <c r="BF15" s="5"/>
      <c r="BG15" s="5"/>
      <c r="BH15" s="5"/>
      <c r="BI15" s="5"/>
      <c r="BJ15" s="4"/>
      <c r="BK15" s="4"/>
      <c r="BL15" s="4"/>
      <c r="BM15" s="4"/>
      <c r="BN15" s="4"/>
      <c r="BO15" s="5"/>
      <c r="BP15" s="5"/>
      <c r="BQ15" s="5"/>
      <c r="BR15" s="5"/>
      <c r="BS15" s="5"/>
      <c r="BT15" s="4"/>
      <c r="BU15" s="4"/>
      <c r="BV15" s="4"/>
      <c r="BW15" s="4"/>
      <c r="BX15" s="4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5"/>
      <c r="CJ15" s="5"/>
      <c r="CK15" s="5"/>
      <c r="CL15" s="5"/>
      <c r="CM15" s="5"/>
      <c r="CN15" s="4"/>
      <c r="CO15" s="4"/>
      <c r="CP15" s="4"/>
      <c r="CQ15" s="4"/>
      <c r="CR15" s="4"/>
      <c r="CS15" s="5"/>
      <c r="CT15" s="5"/>
      <c r="CU15" s="5"/>
      <c r="CV15" s="5"/>
      <c r="CW15" s="5"/>
      <c r="CX15" s="4">
        <f t="shared" si="0"/>
        <v>0.83521999999999996</v>
      </c>
      <c r="CY15" s="4">
        <f t="shared" si="1"/>
        <v>1.17692</v>
      </c>
      <c r="CZ15" s="4">
        <f t="shared" si="2"/>
        <v>0.26854000000000006</v>
      </c>
      <c r="DA15" s="4">
        <f t="shared" si="3"/>
        <v>0.91709999999999992</v>
      </c>
      <c r="DB15" s="4">
        <f t="shared" si="4"/>
        <v>0.29862</v>
      </c>
      <c r="DC15" s="11" t="str" cm="1">
        <f t="array" aca="1" ref="DC15" ca="1">CONCATENATE(INDIRECT(ADDRESS(1,MATCH(_xlfn.MINIFS(B15:CW15,metrics.est,"MAE"),B15:CW15,0)+1)), ", ", INDIRECT(ADDRESS(2,MATCH(_xlfn.MINIFS(B15:CW15,metrics.est,"MAE"),B15:CW15,0)+1)))</f>
        <v>k=5, r=0.1</v>
      </c>
      <c r="DD15" s="11" t="str" cm="1">
        <f t="array" aca="1" ref="DD15" ca="1">CONCATENATE(INDIRECT(ADDRESS(1,MATCH(_xlfn.MINIFS(B15:CW15,metrics.est,"MSE"),B15:CW15,0)+1)), ", ", INDIRECT(ADDRESS(2,MATCH(_xlfn.MINIFS(B15:CW15,metrics.est,"MSE"),B15:CW15,0)+1)))</f>
        <v>k=5, r=0.1</v>
      </c>
      <c r="DE15" s="11" t="str" cm="1">
        <f t="array" aca="1" ref="DE15" ca="1">CONCATENATE(INDIRECT(ADDRESS(1,MATCH(_xlfn.MAXIFS(B15:CW15,metrics.est,"R"),B15:CW15,0)+1)), ", ", INDIRECT(ADDRESS(2,MATCH(_xlfn.MAXIFS(B15:CW15,metrics.est,"R"),B15:CW15,0)+1)))</f>
        <v>k=5, r=0.3</v>
      </c>
      <c r="DF15" s="11" t="str" cm="1">
        <f t="array" aca="1" ref="DF15" ca="1">CONCATENATE(INDIRECT(ADDRESS(1,MATCH(_xlfn.MAXIFS(B15:CW15,metrics.est,"Coverage"),B15:CW15,0)+1)), ", ", INDIRECT(ADDRESS(2,MATCH(_xlfn.MAXIFS(B15:CW15,metrics.est,"Coverage"),B15:CW15,0)+1)))</f>
        <v>k=5, r=0.1</v>
      </c>
      <c r="DG15" s="11" t="str" cm="1">
        <f t="array" aca="1" ref="DG15" ca="1">CONCATENATE(INDIRECT(ADDRESS(1,MATCH(_xlfn.MINIFS(B15:CW15,metrics.est,"Time"),B15:CW15,0)+1)), ", ", INDIRECT(ADDRESS(2,MATCH(_xlfn.MINIFS(B15:CW15,metrics.est,"Time"),B15:CW15,0)+1)))</f>
        <v>k=5, r=0.9</v>
      </c>
    </row>
    <row r="16" spans="1:11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5"/>
      <c r="AB16" s="5"/>
      <c r="AC16" s="5"/>
      <c r="AD16" s="5"/>
      <c r="AE16" s="5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4"/>
      <c r="AQ16" s="4"/>
      <c r="AR16" s="4"/>
      <c r="AS16" s="4"/>
      <c r="AT16" s="4"/>
      <c r="AU16" s="5"/>
      <c r="AV16" s="5"/>
      <c r="AW16" s="5"/>
      <c r="AX16" s="5"/>
      <c r="AY16" s="5"/>
      <c r="AZ16" s="4"/>
      <c r="BA16" s="4"/>
      <c r="BB16" s="4"/>
      <c r="BC16" s="4"/>
      <c r="BD16" s="4"/>
      <c r="BE16" s="5"/>
      <c r="BF16" s="5"/>
      <c r="BG16" s="5"/>
      <c r="BH16" s="5"/>
      <c r="BI16" s="5"/>
      <c r="BJ16" s="4"/>
      <c r="BK16" s="4"/>
      <c r="BL16" s="4"/>
      <c r="BM16" s="4"/>
      <c r="BN16" s="4"/>
      <c r="BO16" s="5"/>
      <c r="BP16" s="5"/>
      <c r="BQ16" s="5"/>
      <c r="BR16" s="5"/>
      <c r="BS16" s="5"/>
      <c r="BT16" s="4"/>
      <c r="BU16" s="4"/>
      <c r="BV16" s="4"/>
      <c r="BW16" s="4"/>
      <c r="BX16" s="4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5"/>
      <c r="CJ16" s="5"/>
      <c r="CK16" s="5"/>
      <c r="CL16" s="5"/>
      <c r="CM16" s="5"/>
      <c r="CN16" s="4"/>
      <c r="CO16" s="4"/>
      <c r="CP16" s="4"/>
      <c r="CQ16" s="4"/>
      <c r="CR16" s="4"/>
      <c r="CS16" s="5"/>
      <c r="CT16" s="5"/>
      <c r="CU16" s="5"/>
      <c r="CV16" s="5"/>
      <c r="CW16" s="5"/>
      <c r="CX16" s="4">
        <f t="shared" si="0"/>
        <v>0.70975999999999995</v>
      </c>
      <c r="CY16" s="4">
        <f t="shared" si="1"/>
        <v>0.86329999999999996</v>
      </c>
      <c r="CZ16" s="4">
        <f t="shared" si="2"/>
        <v>0.30741999999999997</v>
      </c>
      <c r="DA16" s="4">
        <f t="shared" si="3"/>
        <v>0.89036000000000004</v>
      </c>
      <c r="DB16" s="4">
        <f t="shared" si="4"/>
        <v>0.2707</v>
      </c>
      <c r="DC16" s="11" t="str" cm="1">
        <f t="array" aca="1" ref="DC16" ca="1">CONCATENATE(INDIRECT(ADDRESS(1,MATCH(_xlfn.MINIFS(B16:CW16,metrics.est,"MAE"),B16:CW16,0)+1)), ", ", INDIRECT(ADDRESS(2,MATCH(_xlfn.MINIFS(B16:CW16,metrics.est,"MAE"),B16:CW16,0)+1)))</f>
        <v>k=5, r=0.1</v>
      </c>
      <c r="DD16" s="11" t="str" cm="1">
        <f t="array" aca="1" ref="DD16" ca="1">CONCATENATE(INDIRECT(ADDRESS(1,MATCH(_xlfn.MINIFS(B16:CW16,metrics.est,"MSE"),B16:CW16,0)+1)), ", ", INDIRECT(ADDRESS(2,MATCH(_xlfn.MINIFS(B16:CW16,metrics.est,"MSE"),B16:CW16,0)+1)))</f>
        <v>k=5, r=0.1</v>
      </c>
      <c r="DE16" s="11" t="str" cm="1">
        <f t="array" aca="1" ref="DE16" ca="1">CONCATENATE(INDIRECT(ADDRESS(1,MATCH(_xlfn.MAXIFS(B16:CW16,metrics.est,"R"),B16:CW16,0)+1)), ", ", INDIRECT(ADDRESS(2,MATCH(_xlfn.MAXIFS(B16:CW16,metrics.est,"R"),B16:CW16,0)+1)))</f>
        <v>k=5, r=0.3</v>
      </c>
      <c r="DF16" s="11" t="str" cm="1">
        <f t="array" aca="1" ref="DF16" ca="1">CONCATENATE(INDIRECT(ADDRESS(1,MATCH(_xlfn.MAXIFS(B16:CW16,metrics.est,"Coverage"),B16:CW16,0)+1)), ", ", INDIRECT(ADDRESS(2,MATCH(_xlfn.MAXIFS(B16:CW16,metrics.est,"Coverage"),B16:CW16,0)+1)))</f>
        <v>k=5, r=0.1</v>
      </c>
      <c r="DG16" s="11" t="str" cm="1">
        <f t="array" aca="1" ref="DG16" ca="1">CONCATENATE(INDIRECT(ADDRESS(1,MATCH(_xlfn.MINIFS(B16:CW16,metrics.est,"Time"),B16:CW16,0)+1)), ", ", INDIRECT(ADDRESS(2,MATCH(_xlfn.MINIFS(B16:CW16,metrics.est,"Time"),B16:CW16,0)+1)))</f>
        <v>k=5, r=0.9</v>
      </c>
    </row>
    <row r="17" spans="1:11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5"/>
      <c r="AB17" s="5"/>
      <c r="AC17" s="5"/>
      <c r="AD17" s="5"/>
      <c r="AE17" s="5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4"/>
      <c r="AQ17" s="4"/>
      <c r="AR17" s="4"/>
      <c r="AS17" s="4"/>
      <c r="AT17" s="4"/>
      <c r="AU17" s="5"/>
      <c r="AV17" s="5"/>
      <c r="AW17" s="5"/>
      <c r="AX17" s="5"/>
      <c r="AY17" s="5"/>
      <c r="AZ17" s="4"/>
      <c r="BA17" s="4"/>
      <c r="BB17" s="4"/>
      <c r="BC17" s="4"/>
      <c r="BD17" s="4"/>
      <c r="BE17" s="5"/>
      <c r="BF17" s="5"/>
      <c r="BG17" s="5"/>
      <c r="BH17" s="5"/>
      <c r="BI17" s="5"/>
      <c r="BJ17" s="4"/>
      <c r="BK17" s="4"/>
      <c r="BL17" s="4"/>
      <c r="BM17" s="4"/>
      <c r="BN17" s="4"/>
      <c r="BO17" s="5"/>
      <c r="BP17" s="5"/>
      <c r="BQ17" s="5"/>
      <c r="BR17" s="5"/>
      <c r="BS17" s="5"/>
      <c r="BT17" s="4"/>
      <c r="BU17" s="4"/>
      <c r="BV17" s="4"/>
      <c r="BW17" s="4"/>
      <c r="BX17" s="4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5"/>
      <c r="CJ17" s="5"/>
      <c r="CK17" s="5"/>
      <c r="CL17" s="5"/>
      <c r="CM17" s="5"/>
      <c r="CN17" s="4"/>
      <c r="CO17" s="4"/>
      <c r="CP17" s="4"/>
      <c r="CQ17" s="4"/>
      <c r="CR17" s="4"/>
      <c r="CS17" s="5"/>
      <c r="CT17" s="5"/>
      <c r="CU17" s="5"/>
      <c r="CV17" s="5"/>
      <c r="CW17" s="5"/>
      <c r="CX17" s="4">
        <f t="shared" si="0"/>
        <v>0.70297999999999994</v>
      </c>
      <c r="CY17" s="4">
        <f t="shared" si="1"/>
        <v>0.85308000000000006</v>
      </c>
      <c r="CZ17" s="4">
        <f t="shared" si="2"/>
        <v>0.32190000000000002</v>
      </c>
      <c r="DA17" s="4">
        <f t="shared" si="3"/>
        <v>0.91709999999999992</v>
      </c>
      <c r="DB17" s="4">
        <f t="shared" si="4"/>
        <v>0.46001999999999998</v>
      </c>
      <c r="DC17" s="11" t="str" cm="1">
        <f t="array" aca="1" ref="DC17" ca="1">CONCATENATE(INDIRECT(ADDRESS(1,MATCH(_xlfn.MINIFS(B17:CW17,metrics.est,"MAE"),B17:CW17,0)+1)), ", ", INDIRECT(ADDRESS(2,MATCH(_xlfn.MINIFS(B17:CW17,metrics.est,"MAE"),B17:CW17,0)+1)))</f>
        <v>k=5, r=0.1</v>
      </c>
      <c r="DD17" s="11" t="str" cm="1">
        <f t="array" aca="1" ref="DD17" ca="1">CONCATENATE(INDIRECT(ADDRESS(1,MATCH(_xlfn.MINIFS(B17:CW17,metrics.est,"MSE"),B17:CW17,0)+1)), ", ", INDIRECT(ADDRESS(2,MATCH(_xlfn.MINIFS(B17:CW17,metrics.est,"MSE"),B17:CW17,0)+1)))</f>
        <v>k=5, r=0.1</v>
      </c>
      <c r="DE17" s="11" t="str" cm="1">
        <f t="array" aca="1" ref="DE17" ca="1">CONCATENATE(INDIRECT(ADDRESS(1,MATCH(_xlfn.MAXIFS(B17:CW17,metrics.est,"R"),B17:CW17,0)+1)), ", ", INDIRECT(ADDRESS(2,MATCH(_xlfn.MAXIFS(B17:CW17,metrics.est,"R"),B17:CW17,0)+1)))</f>
        <v>k=5, r=0.3</v>
      </c>
      <c r="DF17" s="11" t="str" cm="1">
        <f t="array" aca="1" ref="DF17" ca="1">CONCATENATE(INDIRECT(ADDRESS(1,MATCH(_xlfn.MAXIFS(B17:CW17,metrics.est,"Coverage"),B17:CW17,0)+1)), ", ", INDIRECT(ADDRESS(2,MATCH(_xlfn.MAXIFS(B17:CW17,metrics.est,"Coverage"),B17:CW17,0)+1)))</f>
        <v>k=5, r=0.1</v>
      </c>
      <c r="DG17" s="11" t="str" cm="1">
        <f t="array" aca="1" ref="DG17" ca="1">CONCATENATE(INDIRECT(ADDRESS(1,MATCH(_xlfn.MINIFS(B17:CW17,metrics.est,"Time"),B17:CW17,0)+1)), ", ", INDIRECT(ADDRESS(2,MATCH(_xlfn.MINIFS(B17:CW17,metrics.est,"Time"),B17:CW17,0)+1)))</f>
        <v>k=5, r=0.9</v>
      </c>
    </row>
    <row r="18" spans="1:11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5"/>
      <c r="AB18" s="5"/>
      <c r="AC18" s="5"/>
      <c r="AD18" s="5"/>
      <c r="AE18" s="5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4"/>
      <c r="AQ18" s="4"/>
      <c r="AR18" s="4"/>
      <c r="AS18" s="4"/>
      <c r="AT18" s="4"/>
      <c r="AU18" s="5"/>
      <c r="AV18" s="5"/>
      <c r="AW18" s="5"/>
      <c r="AX18" s="5"/>
      <c r="AY18" s="5"/>
      <c r="AZ18" s="4"/>
      <c r="BA18" s="4"/>
      <c r="BB18" s="4"/>
      <c r="BC18" s="4"/>
      <c r="BD18" s="4"/>
      <c r="BE18" s="5"/>
      <c r="BF18" s="5"/>
      <c r="BG18" s="5"/>
      <c r="BH18" s="5"/>
      <c r="BI18" s="5"/>
      <c r="BJ18" s="4"/>
      <c r="BK18" s="4"/>
      <c r="BL18" s="4"/>
      <c r="BM18" s="4"/>
      <c r="BN18" s="4"/>
      <c r="BO18" s="5"/>
      <c r="BP18" s="5"/>
      <c r="BQ18" s="5"/>
      <c r="BR18" s="5"/>
      <c r="BS18" s="5"/>
      <c r="BT18" s="4"/>
      <c r="BU18" s="4"/>
      <c r="BV18" s="4"/>
      <c r="BW18" s="4"/>
      <c r="BX18" s="4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5"/>
      <c r="CJ18" s="5"/>
      <c r="CK18" s="5"/>
      <c r="CL18" s="5"/>
      <c r="CM18" s="5"/>
      <c r="CN18" s="4"/>
      <c r="CO18" s="4"/>
      <c r="CP18" s="4"/>
      <c r="CQ18" s="4"/>
      <c r="CR18" s="4"/>
      <c r="CS18" s="5"/>
      <c r="CT18" s="5"/>
      <c r="CU18" s="5"/>
      <c r="CV18" s="5"/>
      <c r="CW18" s="5"/>
      <c r="CX18" s="4">
        <f t="shared" si="0"/>
        <v>0.70521999999999996</v>
      </c>
      <c r="CY18" s="4">
        <f t="shared" si="1"/>
        <v>0.85028000000000004</v>
      </c>
      <c r="CZ18" s="4">
        <f t="shared" si="2"/>
        <v>0.30961999999999995</v>
      </c>
      <c r="DA18" s="4">
        <f t="shared" si="3"/>
        <v>0.82865999999999995</v>
      </c>
      <c r="DB18" s="4">
        <f t="shared" si="4"/>
        <v>0.49321999999999988</v>
      </c>
      <c r="DC18" s="11" t="str" cm="1">
        <f t="array" aca="1" ref="DC18" ca="1">CONCATENATE(INDIRECT(ADDRESS(1,MATCH(_xlfn.MINIFS(B18:CW18,metrics.est,"MAE"),B18:CW18,0)+1)), ", ", INDIRECT(ADDRESS(2,MATCH(_xlfn.MINIFS(B18:CW18,metrics.est,"MAE"),B18:CW18,0)+1)))</f>
        <v>k=5, r=0.1</v>
      </c>
      <c r="DD18" s="11" t="str" cm="1">
        <f t="array" aca="1" ref="DD18" ca="1">CONCATENATE(INDIRECT(ADDRESS(1,MATCH(_xlfn.MINIFS(B18:CW18,metrics.est,"MSE"),B18:CW18,0)+1)), ", ", INDIRECT(ADDRESS(2,MATCH(_xlfn.MINIFS(B18:CW18,metrics.est,"MSE"),B18:CW18,0)+1)))</f>
        <v>k=5, r=0.1</v>
      </c>
      <c r="DE18" s="11" t="str" cm="1">
        <f t="array" aca="1" ref="DE18" ca="1">CONCATENATE(INDIRECT(ADDRESS(1,MATCH(_xlfn.MAXIFS(B18:CW18,metrics.est,"R"),B18:CW18,0)+1)), ", ", INDIRECT(ADDRESS(2,MATCH(_xlfn.MAXIFS(B18:CW18,metrics.est,"R"),B18:CW18,0)+1)))</f>
        <v>k=5, r=0.3</v>
      </c>
      <c r="DF18" s="11" t="str" cm="1">
        <f t="array" aca="1" ref="DF18" ca="1">CONCATENATE(INDIRECT(ADDRESS(1,MATCH(_xlfn.MAXIFS(B18:CW18,metrics.est,"Coverage"),B18:CW18,0)+1)), ", ", INDIRECT(ADDRESS(2,MATCH(_xlfn.MAXIFS(B18:CW18,metrics.est,"Coverage"),B18:CW18,0)+1)))</f>
        <v>k=5, r=0.1</v>
      </c>
      <c r="DG18" s="11" t="str" cm="1">
        <f t="array" aca="1" ref="DG18" ca="1">CONCATENATE(INDIRECT(ADDRESS(1,MATCH(_xlfn.MINIFS(B18:CW18,metrics.est,"Time"),B18:CW18,0)+1)), ", ", INDIRECT(ADDRESS(2,MATCH(_xlfn.MINIFS(B18:CW18,metrics.est,"Time"),B18:CW18,0)+1)))</f>
        <v>k=5, r=0.9</v>
      </c>
    </row>
    <row r="19" spans="1:11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5"/>
      <c r="AB19" s="5"/>
      <c r="AC19" s="5"/>
      <c r="AD19" s="5"/>
      <c r="AE19" s="5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4"/>
      <c r="AQ19" s="4"/>
      <c r="AR19" s="4"/>
      <c r="AS19" s="4"/>
      <c r="AT19" s="4"/>
      <c r="AU19" s="5"/>
      <c r="AV19" s="5"/>
      <c r="AW19" s="5"/>
      <c r="AX19" s="5"/>
      <c r="AY19" s="5"/>
      <c r="AZ19" s="4"/>
      <c r="BA19" s="4"/>
      <c r="BB19" s="4"/>
      <c r="BC19" s="4"/>
      <c r="BD19" s="4"/>
      <c r="BE19" s="5"/>
      <c r="BF19" s="5"/>
      <c r="BG19" s="5"/>
      <c r="BH19" s="5"/>
      <c r="BI19" s="5"/>
      <c r="BJ19" s="4"/>
      <c r="BK19" s="4"/>
      <c r="BL19" s="4"/>
      <c r="BM19" s="4"/>
      <c r="BN19" s="4"/>
      <c r="BO19" s="5"/>
      <c r="BP19" s="5"/>
      <c r="BQ19" s="5"/>
      <c r="BR19" s="5"/>
      <c r="BS19" s="5"/>
      <c r="BT19" s="4"/>
      <c r="BU19" s="4"/>
      <c r="BV19" s="4"/>
      <c r="BW19" s="4"/>
      <c r="BX19" s="4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5"/>
      <c r="CJ19" s="5"/>
      <c r="CK19" s="5"/>
      <c r="CL19" s="5"/>
      <c r="CM19" s="5"/>
      <c r="CN19" s="4"/>
      <c r="CO19" s="4"/>
      <c r="CP19" s="4"/>
      <c r="CQ19" s="4"/>
      <c r="CR19" s="4"/>
      <c r="CS19" s="5"/>
      <c r="CT19" s="5"/>
      <c r="CU19" s="5"/>
      <c r="CV19" s="5"/>
      <c r="CW19" s="5"/>
      <c r="CX19" s="4">
        <f t="shared" si="0"/>
        <v>0.70984000000000003</v>
      </c>
      <c r="CY19" s="4">
        <f t="shared" si="1"/>
        <v>0.86480000000000001</v>
      </c>
      <c r="CZ19" s="4">
        <f t="shared" si="2"/>
        <v>0.29298000000000002</v>
      </c>
      <c r="DA19" s="4">
        <f t="shared" si="3"/>
        <v>0.85839999999999994</v>
      </c>
      <c r="DB19" s="4">
        <f t="shared" si="4"/>
        <v>0.20688000000000004</v>
      </c>
      <c r="DC19" s="11" t="str" cm="1">
        <f t="array" aca="1" ref="DC19" ca="1">CONCATENATE(INDIRECT(ADDRESS(1,MATCH(_xlfn.MINIFS(B19:CW19,metrics.est,"MAE"),B19:CW19,0)+1)), ", ", INDIRECT(ADDRESS(2,MATCH(_xlfn.MINIFS(B19:CW19,metrics.est,"MAE"),B19:CW19,0)+1)))</f>
        <v>k=5, r=0.1</v>
      </c>
      <c r="DD19" s="11" t="str" cm="1">
        <f t="array" aca="1" ref="DD19" ca="1">CONCATENATE(INDIRECT(ADDRESS(1,MATCH(_xlfn.MINIFS(B19:CW19,metrics.est,"MSE"),B19:CW19,0)+1)), ", ", INDIRECT(ADDRESS(2,MATCH(_xlfn.MINIFS(B19:CW19,metrics.est,"MSE"),B19:CW19,0)+1)))</f>
        <v>k=5, r=0.1</v>
      </c>
      <c r="DE19" s="11" t="str" cm="1">
        <f t="array" aca="1" ref="DE19" ca="1">CONCATENATE(INDIRECT(ADDRESS(1,MATCH(_xlfn.MAXIFS(B19:CW19,metrics.est,"R"),B19:CW19,0)+1)), ", ", INDIRECT(ADDRESS(2,MATCH(_xlfn.MAXIFS(B19:CW19,metrics.est,"R"),B19:CW19,0)+1)))</f>
        <v>k=5, r=0.5</v>
      </c>
      <c r="DF19" s="11" t="str" cm="1">
        <f t="array" aca="1" ref="DF19" ca="1">CONCATENATE(INDIRECT(ADDRESS(1,MATCH(_xlfn.MAXIFS(B19:CW19,metrics.est,"Coverage"),B19:CW19,0)+1)), ", ", INDIRECT(ADDRESS(2,MATCH(_xlfn.MAXIFS(B19:CW19,metrics.est,"Coverage"),B19:CW19,0)+1)))</f>
        <v>k=5, r=0.1</v>
      </c>
      <c r="DG19" s="11" t="str" cm="1">
        <f t="array" aca="1" ref="DG19" ca="1">CONCATENATE(INDIRECT(ADDRESS(1,MATCH(_xlfn.MINIFS(B19:CW19,metrics.est,"Time"),B19:CW19,0)+1)), ", ", INDIRECT(ADDRESS(2,MATCH(_xlfn.MINIFS(B19:CW19,metrics.est,"Time"),B19:CW19,0)+1)))</f>
        <v>k=5, r=0.9</v>
      </c>
    </row>
    <row r="20" spans="1:11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5"/>
      <c r="AB20" s="5"/>
      <c r="AC20" s="5"/>
      <c r="AD20" s="5"/>
      <c r="AE20" s="5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4"/>
      <c r="AQ20" s="4"/>
      <c r="AR20" s="4"/>
      <c r="AS20" s="4"/>
      <c r="AT20" s="4"/>
      <c r="AU20" s="5"/>
      <c r="AV20" s="5"/>
      <c r="AW20" s="5"/>
      <c r="AX20" s="5"/>
      <c r="AY20" s="5"/>
      <c r="AZ20" s="4"/>
      <c r="BA20" s="4"/>
      <c r="BB20" s="4"/>
      <c r="BC20" s="4"/>
      <c r="BD20" s="4"/>
      <c r="BE20" s="5"/>
      <c r="BF20" s="5"/>
      <c r="BG20" s="5"/>
      <c r="BH20" s="5"/>
      <c r="BI20" s="5"/>
      <c r="BJ20" s="4"/>
      <c r="BK20" s="4"/>
      <c r="BL20" s="4"/>
      <c r="BM20" s="4"/>
      <c r="BN20" s="4"/>
      <c r="BO20" s="5"/>
      <c r="BP20" s="5"/>
      <c r="BQ20" s="5"/>
      <c r="BR20" s="5"/>
      <c r="BS20" s="5"/>
      <c r="BT20" s="4"/>
      <c r="BU20" s="4"/>
      <c r="BV20" s="4"/>
      <c r="BW20" s="4"/>
      <c r="BX20" s="4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5"/>
      <c r="CJ20" s="5"/>
      <c r="CK20" s="5"/>
      <c r="CL20" s="5"/>
      <c r="CM20" s="5"/>
      <c r="CN20" s="4"/>
      <c r="CO20" s="4"/>
      <c r="CP20" s="4"/>
      <c r="CQ20" s="4"/>
      <c r="CR20" s="4"/>
      <c r="CS20" s="5"/>
      <c r="CT20" s="5"/>
      <c r="CU20" s="5"/>
      <c r="CV20" s="5"/>
      <c r="CW20" s="5"/>
      <c r="CX20" s="4">
        <f t="shared" si="0"/>
        <v>0.70229999999999992</v>
      </c>
      <c r="CY20" s="4">
        <f t="shared" si="1"/>
        <v>0.85150000000000003</v>
      </c>
      <c r="CZ20" s="4">
        <f t="shared" si="2"/>
        <v>0.32282</v>
      </c>
      <c r="DA20" s="4">
        <f t="shared" si="3"/>
        <v>0.91709999999999992</v>
      </c>
      <c r="DB20" s="4">
        <f t="shared" si="4"/>
        <v>0.24826000000000001</v>
      </c>
      <c r="DC20" s="11" t="str" cm="1">
        <f t="array" aca="1" ref="DC20" ca="1">CONCATENATE(INDIRECT(ADDRESS(1,MATCH(_xlfn.MINIFS(B20:CW20,metrics.est,"MAE"),B20:CW20,0)+1)), ", ", INDIRECT(ADDRESS(2,MATCH(_xlfn.MINIFS(B20:CW20,metrics.est,"MAE"),B20:CW20,0)+1)))</f>
        <v>k=5, r=0.1</v>
      </c>
      <c r="DD20" s="11" t="str" cm="1">
        <f t="array" aca="1" ref="DD20" ca="1">CONCATENATE(INDIRECT(ADDRESS(1,MATCH(_xlfn.MINIFS(B20:CW20,metrics.est,"MSE"),B20:CW20,0)+1)), ", ", INDIRECT(ADDRESS(2,MATCH(_xlfn.MINIFS(B20:CW20,metrics.est,"MSE"),B20:CW20,0)+1)))</f>
        <v>k=5, r=0.1</v>
      </c>
      <c r="DE20" s="11" t="str" cm="1">
        <f t="array" aca="1" ref="DE20" ca="1">CONCATENATE(INDIRECT(ADDRESS(1,MATCH(_xlfn.MAXIFS(B20:CW20,metrics.est,"R"),B20:CW20,0)+1)), ", ", INDIRECT(ADDRESS(2,MATCH(_xlfn.MAXIFS(B20:CW20,metrics.est,"R"),B20:CW20,0)+1)))</f>
        <v>k=5, r=0.3</v>
      </c>
      <c r="DF20" s="11" t="str" cm="1">
        <f t="array" aca="1" ref="DF20" ca="1">CONCATENATE(INDIRECT(ADDRESS(1,MATCH(_xlfn.MAXIFS(B20:CW20,metrics.est,"Coverage"),B20:CW20,0)+1)), ", ", INDIRECT(ADDRESS(2,MATCH(_xlfn.MAXIFS(B20:CW20,metrics.est,"Coverage"),B20:CW20,0)+1)))</f>
        <v>k=5, r=0.1</v>
      </c>
      <c r="DG20" s="11" t="str" cm="1">
        <f t="array" aca="1" ref="DG20" ca="1">CONCATENATE(INDIRECT(ADDRESS(1,MATCH(_xlfn.MINIFS(B20:CW20,metrics.est,"Time"),B20:CW20,0)+1)), ", ", INDIRECT(ADDRESS(2,MATCH(_xlfn.MINIFS(B20:CW20,metrics.est,"Time"),B20:CW20,0)+1)))</f>
        <v>k=5, r=0.9</v>
      </c>
    </row>
    <row r="21" spans="1:11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5"/>
      <c r="AB21" s="5"/>
      <c r="AC21" s="5"/>
      <c r="AD21" s="5"/>
      <c r="AE21" s="5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4"/>
      <c r="AQ21" s="4"/>
      <c r="AR21" s="4"/>
      <c r="AS21" s="4"/>
      <c r="AT21" s="4"/>
      <c r="AU21" s="5"/>
      <c r="AV21" s="5"/>
      <c r="AW21" s="5"/>
      <c r="AX21" s="5"/>
      <c r="AY21" s="5"/>
      <c r="AZ21" s="4"/>
      <c r="BA21" s="4"/>
      <c r="BB21" s="4"/>
      <c r="BC21" s="4"/>
      <c r="BD21" s="4"/>
      <c r="BE21" s="5"/>
      <c r="BF21" s="5"/>
      <c r="BG21" s="5"/>
      <c r="BH21" s="5"/>
      <c r="BI21" s="5"/>
      <c r="BJ21" s="4"/>
      <c r="BK21" s="4"/>
      <c r="BL21" s="4"/>
      <c r="BM21" s="4"/>
      <c r="BN21" s="4"/>
      <c r="BO21" s="5"/>
      <c r="BP21" s="5"/>
      <c r="BQ21" s="5"/>
      <c r="BR21" s="5"/>
      <c r="BS21" s="5"/>
      <c r="BT21" s="4"/>
      <c r="BU21" s="4"/>
      <c r="BV21" s="4"/>
      <c r="BW21" s="4"/>
      <c r="BX21" s="4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5"/>
      <c r="CJ21" s="5"/>
      <c r="CK21" s="5"/>
      <c r="CL21" s="5"/>
      <c r="CM21" s="5"/>
      <c r="CN21" s="4"/>
      <c r="CO21" s="4"/>
      <c r="CP21" s="4"/>
      <c r="CQ21" s="4"/>
      <c r="CR21" s="4"/>
      <c r="CS21" s="5"/>
      <c r="CT21" s="5"/>
      <c r="CU21" s="5"/>
      <c r="CV21" s="5"/>
      <c r="CW21" s="5"/>
      <c r="CX21" s="4">
        <f t="shared" si="0"/>
        <v>0.69747999999999999</v>
      </c>
      <c r="CY21" s="4">
        <f t="shared" si="1"/>
        <v>0.83884000000000003</v>
      </c>
      <c r="CZ21" s="4">
        <f t="shared" si="2"/>
        <v>0.32867999999999997</v>
      </c>
      <c r="DA21" s="4">
        <f t="shared" si="3"/>
        <v>0.89036000000000004</v>
      </c>
      <c r="DB21" s="4">
        <f t="shared" si="4"/>
        <v>0.26212000000000002</v>
      </c>
      <c r="DC21" s="11" t="str" cm="1">
        <f t="array" aca="1" ref="DC21" ca="1">CONCATENATE(INDIRECT(ADDRESS(1,MATCH(_xlfn.MINIFS(B21:CW21,metrics.est,"MAE"),B21:CW21,0)+1)), ", ", INDIRECT(ADDRESS(2,MATCH(_xlfn.MINIFS(B21:CW21,metrics.est,"MAE"),B21:CW21,0)+1)))</f>
        <v>k=5, r=0.1</v>
      </c>
      <c r="DD21" s="11" t="str" cm="1">
        <f t="array" aca="1" ref="DD21" ca="1">CONCATENATE(INDIRECT(ADDRESS(1,MATCH(_xlfn.MINIFS(B21:CW21,metrics.est,"MSE"),B21:CW21,0)+1)), ", ", INDIRECT(ADDRESS(2,MATCH(_xlfn.MINIFS(B21:CW21,metrics.est,"MSE"),B21:CW21,0)+1)))</f>
        <v>k=5, r=0.1</v>
      </c>
      <c r="DE21" s="11" t="str" cm="1">
        <f t="array" aca="1" ref="DE21" ca="1">CONCATENATE(INDIRECT(ADDRESS(1,MATCH(_xlfn.MAXIFS(B21:CW21,metrics.est,"R"),B21:CW21,0)+1)), ", ", INDIRECT(ADDRESS(2,MATCH(_xlfn.MAXIFS(B21:CW21,metrics.est,"R"),B21:CW21,0)+1)))</f>
        <v>k=5, r=0.3</v>
      </c>
      <c r="DF21" s="11" t="str" cm="1">
        <f t="array" aca="1" ref="DF21" ca="1">CONCATENATE(INDIRECT(ADDRESS(1,MATCH(_xlfn.MAXIFS(B21:CW21,metrics.est,"Coverage"),B21:CW21,0)+1)), ", ", INDIRECT(ADDRESS(2,MATCH(_xlfn.MAXIFS(B21:CW21,metrics.est,"Coverage"),B21:CW21,0)+1)))</f>
        <v>k=5, r=0.1</v>
      </c>
      <c r="DG21" s="11" t="str" cm="1">
        <f t="array" aca="1" ref="DG21" ca="1">CONCATENATE(INDIRECT(ADDRESS(1,MATCH(_xlfn.MINIFS(B21:CW21,metrics.est,"Time"),B21:CW21,0)+1)), ", ", INDIRECT(ADDRESS(2,MATCH(_xlfn.MINIFS(B21:CW21,metrics.est,"Time"),B21:CW21,0)+1)))</f>
        <v>k=5, r=0.9</v>
      </c>
    </row>
    <row r="22" spans="1:11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5"/>
      <c r="AB22" s="5"/>
      <c r="AC22" s="5"/>
      <c r="AD22" s="5"/>
      <c r="AE22" s="5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4"/>
      <c r="AQ22" s="4"/>
      <c r="AR22" s="4"/>
      <c r="AS22" s="4"/>
      <c r="AT22" s="4"/>
      <c r="AU22" s="5"/>
      <c r="AV22" s="5"/>
      <c r="AW22" s="5"/>
      <c r="AX22" s="5"/>
      <c r="AY22" s="5"/>
      <c r="AZ22" s="4"/>
      <c r="BA22" s="4"/>
      <c r="BB22" s="4"/>
      <c r="BC22" s="4"/>
      <c r="BD22" s="4"/>
      <c r="BE22" s="5"/>
      <c r="BF22" s="5"/>
      <c r="BG22" s="5"/>
      <c r="BH22" s="5"/>
      <c r="BI22" s="5"/>
      <c r="BJ22" s="20"/>
      <c r="BK22" s="20"/>
      <c r="BL22" s="20"/>
      <c r="BM22" s="20"/>
      <c r="BN22" s="20"/>
      <c r="BO22" s="5"/>
      <c r="BP22" s="5"/>
      <c r="BQ22" s="5"/>
      <c r="BR22" s="5"/>
      <c r="BS22" s="5"/>
      <c r="BT22" s="4"/>
      <c r="BU22" s="4"/>
      <c r="BV22" s="4"/>
      <c r="BW22" s="4"/>
      <c r="BX22" s="4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5">
        <v>0.6845</v>
      </c>
      <c r="CJ22" s="5">
        <v>0.80069999999999997</v>
      </c>
      <c r="CK22" s="5">
        <v>0.33529999999999999</v>
      </c>
      <c r="CL22" s="5">
        <v>0.94140000000000001</v>
      </c>
      <c r="CM22" s="5">
        <v>0.2278</v>
      </c>
      <c r="CN22" s="4"/>
      <c r="CO22" s="4"/>
      <c r="CP22" s="4"/>
      <c r="CQ22" s="4"/>
      <c r="CR22" s="4"/>
      <c r="CS22" s="5"/>
      <c r="CT22" s="5"/>
      <c r="CU22" s="5"/>
      <c r="CV22" s="5"/>
      <c r="CW22" s="5"/>
      <c r="CX22" s="4">
        <f t="shared" si="0"/>
        <v>0.70121666666666671</v>
      </c>
      <c r="CY22" s="4">
        <f t="shared" si="1"/>
        <v>0.84304999999999997</v>
      </c>
      <c r="CZ22" s="4">
        <f t="shared" si="2"/>
        <v>0.31486666666666663</v>
      </c>
      <c r="DA22" s="4">
        <f t="shared" si="3"/>
        <v>0.8988666666666667</v>
      </c>
      <c r="DB22" s="4">
        <f t="shared" si="4"/>
        <v>0.2218</v>
      </c>
      <c r="DC22" s="11" t="str" cm="1">
        <f t="array" aca="1" ref="DC22" ca="1">CONCATENATE(INDIRECT(ADDRESS(1,MATCH(_xlfn.MINIFS(B22:CW22,metrics.est,"MAE"),B22:CW22,0)+1)), ", ", INDIRECT(ADDRESS(2,MATCH(_xlfn.MINIFS(B22:CW22,metrics.est,"MAE"),B22:CW22,0)+1)))</f>
        <v>k=5, r=0.1</v>
      </c>
      <c r="DD22" s="11" t="str" cm="1">
        <f t="array" aca="1" ref="DD22" ca="1">CONCATENATE(INDIRECT(ADDRESS(1,MATCH(_xlfn.MINIFS(B22:CW22,metrics.est,"MSE"),B22:CW22,0)+1)), ", ", INDIRECT(ADDRESS(2,MATCH(_xlfn.MINIFS(B22:CW22,metrics.est,"MSE"),B22:CW22,0)+1)))</f>
        <v>k=5, r=0.1</v>
      </c>
      <c r="DE22" s="11" t="str" cm="1">
        <f t="array" aca="1" ref="DE22" ca="1">CONCATENATE(INDIRECT(ADDRESS(1,MATCH(_xlfn.MAXIFS(B22:CW22,metrics.est,"R"),B22:CW22,0)+1)), ", ", INDIRECT(ADDRESS(2,MATCH(_xlfn.MAXIFS(B22:CW22,metrics.est,"R"),B22:CW22,0)+1)))</f>
        <v>k=5, r=0.3</v>
      </c>
      <c r="DF22" s="11" t="str" cm="1">
        <f t="array" aca="1" ref="DF22" ca="1">CONCATENATE(INDIRECT(ADDRESS(1,MATCH(_xlfn.MAXIFS(B22:CW22,metrics.est,"Coverage"),B22:CW22,0)+1)), ", ", INDIRECT(ADDRESS(2,MATCH(_xlfn.MAXIFS(B22:CW22,metrics.est,"Coverage"),B22:CW22,0)+1)))</f>
        <v>k=5, r=0.1</v>
      </c>
      <c r="DG22" s="11" t="str" cm="1">
        <f t="array" aca="1" ref="DG22" ca="1">CONCATENATE(INDIRECT(ADDRESS(1,MATCH(_xlfn.MINIFS(B22:CW22,metrics.est,"Time"),B22:CW22,0)+1)), ", ", INDIRECT(ADDRESS(2,MATCH(_xlfn.MINIFS(B22:CW22,metrics.est,"Time"),B22:CW22,0)+1)))</f>
        <v>k=5, r=0.9</v>
      </c>
    </row>
    <row r="23" spans="1:11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5"/>
      <c r="AB23" s="5"/>
      <c r="AC23" s="5"/>
      <c r="AD23" s="5"/>
      <c r="AE23" s="5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4"/>
      <c r="AQ23" s="4"/>
      <c r="AR23" s="4"/>
      <c r="AS23" s="4"/>
      <c r="AT23" s="4"/>
      <c r="AU23" s="5"/>
      <c r="AV23" s="5"/>
      <c r="AW23" s="5"/>
      <c r="AX23" s="5"/>
      <c r="AY23" s="5"/>
      <c r="AZ23" s="4"/>
      <c r="BA23" s="4"/>
      <c r="BB23" s="4"/>
      <c r="BC23" s="4"/>
      <c r="BD23" s="4"/>
      <c r="BE23" s="5"/>
      <c r="BF23" s="5"/>
      <c r="BG23" s="5"/>
      <c r="BH23" s="5"/>
      <c r="BI23" s="5"/>
      <c r="BJ23" s="4"/>
      <c r="BK23" s="4"/>
      <c r="BL23" s="4"/>
      <c r="BM23" s="4"/>
      <c r="BN23" s="4"/>
      <c r="BO23" s="5"/>
      <c r="BP23" s="5"/>
      <c r="BQ23" s="5"/>
      <c r="BR23" s="5"/>
      <c r="BS23" s="5"/>
      <c r="BT23" s="4"/>
      <c r="BU23" s="4"/>
      <c r="BV23" s="4"/>
      <c r="BW23" s="4"/>
      <c r="BX23" s="4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5"/>
      <c r="CJ23" s="5"/>
      <c r="CK23" s="5"/>
      <c r="CL23" s="5"/>
      <c r="CM23" s="5"/>
      <c r="CN23" s="4"/>
      <c r="CO23" s="4"/>
      <c r="CP23" s="4"/>
      <c r="CQ23" s="4"/>
      <c r="CR23" s="4"/>
      <c r="CS23" s="5"/>
      <c r="CT23" s="5"/>
      <c r="CU23" s="5"/>
      <c r="CV23" s="5"/>
      <c r="CW23" s="5"/>
      <c r="CX23" s="4">
        <f t="shared" si="0"/>
        <v>0.70731999999999995</v>
      </c>
      <c r="CY23" s="4">
        <f t="shared" si="1"/>
        <v>0.85925999999999991</v>
      </c>
      <c r="CZ23" s="4">
        <f t="shared" si="2"/>
        <v>0.31434000000000001</v>
      </c>
      <c r="DA23" s="4">
        <f t="shared" si="3"/>
        <v>0.89036000000000004</v>
      </c>
      <c r="DB23" s="4">
        <f t="shared" si="4"/>
        <v>0.22080000000000002</v>
      </c>
      <c r="DC23" s="11" t="str" cm="1">
        <f t="array" aca="1" ref="DC23" ca="1">CONCATENATE(INDIRECT(ADDRESS(1,MATCH(_xlfn.MINIFS(B23:CW23,metrics.est,"MAE"),B23:CW23,0)+1)), ", ", INDIRECT(ADDRESS(2,MATCH(_xlfn.MINIFS(B23:CW23,metrics.est,"MAE"),B23:CW23,0)+1)))</f>
        <v>k=5, r=0.1</v>
      </c>
      <c r="DD23" s="11" t="str" cm="1">
        <f t="array" aca="1" ref="DD23" ca="1">CONCATENATE(INDIRECT(ADDRESS(1,MATCH(_xlfn.MINIFS(B23:CW23,metrics.est,"MSE"),B23:CW23,0)+1)), ", ", INDIRECT(ADDRESS(2,MATCH(_xlfn.MINIFS(B23:CW23,metrics.est,"MSE"),B23:CW23,0)+1)))</f>
        <v>k=5, r=0.1</v>
      </c>
      <c r="DE23" s="11" t="str" cm="1">
        <f t="array" aca="1" ref="DE23" ca="1">CONCATENATE(INDIRECT(ADDRESS(1,MATCH(_xlfn.MAXIFS(B23:CW23,metrics.est,"R"),B23:CW23,0)+1)), ", ", INDIRECT(ADDRESS(2,MATCH(_xlfn.MAXIFS(B23:CW23,metrics.est,"R"),B23:CW23,0)+1)))</f>
        <v>k=5, r=0.3</v>
      </c>
      <c r="DF23" s="11" t="str" cm="1">
        <f t="array" aca="1" ref="DF23" ca="1">CONCATENATE(INDIRECT(ADDRESS(1,MATCH(_xlfn.MAXIFS(B23:CW23,metrics.est,"Coverage"),B23:CW23,0)+1)), ", ", INDIRECT(ADDRESS(2,MATCH(_xlfn.MAXIFS(B23:CW23,metrics.est,"Coverage"),B23:CW23,0)+1)))</f>
        <v>k=5, r=0.1</v>
      </c>
      <c r="DG23" s="11" t="str" cm="1">
        <f t="array" aca="1" ref="DG23" ca="1">CONCATENATE(INDIRECT(ADDRESS(1,MATCH(_xlfn.MINIFS(B23:CW23,metrics.est,"Time"),B23:CW23,0)+1)), ", ", INDIRECT(ADDRESS(2,MATCH(_xlfn.MINIFS(B23:CW23,metrics.est,"Time"),B23:CW23,0)+1)))</f>
        <v>k=5, r=0.9</v>
      </c>
    </row>
    <row r="24" spans="1:11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5"/>
      <c r="AB24" s="5"/>
      <c r="AC24" s="5"/>
      <c r="AD24" s="5"/>
      <c r="AE24" s="5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4"/>
      <c r="AQ24" s="4"/>
      <c r="AR24" s="4"/>
      <c r="AS24" s="4"/>
      <c r="AT24" s="4"/>
      <c r="AU24" s="5"/>
      <c r="AV24" s="5"/>
      <c r="AW24" s="5"/>
      <c r="AX24" s="5"/>
      <c r="AY24" s="5"/>
      <c r="AZ24" s="4"/>
      <c r="BA24" s="4"/>
      <c r="BB24" s="4"/>
      <c r="BC24" s="4"/>
      <c r="BD24" s="4"/>
      <c r="BE24" s="5"/>
      <c r="BF24" s="5"/>
      <c r="BG24" s="5"/>
      <c r="BH24" s="5"/>
      <c r="BI24" s="5"/>
      <c r="BJ24" s="4"/>
      <c r="BK24" s="4"/>
      <c r="BL24" s="4"/>
      <c r="BM24" s="4"/>
      <c r="BN24" s="4"/>
      <c r="BO24" s="5"/>
      <c r="BP24" s="5"/>
      <c r="BQ24" s="5"/>
      <c r="BR24" s="5"/>
      <c r="BS24" s="5"/>
      <c r="BT24" s="4"/>
      <c r="BU24" s="4"/>
      <c r="BV24" s="4"/>
      <c r="BW24" s="4"/>
      <c r="BX24" s="4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5"/>
      <c r="CJ24" s="5"/>
      <c r="CK24" s="5"/>
      <c r="CL24" s="5"/>
      <c r="CM24" s="5"/>
      <c r="CN24" s="4"/>
      <c r="CO24" s="4"/>
      <c r="CP24" s="4"/>
      <c r="CQ24" s="4"/>
      <c r="CR24" s="4"/>
      <c r="CS24" s="5"/>
      <c r="CT24" s="5"/>
      <c r="CU24" s="5"/>
      <c r="CV24" s="5"/>
      <c r="CW24" s="5"/>
      <c r="CX24" s="4">
        <f t="shared" si="0"/>
        <v>0.70972000000000013</v>
      </c>
      <c r="CY24" s="4">
        <f t="shared" si="1"/>
        <v>0.86354000000000009</v>
      </c>
      <c r="CZ24" s="4">
        <f t="shared" si="2"/>
        <v>0.30854000000000004</v>
      </c>
      <c r="DA24" s="4">
        <f t="shared" si="3"/>
        <v>0.89036000000000004</v>
      </c>
      <c r="DB24" s="4">
        <f t="shared" si="4"/>
        <v>0.23566000000000004</v>
      </c>
      <c r="DC24" s="11" t="str" cm="1">
        <f t="array" aca="1" ref="DC24" ca="1">CONCATENATE(INDIRECT(ADDRESS(1,MATCH(_xlfn.MINIFS(B24:CW24,metrics.est,"MAE"),B24:CW24,0)+1)), ", ", INDIRECT(ADDRESS(2,MATCH(_xlfn.MINIFS(B24:CW24,metrics.est,"MAE"),B24:CW24,0)+1)))</f>
        <v>k=5, r=0.1</v>
      </c>
      <c r="DD24" s="11" t="str" cm="1">
        <f t="array" aca="1" ref="DD24" ca="1">CONCATENATE(INDIRECT(ADDRESS(1,MATCH(_xlfn.MINIFS(B24:CW24,metrics.est,"MSE"),B24:CW24,0)+1)), ", ", INDIRECT(ADDRESS(2,MATCH(_xlfn.MINIFS(B24:CW24,metrics.est,"MSE"),B24:CW24,0)+1)))</f>
        <v>k=5, r=0.1</v>
      </c>
      <c r="DE24" s="11" t="str" cm="1">
        <f t="array" aca="1" ref="DE24" ca="1">CONCATENATE(INDIRECT(ADDRESS(1,MATCH(_xlfn.MAXIFS(B24:CW24,metrics.est,"R"),B24:CW24,0)+1)), ", ", INDIRECT(ADDRESS(2,MATCH(_xlfn.MAXIFS(B24:CW24,metrics.est,"R"),B24:CW24,0)+1)))</f>
        <v>k=5, r=0.3</v>
      </c>
      <c r="DF24" s="11" t="str" cm="1">
        <f t="array" aca="1" ref="DF24" ca="1">CONCATENATE(INDIRECT(ADDRESS(1,MATCH(_xlfn.MAXIFS(B24:CW24,metrics.est,"Coverage"),B24:CW24,0)+1)), ", ", INDIRECT(ADDRESS(2,MATCH(_xlfn.MAXIFS(B24:CW24,metrics.est,"Coverage"),B24:CW24,0)+1)))</f>
        <v>k=5, r=0.1</v>
      </c>
      <c r="DG24" s="11" t="str" cm="1">
        <f t="array" aca="1" ref="DG24" ca="1">CONCATENATE(INDIRECT(ADDRESS(1,MATCH(_xlfn.MINIFS(B24:CW24,metrics.est,"Time"),B24:CW24,0)+1)), ", ", INDIRECT(ADDRESS(2,MATCH(_xlfn.MINIFS(B24:CW24,metrics.est,"Time"),B24:CW24,0)+1)))</f>
        <v>k=5, r=0.9</v>
      </c>
    </row>
    <row r="25" spans="1:11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5"/>
      <c r="AB25" s="5"/>
      <c r="AC25" s="5"/>
      <c r="AD25" s="5"/>
      <c r="AE25" s="5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4"/>
      <c r="AQ25" s="4"/>
      <c r="AR25" s="4"/>
      <c r="AS25" s="4"/>
      <c r="AT25" s="4"/>
      <c r="AU25" s="5"/>
      <c r="AV25" s="5"/>
      <c r="AW25" s="5"/>
      <c r="AX25" s="5"/>
      <c r="AY25" s="5"/>
      <c r="AZ25" s="4"/>
      <c r="BA25" s="4"/>
      <c r="BB25" s="4"/>
      <c r="BC25" s="4"/>
      <c r="BD25" s="4"/>
      <c r="BE25" s="5"/>
      <c r="BF25" s="5"/>
      <c r="BG25" s="5"/>
      <c r="BH25" s="5"/>
      <c r="BI25" s="5"/>
      <c r="BJ25" s="4"/>
      <c r="BK25" s="4"/>
      <c r="BL25" s="4"/>
      <c r="BM25" s="4"/>
      <c r="BN25" s="4"/>
      <c r="BO25" s="5"/>
      <c r="BP25" s="5"/>
      <c r="BQ25" s="5"/>
      <c r="BR25" s="5"/>
      <c r="BS25" s="5"/>
      <c r="BT25" s="4"/>
      <c r="BU25" s="4"/>
      <c r="BV25" s="4"/>
      <c r="BW25" s="4"/>
      <c r="BX25" s="4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5"/>
      <c r="CJ25" s="5"/>
      <c r="CK25" s="5"/>
      <c r="CL25" s="5"/>
      <c r="CM25" s="5"/>
      <c r="CN25" s="4"/>
      <c r="CO25" s="4"/>
      <c r="CP25" s="4"/>
      <c r="CQ25" s="4"/>
      <c r="CR25" s="4"/>
      <c r="CS25" s="5"/>
      <c r="CT25" s="5"/>
      <c r="CU25" s="5"/>
      <c r="CV25" s="5"/>
      <c r="CW25" s="5"/>
      <c r="CX25" s="4">
        <f t="shared" si="0"/>
        <v>0.75529999999999986</v>
      </c>
      <c r="CY25" s="4">
        <f t="shared" si="1"/>
        <v>0.96282000000000001</v>
      </c>
      <c r="CZ25" s="4">
        <f t="shared" si="2"/>
        <v>0.30778</v>
      </c>
      <c r="DA25" s="4">
        <f t="shared" si="3"/>
        <v>0.85980000000000012</v>
      </c>
      <c r="DB25" s="4">
        <f t="shared" si="4"/>
        <v>8.8622799999999984</v>
      </c>
      <c r="DC25" s="11" t="str" cm="1">
        <f t="array" aca="1" ref="DC25" ca="1">CONCATENATE(INDIRECT(ADDRESS(1,MATCH(_xlfn.MINIFS(B25:CW25,metrics.est,"MAE"),B25:CW25,0)+1)), ", ", INDIRECT(ADDRESS(2,MATCH(_xlfn.MINIFS(B25:CW25,metrics.est,"MAE"),B25:CW25,0)+1)))</f>
        <v>k=5, r=0.1</v>
      </c>
      <c r="DD25" s="11" t="str" cm="1">
        <f t="array" aca="1" ref="DD25" ca="1">CONCATENATE(INDIRECT(ADDRESS(1,MATCH(_xlfn.MINIFS(B25:CW25,metrics.est,"MSE"),B25:CW25,0)+1)), ", ", INDIRECT(ADDRESS(2,MATCH(_xlfn.MINIFS(B25:CW25,metrics.est,"MSE"),B25:CW25,0)+1)))</f>
        <v>k=5, r=0.1</v>
      </c>
      <c r="DE25" s="11" t="str" cm="1">
        <f t="array" aca="1" ref="DE25" ca="1">CONCATENATE(INDIRECT(ADDRESS(1,MATCH(_xlfn.MAXIFS(B25:CW25,metrics.est,"R"),B25:CW25,0)+1)), ", ", INDIRECT(ADDRESS(2,MATCH(_xlfn.MAXIFS(B25:CW25,metrics.est,"R"),B25:CW25,0)+1)))</f>
        <v>k=5, r=0.3</v>
      </c>
      <c r="DF25" s="11" t="str" cm="1">
        <f t="array" aca="1" ref="DF25" ca="1">CONCATENATE(INDIRECT(ADDRESS(1,MATCH(_xlfn.MAXIFS(B25:CW25,metrics.est,"Coverage"),B25:CW25,0)+1)), ", ", INDIRECT(ADDRESS(2,MATCH(_xlfn.MAXIFS(B25:CW25,metrics.est,"Coverage"),B25:CW25,0)+1)))</f>
        <v>k=5, r=0.1</v>
      </c>
      <c r="DG25" s="11" t="str" cm="1">
        <f t="array" aca="1" ref="DG25" ca="1">CONCATENATE(INDIRECT(ADDRESS(1,MATCH(_xlfn.MINIFS(B25:CW25,metrics.est,"Time"),B25:CW25,0)+1)), ", ", INDIRECT(ADDRESS(2,MATCH(_xlfn.MINIFS(B25:CW25,metrics.est,"Time"),B25:CW25,0)+1)))</f>
        <v>k=5, r=0.9</v>
      </c>
    </row>
    <row r="26" spans="1:11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5"/>
      <c r="AB26" s="5"/>
      <c r="AC26" s="5"/>
      <c r="AD26" s="5"/>
      <c r="AE26" s="5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4"/>
      <c r="AQ26" s="4"/>
      <c r="AR26" s="4"/>
      <c r="AS26" s="4"/>
      <c r="AT26" s="4"/>
      <c r="AU26" s="5"/>
      <c r="AV26" s="5"/>
      <c r="AW26" s="5"/>
      <c r="AX26" s="5"/>
      <c r="AY26" s="5"/>
      <c r="AZ26" s="4"/>
      <c r="BA26" s="4"/>
      <c r="BB26" s="4"/>
      <c r="BC26" s="4"/>
      <c r="BD26" s="4"/>
      <c r="BE26" s="5"/>
      <c r="BF26" s="5"/>
      <c r="BG26" s="5"/>
      <c r="BH26" s="5"/>
      <c r="BI26" s="5"/>
      <c r="BJ26" s="4"/>
      <c r="BK26" s="4"/>
      <c r="BL26" s="4"/>
      <c r="BM26" s="4"/>
      <c r="BN26" s="4"/>
      <c r="BO26" s="5"/>
      <c r="BP26" s="5"/>
      <c r="BQ26" s="5"/>
      <c r="BR26" s="5"/>
      <c r="BS26" s="5"/>
      <c r="BT26" s="4"/>
      <c r="BU26" s="4"/>
      <c r="BV26" s="4"/>
      <c r="BW26" s="4"/>
      <c r="BX26" s="4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5"/>
      <c r="CJ26" s="5"/>
      <c r="CK26" s="5"/>
      <c r="CL26" s="5"/>
      <c r="CM26" s="5"/>
      <c r="CN26" s="4"/>
      <c r="CO26" s="4"/>
      <c r="CP26" s="4"/>
      <c r="CQ26" s="4"/>
      <c r="CR26" s="4"/>
      <c r="CS26" s="5"/>
      <c r="CT26" s="5"/>
      <c r="CU26" s="5"/>
      <c r="CV26" s="5"/>
      <c r="CW26" s="5"/>
      <c r="CX26" s="4">
        <f t="shared" si="0"/>
        <v>0.70030000000000003</v>
      </c>
      <c r="CY26" s="4">
        <f t="shared" si="1"/>
        <v>0.84360000000000002</v>
      </c>
      <c r="CZ26" s="4">
        <f t="shared" si="2"/>
        <v>0.31435999999999997</v>
      </c>
      <c r="DA26" s="4">
        <f t="shared" si="3"/>
        <v>0.89036000000000004</v>
      </c>
      <c r="DB26" s="4">
        <f t="shared" si="4"/>
        <v>0.29968000000000006</v>
      </c>
      <c r="DC26" s="11" t="str" cm="1">
        <f t="array" aca="1" ref="DC26" ca="1">CONCATENATE(INDIRECT(ADDRESS(1,MATCH(_xlfn.MINIFS(B26:CW26,metrics.est,"MAE"),B26:CW26,0)+1)), ", ", INDIRECT(ADDRESS(2,MATCH(_xlfn.MINIFS(B26:CW26,metrics.est,"MAE"),B26:CW26,0)+1)))</f>
        <v>k=5, r=0.1</v>
      </c>
      <c r="DD26" s="11" t="str" cm="1">
        <f t="array" aca="1" ref="DD26" ca="1">CONCATENATE(INDIRECT(ADDRESS(1,MATCH(_xlfn.MINIFS(B26:CW26,metrics.est,"MSE"),B26:CW26,0)+1)), ", ", INDIRECT(ADDRESS(2,MATCH(_xlfn.MINIFS(B26:CW26,metrics.est,"MSE"),B26:CW26,0)+1)))</f>
        <v>k=5, r=0.1</v>
      </c>
      <c r="DE26" s="11" t="str" cm="1">
        <f t="array" aca="1" ref="DE26" ca="1">CONCATENATE(INDIRECT(ADDRESS(1,MATCH(_xlfn.MAXIFS(B26:CW26,metrics.est,"R"),B26:CW26,0)+1)), ", ", INDIRECT(ADDRESS(2,MATCH(_xlfn.MAXIFS(B26:CW26,metrics.est,"R"),B26:CW26,0)+1)))</f>
        <v>k=5, r=0.3</v>
      </c>
      <c r="DF26" s="11" t="str" cm="1">
        <f t="array" aca="1" ref="DF26" ca="1">CONCATENATE(INDIRECT(ADDRESS(1,MATCH(_xlfn.MAXIFS(B26:CW26,metrics.est,"Coverage"),B26:CW26,0)+1)), ", ", INDIRECT(ADDRESS(2,MATCH(_xlfn.MAXIFS(B26:CW26,metrics.est,"Coverage"),B26:CW26,0)+1)))</f>
        <v>k=5, r=0.1</v>
      </c>
      <c r="DG26" s="11" t="str" cm="1">
        <f t="array" aca="1" ref="DG26" ca="1">CONCATENATE(INDIRECT(ADDRESS(1,MATCH(_xlfn.MINIFS(B26:CW26,metrics.est,"Time"),B26:CW26,0)+1)), ", ", INDIRECT(ADDRESS(2,MATCH(_xlfn.MINIFS(B26:CW26,metrics.est,"Time"),B26:CW26,0)+1)))</f>
        <v>k=5, r=0.9</v>
      </c>
    </row>
    <row r="27" spans="1:11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5"/>
      <c r="AB27" s="5"/>
      <c r="AC27" s="5"/>
      <c r="AD27" s="5"/>
      <c r="AE27" s="5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4"/>
      <c r="AQ27" s="4"/>
      <c r="AR27" s="4"/>
      <c r="AS27" s="4"/>
      <c r="AT27" s="4"/>
      <c r="AU27" s="5"/>
      <c r="AV27" s="5"/>
      <c r="AW27" s="5"/>
      <c r="AX27" s="5"/>
      <c r="AY27" s="5"/>
      <c r="AZ27" s="4"/>
      <c r="BA27" s="4"/>
      <c r="BB27" s="4"/>
      <c r="BC27" s="4"/>
      <c r="BD27" s="4"/>
      <c r="BE27" s="5"/>
      <c r="BF27" s="5"/>
      <c r="BG27" s="5"/>
      <c r="BH27" s="5"/>
      <c r="BI27" s="5"/>
      <c r="BJ27" s="4"/>
      <c r="BK27" s="4"/>
      <c r="BL27" s="4"/>
      <c r="BM27" s="4"/>
      <c r="BN27" s="4"/>
      <c r="BO27" s="5"/>
      <c r="BP27" s="5"/>
      <c r="BQ27" s="5"/>
      <c r="BR27" s="5"/>
      <c r="BS27" s="5"/>
      <c r="BT27" s="4"/>
      <c r="BU27" s="4"/>
      <c r="BV27" s="4"/>
      <c r="BW27" s="4"/>
      <c r="BX27" s="4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5"/>
      <c r="CJ27" s="5"/>
      <c r="CK27" s="5"/>
      <c r="CL27" s="5"/>
      <c r="CM27" s="5"/>
      <c r="CN27" s="4"/>
      <c r="CO27" s="4"/>
      <c r="CP27" s="4"/>
      <c r="CQ27" s="4"/>
      <c r="CR27" s="4"/>
      <c r="CS27" s="5"/>
      <c r="CT27" s="5"/>
      <c r="CU27" s="5"/>
      <c r="CV27" s="5"/>
      <c r="CW27" s="5"/>
      <c r="CX27" s="4">
        <f t="shared" si="0"/>
        <v>0.69935999999999998</v>
      </c>
      <c r="CY27" s="4">
        <f t="shared" si="1"/>
        <v>0.8458</v>
      </c>
      <c r="CZ27" s="4">
        <f t="shared" si="2"/>
        <v>0.32445999999999997</v>
      </c>
      <c r="DA27" s="4">
        <f t="shared" si="3"/>
        <v>0.91709999999999992</v>
      </c>
      <c r="DB27" s="4">
        <f t="shared" si="4"/>
        <v>0.21187999999999999</v>
      </c>
      <c r="DC27" s="11" t="str" cm="1">
        <f t="array" aca="1" ref="DC27" ca="1">CONCATENATE(INDIRECT(ADDRESS(1,MATCH(_xlfn.MINIFS(B27:CW27,metrics.est,"MAE"),B27:CW27,0)+1)), ", ", INDIRECT(ADDRESS(2,MATCH(_xlfn.MINIFS(B27:CW27,metrics.est,"MAE"),B27:CW27,0)+1)))</f>
        <v>k=5, r=0.1</v>
      </c>
      <c r="DD27" s="11" t="str" cm="1">
        <f t="array" aca="1" ref="DD27" ca="1">CONCATENATE(INDIRECT(ADDRESS(1,MATCH(_xlfn.MINIFS(B27:CW27,metrics.est,"MSE"),B27:CW27,0)+1)), ", ", INDIRECT(ADDRESS(2,MATCH(_xlfn.MINIFS(B27:CW27,metrics.est,"MSE"),B27:CW27,0)+1)))</f>
        <v>k=5, r=0.1</v>
      </c>
      <c r="DE27" s="11" t="str" cm="1">
        <f t="array" aca="1" ref="DE27" ca="1">CONCATENATE(INDIRECT(ADDRESS(1,MATCH(_xlfn.MAXIFS(B27:CW27,metrics.est,"R"),B27:CW27,0)+1)), ", ", INDIRECT(ADDRESS(2,MATCH(_xlfn.MAXIFS(B27:CW27,metrics.est,"R"),B27:CW27,0)+1)))</f>
        <v>k=5, r=0.3</v>
      </c>
      <c r="DF27" s="11" t="str" cm="1">
        <f t="array" aca="1" ref="DF27" ca="1">CONCATENATE(INDIRECT(ADDRESS(1,MATCH(_xlfn.MAXIFS(B27:CW27,metrics.est,"Coverage"),B27:CW27,0)+1)), ", ", INDIRECT(ADDRESS(2,MATCH(_xlfn.MAXIFS(B27:CW27,metrics.est,"Coverage"),B27:CW27,0)+1)))</f>
        <v>k=5, r=0.1</v>
      </c>
      <c r="DG27" s="11" t="str" cm="1">
        <f t="array" aca="1" ref="DG27" ca="1">CONCATENATE(INDIRECT(ADDRESS(1,MATCH(_xlfn.MINIFS(B27:CW27,metrics.est,"Time"),B27:CW27,0)+1)), ", ", INDIRECT(ADDRESS(2,MATCH(_xlfn.MINIFS(B27:CW27,metrics.est,"Time"),B27:CW27,0)+1)))</f>
        <v>k=5, r=0.9</v>
      </c>
    </row>
    <row r="28" spans="1:11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5"/>
      <c r="AB28" s="5"/>
      <c r="AC28" s="5"/>
      <c r="AD28" s="5"/>
      <c r="AE28" s="5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4"/>
      <c r="AQ28" s="4"/>
      <c r="AR28" s="4"/>
      <c r="AS28" s="4"/>
      <c r="AT28" s="4"/>
      <c r="AU28" s="5"/>
      <c r="AV28" s="5"/>
      <c r="AW28" s="5"/>
      <c r="AX28" s="5"/>
      <c r="AY28" s="5"/>
      <c r="AZ28" s="4"/>
      <c r="BA28" s="4"/>
      <c r="BB28" s="4"/>
      <c r="BC28" s="4"/>
      <c r="BD28" s="4"/>
      <c r="BE28" s="5"/>
      <c r="BF28" s="5"/>
      <c r="BG28" s="5"/>
      <c r="BH28" s="5"/>
      <c r="BI28" s="5"/>
      <c r="BJ28" s="4"/>
      <c r="BK28" s="4"/>
      <c r="BL28" s="4"/>
      <c r="BM28" s="4"/>
      <c r="BN28" s="4"/>
      <c r="BO28" s="5"/>
      <c r="BP28" s="5"/>
      <c r="BQ28" s="5"/>
      <c r="BR28" s="5"/>
      <c r="BS28" s="5"/>
      <c r="BT28" s="4"/>
      <c r="BU28" s="4"/>
      <c r="BV28" s="4"/>
      <c r="BW28" s="4"/>
      <c r="BX28" s="4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5"/>
      <c r="CJ28" s="5"/>
      <c r="CK28" s="5"/>
      <c r="CL28" s="5"/>
      <c r="CM28" s="5"/>
      <c r="CN28" s="4"/>
      <c r="CO28" s="4"/>
      <c r="CP28" s="4"/>
      <c r="CQ28" s="4"/>
      <c r="CR28" s="4"/>
      <c r="CS28" s="5"/>
      <c r="CT28" s="5"/>
      <c r="CU28" s="5"/>
      <c r="CV28" s="5"/>
      <c r="CW28" s="5"/>
      <c r="CX28" s="4">
        <f t="shared" si="0"/>
        <v>0.70222000000000007</v>
      </c>
      <c r="CY28" s="4">
        <f t="shared" si="1"/>
        <v>0.85026000000000013</v>
      </c>
      <c r="CZ28" s="4">
        <f t="shared" si="2"/>
        <v>0.32703999999999994</v>
      </c>
      <c r="DA28" s="4">
        <f t="shared" si="3"/>
        <v>0.91709999999999992</v>
      </c>
      <c r="DB28" s="4">
        <f t="shared" si="4"/>
        <v>0.24738000000000002</v>
      </c>
      <c r="DC28" s="11" t="str" cm="1">
        <f t="array" aca="1" ref="DC28" ca="1">CONCATENATE(INDIRECT(ADDRESS(1,MATCH(_xlfn.MINIFS(B28:CW28,metrics.est,"MAE"),B28:CW28,0)+1)), ", ", INDIRECT(ADDRESS(2,MATCH(_xlfn.MINIFS(B28:CW28,metrics.est,"MAE"),B28:CW28,0)+1)))</f>
        <v>k=5, r=0.1</v>
      </c>
      <c r="DD28" s="11" t="str" cm="1">
        <f t="array" aca="1" ref="DD28" ca="1">CONCATENATE(INDIRECT(ADDRESS(1,MATCH(_xlfn.MINIFS(B28:CW28,metrics.est,"MSE"),B28:CW28,0)+1)), ", ", INDIRECT(ADDRESS(2,MATCH(_xlfn.MINIFS(B28:CW28,metrics.est,"MSE"),B28:CW28,0)+1)))</f>
        <v>k=5, r=0.1</v>
      </c>
      <c r="DE28" s="11" t="str" cm="1">
        <f t="array" aca="1" ref="DE28" ca="1">CONCATENATE(INDIRECT(ADDRESS(1,MATCH(_xlfn.MAXIFS(B28:CW28,metrics.est,"R"),B28:CW28,0)+1)), ", ", INDIRECT(ADDRESS(2,MATCH(_xlfn.MAXIFS(B28:CW28,metrics.est,"R"),B28:CW28,0)+1)))</f>
        <v>k=5, r=0.3</v>
      </c>
      <c r="DF28" s="11" t="str" cm="1">
        <f t="array" aca="1" ref="DF28" ca="1">CONCATENATE(INDIRECT(ADDRESS(1,MATCH(_xlfn.MAXIFS(B28:CW28,metrics.est,"Coverage"),B28:CW28,0)+1)), ", ", INDIRECT(ADDRESS(2,MATCH(_xlfn.MAXIFS(B28:CW28,metrics.est,"Coverage"),B28:CW28,0)+1)))</f>
        <v>k=5, r=0.1</v>
      </c>
      <c r="DG28" s="11" t="str" cm="1">
        <f t="array" aca="1" ref="DG28" ca="1">CONCATENATE(INDIRECT(ADDRESS(1,MATCH(_xlfn.MINIFS(B28:CW28,metrics.est,"Time"),B28:CW28,0)+1)), ", ", INDIRECT(ADDRESS(2,MATCH(_xlfn.MINIFS(B28:CW28,metrics.est,"Time"),B28:CW28,0)+1)))</f>
        <v>k=5, r=0.9</v>
      </c>
    </row>
    <row r="29" spans="1:11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5"/>
      <c r="AB29" s="5"/>
      <c r="AC29" s="5"/>
      <c r="AD29" s="5"/>
      <c r="AE29" s="5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4"/>
      <c r="AQ29" s="4"/>
      <c r="AR29" s="4"/>
      <c r="AS29" s="4"/>
      <c r="AT29" s="4"/>
      <c r="AU29" s="5"/>
      <c r="AV29" s="5"/>
      <c r="AW29" s="5"/>
      <c r="AX29" s="5"/>
      <c r="AY29" s="5"/>
      <c r="AZ29" s="4"/>
      <c r="BA29" s="4"/>
      <c r="BB29" s="4"/>
      <c r="BC29" s="4"/>
      <c r="BD29" s="4"/>
      <c r="BE29" s="5"/>
      <c r="BF29" s="5"/>
      <c r="BG29" s="5"/>
      <c r="BH29" s="5"/>
      <c r="BI29" s="5"/>
      <c r="BJ29" s="4"/>
      <c r="BK29" s="4"/>
      <c r="BL29" s="4"/>
      <c r="BM29" s="4"/>
      <c r="BN29" s="4"/>
      <c r="BO29" s="5"/>
      <c r="BP29" s="5"/>
      <c r="BQ29" s="5"/>
      <c r="BR29" s="5"/>
      <c r="BS29" s="5"/>
      <c r="BT29" s="4"/>
      <c r="BU29" s="4"/>
      <c r="BV29" s="4"/>
      <c r="BW29" s="4"/>
      <c r="BX29" s="4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5"/>
      <c r="CJ29" s="5"/>
      <c r="CK29" s="5"/>
      <c r="CL29" s="5"/>
      <c r="CM29" s="5"/>
      <c r="CN29" s="4"/>
      <c r="CO29" s="4"/>
      <c r="CP29" s="4"/>
      <c r="CQ29" s="4"/>
      <c r="CR29" s="4"/>
      <c r="CS29" s="5"/>
      <c r="CT29" s="5"/>
      <c r="CU29" s="5"/>
      <c r="CV29" s="5"/>
      <c r="CW29" s="5"/>
      <c r="CX29" s="4">
        <f t="shared" si="0"/>
        <v>0.70352000000000003</v>
      </c>
      <c r="CY29" s="4">
        <f t="shared" si="1"/>
        <v>0.85031999999999996</v>
      </c>
      <c r="CZ29" s="4">
        <f t="shared" si="2"/>
        <v>0.31207999999999997</v>
      </c>
      <c r="DA29" s="4">
        <f t="shared" si="3"/>
        <v>0.89036000000000004</v>
      </c>
      <c r="DB29" s="4">
        <f t="shared" si="4"/>
        <v>1.9184999999999999</v>
      </c>
      <c r="DC29" s="11" t="str" cm="1">
        <f t="array" aca="1" ref="DC29" ca="1">CONCATENATE(INDIRECT(ADDRESS(1,MATCH(_xlfn.MINIFS(B29:CW29,metrics.est,"MAE"),B29:CW29,0)+1)), ", ", INDIRECT(ADDRESS(2,MATCH(_xlfn.MINIFS(B29:CW29,metrics.est,"MAE"),B29:CW29,0)+1)))</f>
        <v>k=5, r=0.1</v>
      </c>
      <c r="DD29" s="11" t="str" cm="1">
        <f t="array" aca="1" ref="DD29" ca="1">CONCATENATE(INDIRECT(ADDRESS(1,MATCH(_xlfn.MINIFS(B29:CW29,metrics.est,"MSE"),B29:CW29,0)+1)), ", ", INDIRECT(ADDRESS(2,MATCH(_xlfn.MINIFS(B29:CW29,metrics.est,"MSE"),B29:CW29,0)+1)))</f>
        <v>k=5, r=0.1</v>
      </c>
      <c r="DE29" s="11" t="str" cm="1">
        <f t="array" aca="1" ref="DE29" ca="1">CONCATENATE(INDIRECT(ADDRESS(1,MATCH(_xlfn.MAXIFS(B29:CW29,metrics.est,"R"),B29:CW29,0)+1)), ", ", INDIRECT(ADDRESS(2,MATCH(_xlfn.MAXIFS(B29:CW29,metrics.est,"R"),B29:CW29,0)+1)))</f>
        <v>k=5, r=0.3</v>
      </c>
      <c r="DF29" s="11" t="str" cm="1">
        <f t="array" aca="1" ref="DF29" ca="1">CONCATENATE(INDIRECT(ADDRESS(1,MATCH(_xlfn.MAXIFS(B29:CW29,metrics.est,"Coverage"),B29:CW29,0)+1)), ", ", INDIRECT(ADDRESS(2,MATCH(_xlfn.MAXIFS(B29:CW29,metrics.est,"Coverage"),B29:CW29,0)+1)))</f>
        <v>k=5, r=0.1</v>
      </c>
      <c r="DG29" s="11" t="str" cm="1">
        <f t="array" aca="1" ref="DG29" ca="1">CONCATENATE(INDIRECT(ADDRESS(1,MATCH(_xlfn.MINIFS(B29:CW29,metrics.est,"Time"),B29:CW29,0)+1)), ", ", INDIRECT(ADDRESS(2,MATCH(_xlfn.MINIFS(B29:CW29,metrics.est,"Time"),B29:CW29,0)+1)))</f>
        <v>k=5, r=0.9</v>
      </c>
    </row>
    <row r="30" spans="1:11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5"/>
      <c r="AB30" s="5"/>
      <c r="AC30" s="5"/>
      <c r="AD30" s="5"/>
      <c r="AE30" s="5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4"/>
      <c r="AQ30" s="4"/>
      <c r="AR30" s="4"/>
      <c r="AS30" s="4"/>
      <c r="AT30" s="4"/>
      <c r="AU30" s="5"/>
      <c r="AV30" s="5"/>
      <c r="AW30" s="5"/>
      <c r="AX30" s="5"/>
      <c r="AY30" s="5"/>
      <c r="AZ30" s="4"/>
      <c r="BA30" s="4"/>
      <c r="BB30" s="4"/>
      <c r="BC30" s="4"/>
      <c r="BD30" s="4"/>
      <c r="BE30" s="5"/>
      <c r="BF30" s="5"/>
      <c r="BG30" s="5"/>
      <c r="BH30" s="5"/>
      <c r="BI30" s="5"/>
      <c r="BJ30" s="4"/>
      <c r="BK30" s="4"/>
      <c r="BL30" s="4"/>
      <c r="BM30" s="4"/>
      <c r="BN30" s="4"/>
      <c r="BO30" s="5"/>
      <c r="BP30" s="5"/>
      <c r="BQ30" s="5"/>
      <c r="BR30" s="5"/>
      <c r="BS30" s="5"/>
      <c r="BT30" s="4"/>
      <c r="BU30" s="4"/>
      <c r="BV30" s="4"/>
      <c r="BW30" s="4"/>
      <c r="BX30" s="4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5"/>
      <c r="CJ30" s="5"/>
      <c r="CK30" s="5"/>
      <c r="CL30" s="5"/>
      <c r="CM30" s="5"/>
      <c r="CN30" s="4"/>
      <c r="CO30" s="4"/>
      <c r="CP30" s="4"/>
      <c r="CQ30" s="4"/>
      <c r="CR30" s="4"/>
      <c r="CS30" s="5"/>
      <c r="CT30" s="5"/>
      <c r="CU30" s="5"/>
      <c r="CV30" s="5"/>
      <c r="CW30" s="5"/>
      <c r="CX30" s="4">
        <f t="shared" si="0"/>
        <v>0.70500000000000007</v>
      </c>
      <c r="CY30" s="4">
        <f t="shared" si="1"/>
        <v>0.85332000000000008</v>
      </c>
      <c r="CZ30" s="4">
        <f t="shared" si="2"/>
        <v>0.31362000000000001</v>
      </c>
      <c r="DA30" s="4">
        <f t="shared" si="3"/>
        <v>0.89036000000000004</v>
      </c>
      <c r="DB30" s="4">
        <f t="shared" si="4"/>
        <v>0.22715999999999997</v>
      </c>
      <c r="DC30" s="11" t="str" cm="1">
        <f t="array" aca="1" ref="DC30" ca="1">CONCATENATE(INDIRECT(ADDRESS(1,MATCH(_xlfn.MINIFS(B30:CW30,metrics.est,"MAE"),B30:CW30,0)+1)), ", ", INDIRECT(ADDRESS(2,MATCH(_xlfn.MINIFS(B30:CW30,metrics.est,"MAE"),B30:CW30,0)+1)))</f>
        <v>k=5, r=0.1</v>
      </c>
      <c r="DD30" s="11" t="str" cm="1">
        <f t="array" aca="1" ref="DD30" ca="1">CONCATENATE(INDIRECT(ADDRESS(1,MATCH(_xlfn.MINIFS(B30:CW30,metrics.est,"MSE"),B30:CW30,0)+1)), ", ", INDIRECT(ADDRESS(2,MATCH(_xlfn.MINIFS(B30:CW30,metrics.est,"MSE"),B30:CW30,0)+1)))</f>
        <v>k=5, r=0.1</v>
      </c>
      <c r="DE30" s="11" t="str" cm="1">
        <f t="array" aca="1" ref="DE30" ca="1">CONCATENATE(INDIRECT(ADDRESS(1,MATCH(_xlfn.MAXIFS(B30:CW30,metrics.est,"R"),B30:CW30,0)+1)), ", ", INDIRECT(ADDRESS(2,MATCH(_xlfn.MAXIFS(B30:CW30,metrics.est,"R"),B30:CW30,0)+1)))</f>
        <v>k=5, r=0.3</v>
      </c>
      <c r="DF30" s="11" t="str" cm="1">
        <f t="array" aca="1" ref="DF30" ca="1">CONCATENATE(INDIRECT(ADDRESS(1,MATCH(_xlfn.MAXIFS(B30:CW30,metrics.est,"Coverage"),B30:CW30,0)+1)), ", ", INDIRECT(ADDRESS(2,MATCH(_xlfn.MAXIFS(B30:CW30,metrics.est,"Coverage"),B30:CW30,0)+1)))</f>
        <v>k=5, r=0.1</v>
      </c>
      <c r="DG30" s="11" t="str" cm="1">
        <f t="array" aca="1" ref="DG30" ca="1">CONCATENATE(INDIRECT(ADDRESS(1,MATCH(_xlfn.MINIFS(B30:CW30,metrics.est,"Time"),B30:CW30,0)+1)), ", ", INDIRECT(ADDRESS(2,MATCH(_xlfn.MINIFS(B30:CW30,metrics.est,"Time"),B30:CW30,0)+1)))</f>
        <v>k=5, r=0.9</v>
      </c>
    </row>
    <row r="31" spans="1:11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5"/>
      <c r="AB31" s="5"/>
      <c r="AC31" s="5"/>
      <c r="AD31" s="5"/>
      <c r="AE31" s="5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4"/>
      <c r="AQ31" s="4"/>
      <c r="AR31" s="4"/>
      <c r="AS31" s="4"/>
      <c r="AT31" s="4"/>
      <c r="AU31" s="5"/>
      <c r="AV31" s="5"/>
      <c r="AW31" s="5"/>
      <c r="AX31" s="5"/>
      <c r="AY31" s="5"/>
      <c r="AZ31" s="4"/>
      <c r="BA31" s="4"/>
      <c r="BB31" s="4"/>
      <c r="BC31" s="4"/>
      <c r="BD31" s="4"/>
      <c r="BE31" s="5"/>
      <c r="BF31" s="5"/>
      <c r="BG31" s="5"/>
      <c r="BH31" s="5"/>
      <c r="BI31" s="5"/>
      <c r="BJ31" s="4"/>
      <c r="BK31" s="4"/>
      <c r="BL31" s="4"/>
      <c r="BM31" s="4"/>
      <c r="BN31" s="4"/>
      <c r="BO31" s="5"/>
      <c r="BP31" s="5"/>
      <c r="BQ31" s="5"/>
      <c r="BR31" s="5"/>
      <c r="BS31" s="5"/>
      <c r="BT31" s="4"/>
      <c r="BU31" s="4"/>
      <c r="BV31" s="4"/>
      <c r="BW31" s="4"/>
      <c r="BX31" s="4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5"/>
      <c r="CJ31" s="5"/>
      <c r="CK31" s="5"/>
      <c r="CL31" s="5"/>
      <c r="CM31" s="5"/>
      <c r="CN31" s="4"/>
      <c r="CO31" s="4"/>
      <c r="CP31" s="4"/>
      <c r="CQ31" s="4"/>
      <c r="CR31" s="4"/>
      <c r="CS31" s="5"/>
      <c r="CT31" s="5"/>
      <c r="CU31" s="5"/>
      <c r="CV31" s="5"/>
      <c r="CW31" s="5"/>
      <c r="CX31" s="4">
        <f t="shared" si="0"/>
        <v>0.71278000000000008</v>
      </c>
      <c r="CY31" s="4">
        <f t="shared" si="1"/>
        <v>0.86511999999999989</v>
      </c>
      <c r="CZ31" s="4">
        <f t="shared" si="2"/>
        <v>0.31478</v>
      </c>
      <c r="DA31" s="4">
        <f t="shared" si="3"/>
        <v>0.91709999999999992</v>
      </c>
      <c r="DB31" s="4">
        <f t="shared" si="4"/>
        <v>0.25525999999999993</v>
      </c>
      <c r="DC31" s="11" t="str" cm="1">
        <f t="array" aca="1" ref="DC31" ca="1">CONCATENATE(INDIRECT(ADDRESS(1,MATCH(_xlfn.MINIFS(B31:CW31,metrics.est,"MAE"),B31:CW31,0)+1)), ", ", INDIRECT(ADDRESS(2,MATCH(_xlfn.MINIFS(B31:CW31,metrics.est,"MAE"),B31:CW31,0)+1)))</f>
        <v>k=5, r=0.1</v>
      </c>
      <c r="DD31" s="11" t="str" cm="1">
        <f t="array" aca="1" ref="DD31" ca="1">CONCATENATE(INDIRECT(ADDRESS(1,MATCH(_xlfn.MINIFS(B31:CW31,metrics.est,"MSE"),B31:CW31,0)+1)), ", ", INDIRECT(ADDRESS(2,MATCH(_xlfn.MINIFS(B31:CW31,metrics.est,"MSE"),B31:CW31,0)+1)))</f>
        <v>k=5, r=0.1</v>
      </c>
      <c r="DE31" s="11" t="str" cm="1">
        <f t="array" aca="1" ref="DE31" ca="1">CONCATENATE(INDIRECT(ADDRESS(1,MATCH(_xlfn.MAXIFS(B31:CW31,metrics.est,"R"),B31:CW31,0)+1)), ", ", INDIRECT(ADDRESS(2,MATCH(_xlfn.MAXIFS(B31:CW31,metrics.est,"R"),B31:CW31,0)+1)))</f>
        <v>k=5, r=0.3</v>
      </c>
      <c r="DF31" s="11" t="str" cm="1">
        <f t="array" aca="1" ref="DF31" ca="1">CONCATENATE(INDIRECT(ADDRESS(1,MATCH(_xlfn.MAXIFS(B31:CW31,metrics.est,"Coverage"),B31:CW31,0)+1)), ", ", INDIRECT(ADDRESS(2,MATCH(_xlfn.MAXIFS(B31:CW31,metrics.est,"Coverage"),B31:CW31,0)+1)))</f>
        <v>k=5, r=0.1</v>
      </c>
      <c r="DG31" s="11" t="str" cm="1">
        <f t="array" aca="1" ref="DG31" ca="1">CONCATENATE(INDIRECT(ADDRESS(1,MATCH(_xlfn.MINIFS(B31:CW31,metrics.est,"Time"),B31:CW31,0)+1)), ", ", INDIRECT(ADDRESS(2,MATCH(_xlfn.MINIFS(B31:CW31,metrics.est,"Time"),B31:CW31,0)+1)))</f>
        <v>k=5, r=0.9</v>
      </c>
    </row>
    <row r="32" spans="1:11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5"/>
      <c r="AB32" s="5"/>
      <c r="AC32" s="5"/>
      <c r="AD32" s="5"/>
      <c r="AE32" s="5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4"/>
      <c r="AQ32" s="4"/>
      <c r="AR32" s="4"/>
      <c r="AS32" s="4"/>
      <c r="AT32" s="4"/>
      <c r="AU32" s="5"/>
      <c r="AV32" s="5"/>
      <c r="AW32" s="5"/>
      <c r="AX32" s="5"/>
      <c r="AY32" s="5"/>
      <c r="AZ32" s="4"/>
      <c r="BA32" s="4"/>
      <c r="BB32" s="4"/>
      <c r="BC32" s="4"/>
      <c r="BD32" s="4"/>
      <c r="BE32" s="5"/>
      <c r="BF32" s="5"/>
      <c r="BG32" s="5"/>
      <c r="BH32" s="5"/>
      <c r="BI32" s="5"/>
      <c r="BJ32" s="4"/>
      <c r="BK32" s="4"/>
      <c r="BL32" s="4"/>
      <c r="BM32" s="4"/>
      <c r="BN32" s="4"/>
      <c r="BO32" s="5"/>
      <c r="BP32" s="5"/>
      <c r="BQ32" s="5"/>
      <c r="BR32" s="5"/>
      <c r="BS32" s="5"/>
      <c r="BT32" s="4"/>
      <c r="BU32" s="4"/>
      <c r="BV32" s="4"/>
      <c r="BW32" s="4"/>
      <c r="BX32" s="4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5"/>
      <c r="CJ32" s="5"/>
      <c r="CK32" s="5"/>
      <c r="CL32" s="5"/>
      <c r="CM32" s="5"/>
      <c r="CN32" s="4"/>
      <c r="CO32" s="4"/>
      <c r="CP32" s="4"/>
      <c r="CQ32" s="4"/>
      <c r="CR32" s="4"/>
      <c r="CS32" s="5"/>
      <c r="CT32" s="5"/>
      <c r="CU32" s="5"/>
      <c r="CV32" s="5"/>
      <c r="CW32" s="5"/>
      <c r="CX32" s="4">
        <f t="shared" si="0"/>
        <v>0.70226</v>
      </c>
      <c r="CY32" s="4">
        <f t="shared" si="1"/>
        <v>0.84811999999999999</v>
      </c>
      <c r="CZ32" s="4">
        <f t="shared" si="2"/>
        <v>0.31413999999999997</v>
      </c>
      <c r="DA32" s="4">
        <f t="shared" si="3"/>
        <v>0.91709999999999992</v>
      </c>
      <c r="DB32" s="4">
        <f t="shared" si="4"/>
        <v>0.31136000000000003</v>
      </c>
      <c r="DC32" s="11" t="str" cm="1">
        <f t="array" aca="1" ref="DC32" ca="1">CONCATENATE(INDIRECT(ADDRESS(1,MATCH(_xlfn.MINIFS(B32:CW32,metrics.est,"MAE"),B32:CW32,0)+1)), ", ", INDIRECT(ADDRESS(2,MATCH(_xlfn.MINIFS(B32:CW32,metrics.est,"MAE"),B32:CW32,0)+1)))</f>
        <v>k=5, r=0.1</v>
      </c>
      <c r="DD32" s="11" t="str" cm="1">
        <f t="array" aca="1" ref="DD32" ca="1">CONCATENATE(INDIRECT(ADDRESS(1,MATCH(_xlfn.MINIFS(B32:CW32,metrics.est,"MSE"),B32:CW32,0)+1)), ", ", INDIRECT(ADDRESS(2,MATCH(_xlfn.MINIFS(B32:CW32,metrics.est,"MSE"),B32:CW32,0)+1)))</f>
        <v>k=5, r=0.1</v>
      </c>
      <c r="DE32" s="11" t="str" cm="1">
        <f t="array" aca="1" ref="DE32" ca="1">CONCATENATE(INDIRECT(ADDRESS(1,MATCH(_xlfn.MAXIFS(B32:CW32,metrics.est,"R"),B32:CW32,0)+1)), ", ", INDIRECT(ADDRESS(2,MATCH(_xlfn.MAXIFS(B32:CW32,metrics.est,"R"),B32:CW32,0)+1)))</f>
        <v>k=5, r=0.3</v>
      </c>
      <c r="DF32" s="11" t="str" cm="1">
        <f t="array" aca="1" ref="DF32" ca="1">CONCATENATE(INDIRECT(ADDRESS(1,MATCH(_xlfn.MAXIFS(B32:CW32,metrics.est,"Coverage"),B32:CW32,0)+1)), ", ", INDIRECT(ADDRESS(2,MATCH(_xlfn.MAXIFS(B32:CW32,metrics.est,"Coverage"),B32:CW32,0)+1)))</f>
        <v>k=5, r=0.1</v>
      </c>
      <c r="DG32" s="11" t="str" cm="1">
        <f t="array" aca="1" ref="DG32" ca="1">CONCATENATE(INDIRECT(ADDRESS(1,MATCH(_xlfn.MINIFS(B32:CW32,metrics.est,"Time"),B32:CW32,0)+1)), ", ", INDIRECT(ADDRESS(2,MATCH(_xlfn.MINIFS(B32:CW32,metrics.est,"Time"),B32:CW32,0)+1)))</f>
        <v>k=5, r=0.9</v>
      </c>
    </row>
    <row r="33" spans="1:11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5"/>
      <c r="AB33" s="5"/>
      <c r="AC33" s="5"/>
      <c r="AD33" s="5"/>
      <c r="AE33" s="5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4"/>
      <c r="AQ33" s="4"/>
      <c r="AR33" s="4"/>
      <c r="AS33" s="4"/>
      <c r="AT33" s="4"/>
      <c r="AU33" s="5"/>
      <c r="AV33" s="5"/>
      <c r="AW33" s="5"/>
      <c r="AX33" s="5"/>
      <c r="AY33" s="5"/>
      <c r="AZ33" s="4"/>
      <c r="BA33" s="4"/>
      <c r="BB33" s="4"/>
      <c r="BC33" s="4"/>
      <c r="BD33" s="4"/>
      <c r="BE33" s="5"/>
      <c r="BF33" s="5"/>
      <c r="BG33" s="5"/>
      <c r="BH33" s="5"/>
      <c r="BI33" s="5"/>
      <c r="BJ33" s="4"/>
      <c r="BK33" s="4"/>
      <c r="BL33" s="4"/>
      <c r="BM33" s="4"/>
      <c r="BN33" s="4"/>
      <c r="BO33" s="5"/>
      <c r="BP33" s="5"/>
      <c r="BQ33" s="5"/>
      <c r="BR33" s="5"/>
      <c r="BS33" s="5"/>
      <c r="BT33" s="4"/>
      <c r="BU33" s="4"/>
      <c r="BV33" s="4"/>
      <c r="BW33" s="4"/>
      <c r="BX33" s="4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5"/>
      <c r="CJ33" s="5"/>
      <c r="CK33" s="5"/>
      <c r="CL33" s="5"/>
      <c r="CM33" s="5"/>
      <c r="CN33" s="4"/>
      <c r="CO33" s="4"/>
      <c r="CP33" s="4"/>
      <c r="CQ33" s="4"/>
      <c r="CR33" s="4"/>
      <c r="CS33" s="5"/>
      <c r="CT33" s="5"/>
      <c r="CU33" s="5"/>
      <c r="CV33" s="5"/>
      <c r="CW33" s="5"/>
      <c r="CX33" s="4">
        <f t="shared" si="0"/>
        <v>0.71312000000000009</v>
      </c>
      <c r="CY33" s="4">
        <f t="shared" si="1"/>
        <v>0.87314000000000003</v>
      </c>
      <c r="CZ33" s="4">
        <f t="shared" si="2"/>
        <v>0.31920000000000004</v>
      </c>
      <c r="DA33" s="4">
        <f t="shared" si="3"/>
        <v>0.91709999999999992</v>
      </c>
      <c r="DB33" s="4">
        <f t="shared" si="4"/>
        <v>0.26757999999999998</v>
      </c>
      <c r="DC33" s="11" t="str" cm="1">
        <f t="array" aca="1" ref="DC33" ca="1">CONCATENATE(INDIRECT(ADDRESS(1,MATCH(_xlfn.MINIFS(B33:CW33,metrics.est,"MAE"),B33:CW33,0)+1)), ", ", INDIRECT(ADDRESS(2,MATCH(_xlfn.MINIFS(B33:CW33,metrics.est,"MAE"),B33:CW33,0)+1)))</f>
        <v>k=5, r=0.1</v>
      </c>
      <c r="DD33" s="11" t="str" cm="1">
        <f t="array" aca="1" ref="DD33" ca="1">CONCATENATE(INDIRECT(ADDRESS(1,MATCH(_xlfn.MINIFS(B33:CW33,metrics.est,"MSE"),B33:CW33,0)+1)), ", ", INDIRECT(ADDRESS(2,MATCH(_xlfn.MINIFS(B33:CW33,metrics.est,"MSE"),B33:CW33,0)+1)))</f>
        <v>k=5, r=0.1</v>
      </c>
      <c r="DE33" s="11" t="str" cm="1">
        <f t="array" aca="1" ref="DE33" ca="1">CONCATENATE(INDIRECT(ADDRESS(1,MATCH(_xlfn.MAXIFS(B33:CW33,metrics.est,"R"),B33:CW33,0)+1)), ", ", INDIRECT(ADDRESS(2,MATCH(_xlfn.MAXIFS(B33:CW33,metrics.est,"R"),B33:CW33,0)+1)))</f>
        <v>k=5, r=0.3</v>
      </c>
      <c r="DF33" s="11" t="str" cm="1">
        <f t="array" aca="1" ref="DF33" ca="1">CONCATENATE(INDIRECT(ADDRESS(1,MATCH(_xlfn.MAXIFS(B33:CW33,metrics.est,"Coverage"),B33:CW33,0)+1)), ", ", INDIRECT(ADDRESS(2,MATCH(_xlfn.MAXIFS(B33:CW33,metrics.est,"Coverage"),B33:CW33,0)+1)))</f>
        <v>k=5, r=0.1</v>
      </c>
      <c r="DG33" s="11" t="str" cm="1">
        <f t="array" aca="1" ref="DG33" ca="1">CONCATENATE(INDIRECT(ADDRESS(1,MATCH(_xlfn.MINIFS(B33:CW33,metrics.est,"Time"),B33:CW33,0)+1)), ", ", INDIRECT(ADDRESS(2,MATCH(_xlfn.MINIFS(B33:CW33,metrics.est,"Time"),B33:CW33,0)+1)))</f>
        <v>k=5, r=0.9</v>
      </c>
    </row>
    <row r="34" spans="1:11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5"/>
      <c r="AB34" s="5"/>
      <c r="AC34" s="5"/>
      <c r="AD34" s="5"/>
      <c r="AE34" s="5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4"/>
      <c r="AQ34" s="4"/>
      <c r="AR34" s="4"/>
      <c r="AS34" s="4"/>
      <c r="AT34" s="4"/>
      <c r="AU34" s="5"/>
      <c r="AV34" s="5"/>
      <c r="AW34" s="5"/>
      <c r="AX34" s="5"/>
      <c r="AY34" s="5"/>
      <c r="AZ34" s="4"/>
      <c r="BA34" s="4"/>
      <c r="BB34" s="4"/>
      <c r="BC34" s="4"/>
      <c r="BD34" s="4"/>
      <c r="BE34" s="5"/>
      <c r="BF34" s="5"/>
      <c r="BG34" s="5"/>
      <c r="BH34" s="5"/>
      <c r="BI34" s="5"/>
      <c r="BJ34" s="4"/>
      <c r="BK34" s="4"/>
      <c r="BL34" s="4"/>
      <c r="BM34" s="4"/>
      <c r="BN34" s="4"/>
      <c r="BO34" s="5"/>
      <c r="BP34" s="5"/>
      <c r="BQ34" s="5"/>
      <c r="BR34" s="5"/>
      <c r="BS34" s="5"/>
      <c r="BT34" s="4"/>
      <c r="BU34" s="4"/>
      <c r="BV34" s="4"/>
      <c r="BW34" s="4"/>
      <c r="BX34" s="4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5"/>
      <c r="CJ34" s="5"/>
      <c r="CK34" s="5"/>
      <c r="CL34" s="5"/>
      <c r="CM34" s="5"/>
      <c r="CN34" s="4"/>
      <c r="CO34" s="4"/>
      <c r="CP34" s="4"/>
      <c r="CQ34" s="4"/>
      <c r="CR34" s="4"/>
      <c r="CS34" s="5"/>
      <c r="CT34" s="5"/>
      <c r="CU34" s="5"/>
      <c r="CV34" s="5"/>
      <c r="CW34" s="5"/>
      <c r="CX34" s="4">
        <f t="shared" si="0"/>
        <v>0.68498000000000003</v>
      </c>
      <c r="CY34" s="4">
        <f t="shared" si="1"/>
        <v>0.80026000000000008</v>
      </c>
      <c r="CZ34" s="4">
        <f t="shared" si="2"/>
        <v>0.32212000000000002</v>
      </c>
      <c r="DA34" s="4">
        <f t="shared" si="3"/>
        <v>0.85788000000000009</v>
      </c>
      <c r="DB34" s="4">
        <f t="shared" si="4"/>
        <v>0.44607999999999998</v>
      </c>
      <c r="DC34" s="11" t="str" cm="1">
        <f t="array" aca="1" ref="DC34" ca="1">CONCATENATE(INDIRECT(ADDRESS(1,MATCH(_xlfn.MINIFS(B34:CW34,metrics.est,"MAE"),B34:CW34,0)+1)), ", ", INDIRECT(ADDRESS(2,MATCH(_xlfn.MINIFS(B34:CW34,metrics.est,"MAE"),B34:CW34,0)+1)))</f>
        <v>k=5, r=0.1</v>
      </c>
      <c r="DD34" s="11" t="str" cm="1">
        <f t="array" aca="1" ref="DD34" ca="1">CONCATENATE(INDIRECT(ADDRESS(1,MATCH(_xlfn.MINIFS(B34:CW34,metrics.est,"MSE"),B34:CW34,0)+1)), ", ", INDIRECT(ADDRESS(2,MATCH(_xlfn.MINIFS(B34:CW34,metrics.est,"MSE"),B34:CW34,0)+1)))</f>
        <v>k=5, r=0.1</v>
      </c>
      <c r="DE34" s="11" t="str" cm="1">
        <f t="array" aca="1" ref="DE34" ca="1">CONCATENATE(INDIRECT(ADDRESS(1,MATCH(_xlfn.MAXIFS(B34:CW34,metrics.est,"R"),B34:CW34,0)+1)), ", ", INDIRECT(ADDRESS(2,MATCH(_xlfn.MAXIFS(B34:CW34,metrics.est,"R"),B34:CW34,0)+1)))</f>
        <v>k=5, r=0.3</v>
      </c>
      <c r="DF34" s="11" t="str" cm="1">
        <f t="array" aca="1" ref="DF34" ca="1">CONCATENATE(INDIRECT(ADDRESS(1,MATCH(_xlfn.MAXIFS(B34:CW34,metrics.est,"Coverage"),B34:CW34,0)+1)), ", ", INDIRECT(ADDRESS(2,MATCH(_xlfn.MAXIFS(B34:CW34,metrics.est,"Coverage"),B34:CW34,0)+1)))</f>
        <v>k=5, r=0.1</v>
      </c>
      <c r="DG34" s="11" t="str" cm="1">
        <f t="array" aca="1" ref="DG34" ca="1">CONCATENATE(INDIRECT(ADDRESS(1,MATCH(_xlfn.MINIFS(B34:CW34,metrics.est,"Time"),B34:CW34,0)+1)), ", ", INDIRECT(ADDRESS(2,MATCH(_xlfn.MINIFS(B34:CW34,metrics.est,"Time"),B34:CW34,0)+1)))</f>
        <v>k=5, r=0.9</v>
      </c>
    </row>
    <row r="35" spans="1:11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5"/>
      <c r="AB35" s="5"/>
      <c r="AC35" s="5"/>
      <c r="AD35" s="5"/>
      <c r="AE35" s="5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4"/>
      <c r="AQ35" s="4"/>
      <c r="AR35" s="4"/>
      <c r="AS35" s="4"/>
      <c r="AT35" s="4"/>
      <c r="AU35" s="5"/>
      <c r="AV35" s="5"/>
      <c r="AW35" s="5"/>
      <c r="AX35" s="5"/>
      <c r="AY35" s="5"/>
      <c r="AZ35" s="4"/>
      <c r="BA35" s="4"/>
      <c r="BB35" s="4"/>
      <c r="BC35" s="4"/>
      <c r="BD35" s="4"/>
      <c r="BE35" s="5"/>
      <c r="BF35" s="5"/>
      <c r="BG35" s="5"/>
      <c r="BH35" s="5"/>
      <c r="BI35" s="5"/>
      <c r="BJ35" s="4"/>
      <c r="BK35" s="4"/>
      <c r="BL35" s="4"/>
      <c r="BM35" s="4"/>
      <c r="BN35" s="4"/>
      <c r="BO35" s="5"/>
      <c r="BP35" s="5"/>
      <c r="BQ35" s="5"/>
      <c r="BR35" s="5"/>
      <c r="BS35" s="5"/>
      <c r="BT35" s="4"/>
      <c r="BU35" s="4"/>
      <c r="BV35" s="4"/>
      <c r="BW35" s="4"/>
      <c r="BX35" s="4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5"/>
      <c r="CJ35" s="5"/>
      <c r="CK35" s="5"/>
      <c r="CL35" s="5"/>
      <c r="CM35" s="5"/>
      <c r="CN35" s="4"/>
      <c r="CO35" s="4"/>
      <c r="CP35" s="4"/>
      <c r="CQ35" s="4"/>
      <c r="CR35" s="4"/>
      <c r="CS35" s="5"/>
      <c r="CT35" s="5"/>
      <c r="CU35" s="5"/>
      <c r="CV35" s="5"/>
      <c r="CW35" s="5"/>
      <c r="CX35" s="4">
        <f t="shared" si="0"/>
        <v>0.70476000000000005</v>
      </c>
      <c r="CY35" s="4">
        <f t="shared" si="1"/>
        <v>0.85246</v>
      </c>
      <c r="CZ35" s="4">
        <f t="shared" si="2"/>
        <v>0.31067999999999996</v>
      </c>
      <c r="DA35" s="4">
        <f t="shared" si="3"/>
        <v>0.89036000000000004</v>
      </c>
      <c r="DB35" s="4">
        <f t="shared" si="4"/>
        <v>0.22686000000000001</v>
      </c>
      <c r="DC35" s="11" t="str" cm="1">
        <f t="array" aca="1" ref="DC35" ca="1">CONCATENATE(INDIRECT(ADDRESS(1,MATCH(_xlfn.MINIFS(B35:CW35,metrics.est,"MAE"),B35:CW35,0)+1)), ", ", INDIRECT(ADDRESS(2,MATCH(_xlfn.MINIFS(B35:CW35,metrics.est,"MAE"),B35:CW35,0)+1)))</f>
        <v>k=5, r=0.1</v>
      </c>
      <c r="DD35" s="11" t="str" cm="1">
        <f t="array" aca="1" ref="DD35" ca="1">CONCATENATE(INDIRECT(ADDRESS(1,MATCH(_xlfn.MINIFS(B35:CW35,metrics.est,"MSE"),B35:CW35,0)+1)), ", ", INDIRECT(ADDRESS(2,MATCH(_xlfn.MINIFS(B35:CW35,metrics.est,"MSE"),B35:CW35,0)+1)))</f>
        <v>k=5, r=0.1</v>
      </c>
      <c r="DE35" s="11" t="str" cm="1">
        <f t="array" aca="1" ref="DE35" ca="1">CONCATENATE(INDIRECT(ADDRESS(1,MATCH(_xlfn.MAXIFS(B35:CW35,metrics.est,"R"),B35:CW35,0)+1)), ", ", INDIRECT(ADDRESS(2,MATCH(_xlfn.MAXIFS(B35:CW35,metrics.est,"R"),B35:CW35,0)+1)))</f>
        <v>k=5, r=0.3</v>
      </c>
      <c r="DF35" s="11" t="str" cm="1">
        <f t="array" aca="1" ref="DF35" ca="1">CONCATENATE(INDIRECT(ADDRESS(1,MATCH(_xlfn.MAXIFS(B35:CW35,metrics.est,"Coverage"),B35:CW35,0)+1)), ", ", INDIRECT(ADDRESS(2,MATCH(_xlfn.MAXIFS(B35:CW35,metrics.est,"Coverage"),B35:CW35,0)+1)))</f>
        <v>k=5, r=0.1</v>
      </c>
      <c r="DG35" s="11" t="str" cm="1">
        <f t="array" aca="1" ref="DG35" ca="1">CONCATENATE(INDIRECT(ADDRESS(1,MATCH(_xlfn.MINIFS(B35:CW35,metrics.est,"Time"),B35:CW35,0)+1)), ", ", INDIRECT(ADDRESS(2,MATCH(_xlfn.MINIFS(B35:CW35,metrics.est,"Time"),B35:CW35,0)+1)))</f>
        <v>k=5, r=0.9</v>
      </c>
    </row>
    <row r="36" spans="1:111" x14ac:dyDescent="0.2">
      <c r="A36" s="1" t="s">
        <v>33</v>
      </c>
      <c r="B36" s="4">
        <v>0.67510000000000003</v>
      </c>
      <c r="C36" s="4">
        <v>0.77780000000000005</v>
      </c>
      <c r="D36" s="4">
        <v>0.3019</v>
      </c>
      <c r="E36" s="4">
        <v>0.94110000000000005</v>
      </c>
      <c r="F36" s="4">
        <v>3.27E-2</v>
      </c>
      <c r="G36" s="5">
        <v>0.6855</v>
      </c>
      <c r="H36" s="5">
        <v>0.80379999999999996</v>
      </c>
      <c r="I36" s="5">
        <v>0.29799999999999999</v>
      </c>
      <c r="J36" s="5">
        <v>0.92779999999999996</v>
      </c>
      <c r="K36" s="5">
        <v>3.4599999999999999E-2</v>
      </c>
      <c r="L36" s="4">
        <v>0.69789999999999996</v>
      </c>
      <c r="M36" s="4">
        <v>0.83330000000000004</v>
      </c>
      <c r="N36" s="4">
        <v>0.27989999999999998</v>
      </c>
      <c r="O36" s="4">
        <v>0.90259999999999996</v>
      </c>
      <c r="P36" s="4">
        <v>2.64E-2</v>
      </c>
      <c r="Q36" s="5">
        <v>0.72719999999999996</v>
      </c>
      <c r="R36" s="5">
        <v>0.89939999999999998</v>
      </c>
      <c r="S36" s="5">
        <v>0.23549999999999999</v>
      </c>
      <c r="T36" s="5">
        <v>0.85029999999999994</v>
      </c>
      <c r="U36" s="5">
        <v>1.7299999999999999E-2</v>
      </c>
      <c r="V36" s="4">
        <v>0.81259999999999999</v>
      </c>
      <c r="W36" s="4">
        <v>1.1183000000000001</v>
      </c>
      <c r="X36" s="4">
        <v>0.15759999999999999</v>
      </c>
      <c r="Y36" s="4">
        <v>0.62590000000000001</v>
      </c>
      <c r="Z36" s="4">
        <v>5.8999999999999999E-3</v>
      </c>
      <c r="AA36" s="5"/>
      <c r="AB36" s="5"/>
      <c r="AC36" s="5"/>
      <c r="AD36" s="5"/>
      <c r="AE36" s="5"/>
      <c r="AF36" s="4"/>
      <c r="AG36" s="4"/>
      <c r="AH36" s="4"/>
      <c r="AI36" s="4"/>
      <c r="AJ36" s="4"/>
      <c r="AK36" s="5"/>
      <c r="AL36" s="5"/>
      <c r="AM36" s="5"/>
      <c r="AN36" s="5"/>
      <c r="AO36" s="5"/>
      <c r="AP36" s="4"/>
      <c r="AQ36" s="4"/>
      <c r="AR36" s="4"/>
      <c r="AS36" s="4"/>
      <c r="AT36" s="4"/>
      <c r="AU36" s="5"/>
      <c r="AV36" s="5"/>
      <c r="AW36" s="5"/>
      <c r="AX36" s="5"/>
      <c r="AY36" s="5"/>
      <c r="AZ36" s="4"/>
      <c r="BA36" s="4"/>
      <c r="BB36" s="4"/>
      <c r="BC36" s="4"/>
      <c r="BD36" s="4"/>
      <c r="BE36" s="5"/>
      <c r="BF36" s="5"/>
      <c r="BG36" s="5"/>
      <c r="BH36" s="5"/>
      <c r="BI36" s="5"/>
      <c r="BJ36" s="4">
        <v>0.69840000000000002</v>
      </c>
      <c r="BK36" s="4">
        <v>0.8347</v>
      </c>
      <c r="BL36" s="4">
        <v>0.27829999999999999</v>
      </c>
      <c r="BM36" s="4">
        <v>0.90290000000000004</v>
      </c>
      <c r="BN36" s="4">
        <v>1.5900000000000001E-2</v>
      </c>
      <c r="BO36" s="5"/>
      <c r="BP36" s="5"/>
      <c r="BQ36" s="5"/>
      <c r="BR36" s="5"/>
      <c r="BS36" s="5"/>
      <c r="BT36" s="4"/>
      <c r="BU36" s="4"/>
      <c r="BV36" s="4"/>
      <c r="BW36" s="4"/>
      <c r="BX36" s="4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5">
        <v>0.69830000000000003</v>
      </c>
      <c r="CJ36" s="5">
        <v>0.83430000000000004</v>
      </c>
      <c r="CK36" s="5">
        <v>0.27750000000000002</v>
      </c>
      <c r="CL36" s="5">
        <v>0.9032</v>
      </c>
      <c r="CM36" s="5">
        <v>1.29E-2</v>
      </c>
      <c r="CN36" s="4"/>
      <c r="CO36" s="4"/>
      <c r="CP36" s="4"/>
      <c r="CQ36" s="4"/>
      <c r="CR36" s="4"/>
      <c r="CS36" s="5"/>
      <c r="CT36" s="5"/>
      <c r="CU36" s="5"/>
      <c r="CV36" s="5"/>
      <c r="CW36" s="5"/>
      <c r="CX36" s="4">
        <f t="shared" si="0"/>
        <v>0.71357142857142863</v>
      </c>
      <c r="CY36" s="4">
        <f t="shared" si="1"/>
        <v>0.8716571428571428</v>
      </c>
      <c r="CZ36" s="4">
        <f t="shared" si="2"/>
        <v>0.26124285714285717</v>
      </c>
      <c r="DA36" s="4">
        <f t="shared" si="3"/>
        <v>0.86482857142857139</v>
      </c>
      <c r="DB36" s="4">
        <f t="shared" si="4"/>
        <v>2.0814285714285712E-2</v>
      </c>
      <c r="DC36" s="11" t="str" cm="1">
        <f t="array" aca="1" ref="DC36" ca="1">CONCATENATE(INDIRECT(ADDRESS(1,MATCH(_xlfn.MINIFS(B36:CW36,metrics.est,"MAE"),B36:CW36,0)+1)), ", ", INDIRECT(ADDRESS(2,MATCH(_xlfn.MINIFS(B36:CW36,metrics.est,"MAE"),B36:CW36,0)+1)))</f>
        <v>k=5, r=0.1</v>
      </c>
      <c r="DD36" s="11" t="str" cm="1">
        <f t="array" aca="1" ref="DD36" ca="1">CONCATENATE(INDIRECT(ADDRESS(1,MATCH(_xlfn.MINIFS(B36:CW36,metrics.est,"MSE"),B36:CW36,0)+1)), ", ", INDIRECT(ADDRESS(2,MATCH(_xlfn.MINIFS(B36:CW36,metrics.est,"MSE"),B36:CW36,0)+1)))</f>
        <v>k=5, r=0.1</v>
      </c>
      <c r="DE36" s="11" t="str" cm="1">
        <f t="array" aca="1" ref="DE36" ca="1">CONCATENATE(INDIRECT(ADDRESS(1,MATCH(_xlfn.MAXIFS(B36:CW36,metrics.est,"R"),B36:CW36,0)+1)), ", ", INDIRECT(ADDRESS(2,MATCH(_xlfn.MAXIFS(B36:CW36,metrics.est,"R"),B36:CW36,0)+1)))</f>
        <v>k=5, r=0.1</v>
      </c>
      <c r="DF36" s="11" t="str" cm="1">
        <f t="array" aca="1" ref="DF36" ca="1">CONCATENATE(INDIRECT(ADDRESS(1,MATCH(_xlfn.MAXIFS(B36:CW36,metrics.est,"Coverage"),B36:CW36,0)+1)), ", ", INDIRECT(ADDRESS(2,MATCH(_xlfn.MAXIFS(B36:CW36,metrics.est,"Coverage"),B36:CW36,0)+1)))</f>
        <v>k=5, r=0.1</v>
      </c>
      <c r="DG36" s="11" t="str" cm="1">
        <f t="array" aca="1" ref="DG36" ca="1">CONCATENATE(INDIRECT(ADDRESS(1,MATCH(_xlfn.MINIFS(B36:CW36,metrics.est,"Time"),B36:CW36,0)+1)), ", ", INDIRECT(ADDRESS(2,MATCH(_xlfn.MINIFS(B36:CW36,metrics.est,"Time"),B36:CW36,0)+1)))</f>
        <v>k=5, r=0.9</v>
      </c>
    </row>
    <row r="37" spans="1:111" x14ac:dyDescent="0.2">
      <c r="A37" s="1" t="s">
        <v>34</v>
      </c>
      <c r="B37" s="4">
        <v>0.75880000000000003</v>
      </c>
      <c r="C37" s="4">
        <v>0.9698</v>
      </c>
      <c r="D37" s="4">
        <v>0.18609999999999999</v>
      </c>
      <c r="E37" s="4">
        <v>0.61380000000000001</v>
      </c>
      <c r="F37" s="4">
        <v>3.4500000000000003E-2</v>
      </c>
      <c r="G37" s="5">
        <v>0.80289999999999995</v>
      </c>
      <c r="H37" s="5">
        <v>1.0823</v>
      </c>
      <c r="I37" s="5">
        <v>0.1678</v>
      </c>
      <c r="J37" s="5">
        <v>0.5474</v>
      </c>
      <c r="K37" s="5">
        <v>4.1200000000000001E-2</v>
      </c>
      <c r="L37" s="4">
        <v>0.83189999999999997</v>
      </c>
      <c r="M37" s="4">
        <v>1.1597</v>
      </c>
      <c r="N37" s="4">
        <v>0.16839999999999999</v>
      </c>
      <c r="O37" s="4">
        <v>0.49120000000000003</v>
      </c>
      <c r="P37" s="4">
        <v>1.9099999999999999E-2</v>
      </c>
      <c r="Q37" s="5">
        <v>0.83150000000000002</v>
      </c>
      <c r="R37" s="5">
        <v>1.1631</v>
      </c>
      <c r="S37" s="5">
        <v>0.18759999999999999</v>
      </c>
      <c r="T37" s="5">
        <v>0.49509999999999998</v>
      </c>
      <c r="U37" s="5">
        <v>1.41E-2</v>
      </c>
      <c r="V37" s="4">
        <v>0.82779999999999998</v>
      </c>
      <c r="W37" s="4">
        <v>1.1597999999999999</v>
      </c>
      <c r="X37" s="4">
        <v>0.1769</v>
      </c>
      <c r="Y37" s="4">
        <v>0.52049999999999996</v>
      </c>
      <c r="Z37" s="4">
        <v>1.0500000000000001E-2</v>
      </c>
      <c r="AA37" s="5"/>
      <c r="AB37" s="5"/>
      <c r="AC37" s="5"/>
      <c r="AD37" s="5"/>
      <c r="AE37" s="5"/>
      <c r="AF37" s="4"/>
      <c r="AG37" s="4"/>
      <c r="AH37" s="4"/>
      <c r="AI37" s="4"/>
      <c r="AJ37" s="4"/>
      <c r="AK37" s="5"/>
      <c r="AL37" s="5"/>
      <c r="AM37" s="5"/>
      <c r="AN37" s="5"/>
      <c r="AO37" s="5"/>
      <c r="AP37" s="4"/>
      <c r="AQ37" s="4"/>
      <c r="AR37" s="4"/>
      <c r="AS37" s="4"/>
      <c r="AT37" s="4"/>
      <c r="AU37" s="5"/>
      <c r="AV37" s="5"/>
      <c r="AW37" s="5"/>
      <c r="AX37" s="5"/>
      <c r="AY37" s="5"/>
      <c r="AZ37" s="4"/>
      <c r="BA37" s="4"/>
      <c r="BB37" s="4"/>
      <c r="BC37" s="4"/>
      <c r="BD37" s="4"/>
      <c r="BE37" s="5"/>
      <c r="BF37" s="5"/>
      <c r="BG37" s="5"/>
      <c r="BH37" s="5"/>
      <c r="BI37" s="5"/>
      <c r="BJ37" s="4">
        <v>0.83160000000000001</v>
      </c>
      <c r="BK37" s="4">
        <v>1.1591</v>
      </c>
      <c r="BL37" s="4">
        <v>0.17050000000000001</v>
      </c>
      <c r="BM37" s="4">
        <v>0.49170000000000003</v>
      </c>
      <c r="BN37" s="4">
        <v>1.55E-2</v>
      </c>
      <c r="BO37" s="5"/>
      <c r="BP37" s="5"/>
      <c r="BQ37" s="5"/>
      <c r="BR37" s="5"/>
      <c r="BS37" s="5"/>
      <c r="BT37" s="4"/>
      <c r="BU37" s="4"/>
      <c r="BV37" s="4"/>
      <c r="BW37" s="4"/>
      <c r="BX37" s="4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5">
        <v>0.83179999999999998</v>
      </c>
      <c r="CJ37" s="5">
        <v>1.1596</v>
      </c>
      <c r="CK37" s="5">
        <v>0.1686</v>
      </c>
      <c r="CL37" s="5">
        <v>0.49220000000000003</v>
      </c>
      <c r="CM37" s="5">
        <v>1.3299999999999999E-2</v>
      </c>
      <c r="CN37" s="4"/>
      <c r="CO37" s="4"/>
      <c r="CP37" s="4"/>
      <c r="CQ37" s="4"/>
      <c r="CR37" s="4"/>
      <c r="CS37" s="5"/>
      <c r="CT37" s="5"/>
      <c r="CU37" s="5"/>
      <c r="CV37" s="5"/>
      <c r="CW37" s="5"/>
      <c r="CX37" s="4">
        <f t="shared" si="0"/>
        <v>0.81661428571428574</v>
      </c>
      <c r="CY37" s="4">
        <f t="shared" si="1"/>
        <v>1.1219142857142856</v>
      </c>
      <c r="CZ37" s="4">
        <f t="shared" si="2"/>
        <v>0.17512857142857147</v>
      </c>
      <c r="DA37" s="4">
        <f t="shared" si="3"/>
        <v>0.52169999999999994</v>
      </c>
      <c r="DB37" s="4">
        <f t="shared" si="4"/>
        <v>2.117142857142857E-2</v>
      </c>
      <c r="DC37" s="11" t="str" cm="1">
        <f t="array" aca="1" ref="DC37" ca="1">CONCATENATE(INDIRECT(ADDRESS(1,MATCH(_xlfn.MINIFS(B37:CW37,metrics.est,"MAE"),B37:CW37,0)+1)), ", ", INDIRECT(ADDRESS(2,MATCH(_xlfn.MINIFS(B37:CW37,metrics.est,"MAE"),B37:CW37,0)+1)))</f>
        <v>k=5, r=0.1</v>
      </c>
      <c r="DD37" s="11" t="str" cm="1">
        <f t="array" aca="1" ref="DD37" ca="1">CONCATENATE(INDIRECT(ADDRESS(1,MATCH(_xlfn.MINIFS(B37:CW37,metrics.est,"MSE"),B37:CW37,0)+1)), ", ", INDIRECT(ADDRESS(2,MATCH(_xlfn.MINIFS(B37:CW37,metrics.est,"MSE"),B37:CW37,0)+1)))</f>
        <v>k=5, r=0.1</v>
      </c>
      <c r="DE37" s="11" t="str" cm="1">
        <f t="array" aca="1" ref="DE37" ca="1">CONCATENATE(INDIRECT(ADDRESS(1,MATCH(_xlfn.MAXIFS(B37:CW37,metrics.est,"R"),B37:CW37,0)+1)), ", ", INDIRECT(ADDRESS(2,MATCH(_xlfn.MAXIFS(B37:CW37,metrics.est,"R"),B37:CW37,0)+1)))</f>
        <v>k=5, r=0.7</v>
      </c>
      <c r="DF37" s="11" t="str" cm="1">
        <f t="array" aca="1" ref="DF37" ca="1">CONCATENATE(INDIRECT(ADDRESS(1,MATCH(_xlfn.MAXIFS(B37:CW37,metrics.est,"Coverage"),B37:CW37,0)+1)), ", ", INDIRECT(ADDRESS(2,MATCH(_xlfn.MAXIFS(B37:CW37,metrics.est,"Coverage"),B37:CW37,0)+1)))</f>
        <v>k=5, r=0.1</v>
      </c>
      <c r="DG37" s="11" t="str" cm="1">
        <f t="array" aca="1" ref="DG37" ca="1">CONCATENATE(INDIRECT(ADDRESS(1,MATCH(_xlfn.MINIFS(B37:CW37,metrics.est,"Time"),B37:CW37,0)+1)), ", ", INDIRECT(ADDRESS(2,MATCH(_xlfn.MINIFS(B37:CW37,metrics.est,"Time"),B37:CW37,0)+1)))</f>
        <v>k=5, r=0.9</v>
      </c>
    </row>
    <row r="38" spans="1:111" x14ac:dyDescent="0.2">
      <c r="A38" s="1" t="s">
        <v>35</v>
      </c>
      <c r="B38" s="4">
        <v>0.7218</v>
      </c>
      <c r="C38" s="4">
        <v>0.89239999999999997</v>
      </c>
      <c r="D38" s="4">
        <v>0.25</v>
      </c>
      <c r="E38" s="4">
        <v>0.72840000000000005</v>
      </c>
      <c r="F38" s="4">
        <v>5.5899999999999998E-2</v>
      </c>
      <c r="G38" s="5">
        <v>0.76339999999999997</v>
      </c>
      <c r="H38" s="5">
        <v>0.99160000000000004</v>
      </c>
      <c r="I38" s="5">
        <v>0.22600000000000001</v>
      </c>
      <c r="J38" s="5">
        <v>0.66090000000000004</v>
      </c>
      <c r="K38" s="5">
        <v>4.87E-2</v>
      </c>
      <c r="L38" s="4">
        <v>0.79930000000000001</v>
      </c>
      <c r="M38" s="4">
        <v>1.0847</v>
      </c>
      <c r="N38" s="4">
        <v>0.2084</v>
      </c>
      <c r="O38" s="4">
        <v>0.58020000000000005</v>
      </c>
      <c r="P38" s="4">
        <v>3.4299999999999997E-2</v>
      </c>
      <c r="Q38" s="5">
        <v>0.81679999999999997</v>
      </c>
      <c r="R38" s="5">
        <v>1.1296999999999999</v>
      </c>
      <c r="S38" s="5">
        <v>0.18679999999999999</v>
      </c>
      <c r="T38" s="5">
        <v>0.54310000000000003</v>
      </c>
      <c r="U38" s="5">
        <v>2.47E-2</v>
      </c>
      <c r="V38" s="4">
        <v>0.8427</v>
      </c>
      <c r="W38" s="4">
        <v>1.1890000000000001</v>
      </c>
      <c r="X38" s="4">
        <v>7.4099999999999999E-2</v>
      </c>
      <c r="Y38" s="4">
        <v>0.56879999999999997</v>
      </c>
      <c r="Z38" s="4">
        <v>1.2E-2</v>
      </c>
      <c r="AA38" s="5"/>
      <c r="AB38" s="5"/>
      <c r="AC38" s="5"/>
      <c r="AD38" s="5"/>
      <c r="AE38" s="5"/>
      <c r="AF38" s="4"/>
      <c r="AG38" s="4"/>
      <c r="AH38" s="4"/>
      <c r="AI38" s="4"/>
      <c r="AJ38" s="4"/>
      <c r="AK38" s="5"/>
      <c r="AL38" s="5"/>
      <c r="AM38" s="5"/>
      <c r="AN38" s="5"/>
      <c r="AO38" s="5"/>
      <c r="AP38" s="4"/>
      <c r="AQ38" s="4"/>
      <c r="AR38" s="4"/>
      <c r="AS38" s="4"/>
      <c r="AT38" s="4"/>
      <c r="AU38" s="5"/>
      <c r="AV38" s="5"/>
      <c r="AW38" s="5"/>
      <c r="AX38" s="5"/>
      <c r="AY38" s="5"/>
      <c r="AZ38" s="4"/>
      <c r="BA38" s="4"/>
      <c r="BB38" s="4"/>
      <c r="BC38" s="4"/>
      <c r="BD38" s="4"/>
      <c r="BE38" s="5"/>
      <c r="BF38" s="5"/>
      <c r="BG38" s="5"/>
      <c r="BH38" s="5"/>
      <c r="BI38" s="5"/>
      <c r="BJ38" s="4">
        <v>0.79710000000000003</v>
      </c>
      <c r="BK38" s="4">
        <v>1.0761000000000001</v>
      </c>
      <c r="BL38" s="4">
        <v>0.2102</v>
      </c>
      <c r="BM38" s="4">
        <v>0.57920000000000005</v>
      </c>
      <c r="BN38" s="4">
        <v>2.3400000000000001E-2</v>
      </c>
      <c r="BO38" s="5"/>
      <c r="BP38" s="5"/>
      <c r="BQ38" s="5"/>
      <c r="BR38" s="5"/>
      <c r="BS38" s="5"/>
      <c r="BT38" s="4"/>
      <c r="BU38" s="4"/>
      <c r="BV38" s="4"/>
      <c r="BW38" s="4"/>
      <c r="BX38" s="4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5">
        <v>0.79790000000000005</v>
      </c>
      <c r="CJ38" s="5">
        <v>1.0782</v>
      </c>
      <c r="CK38" s="5">
        <v>0.20880000000000001</v>
      </c>
      <c r="CL38" s="5">
        <v>0.58079999999999998</v>
      </c>
      <c r="CM38" s="5">
        <v>1.9800000000000002E-2</v>
      </c>
      <c r="CN38" s="4"/>
      <c r="CO38" s="4"/>
      <c r="CP38" s="4"/>
      <c r="CQ38" s="4"/>
      <c r="CR38" s="4"/>
      <c r="CS38" s="5"/>
      <c r="CT38" s="5"/>
      <c r="CU38" s="5"/>
      <c r="CV38" s="5"/>
      <c r="CW38" s="5"/>
      <c r="CX38" s="4">
        <f t="shared" si="0"/>
        <v>0.79128571428571437</v>
      </c>
      <c r="CY38" s="4">
        <f t="shared" si="1"/>
        <v>1.0630999999999999</v>
      </c>
      <c r="CZ38" s="4">
        <f t="shared" si="2"/>
        <v>0.19490000000000002</v>
      </c>
      <c r="DA38" s="4">
        <f t="shared" si="3"/>
        <v>0.60591428571428574</v>
      </c>
      <c r="DB38" s="4">
        <f t="shared" si="4"/>
        <v>3.1257142857142858E-2</v>
      </c>
      <c r="DC38" s="11" t="str" cm="1">
        <f t="array" aca="1" ref="DC38" ca="1">CONCATENATE(INDIRECT(ADDRESS(1,MATCH(_xlfn.MINIFS(B38:CW38,metrics.est,"MAE"),B38:CW38,0)+1)), ", ", INDIRECT(ADDRESS(2,MATCH(_xlfn.MINIFS(B38:CW38,metrics.est,"MAE"),B38:CW38,0)+1)))</f>
        <v>k=5, r=0.1</v>
      </c>
      <c r="DD38" s="11" t="str" cm="1">
        <f t="array" aca="1" ref="DD38" ca="1">CONCATENATE(INDIRECT(ADDRESS(1,MATCH(_xlfn.MINIFS(B38:CW38,metrics.est,"MSE"),B38:CW38,0)+1)), ", ", INDIRECT(ADDRESS(2,MATCH(_xlfn.MINIFS(B38:CW38,metrics.est,"MSE"),B38:CW38,0)+1)))</f>
        <v>k=5, r=0.1</v>
      </c>
      <c r="DE38" s="11" t="str" cm="1">
        <f t="array" aca="1" ref="DE38" ca="1">CONCATENATE(INDIRECT(ADDRESS(1,MATCH(_xlfn.MAXIFS(B38:CW38,metrics.est,"R"),B38:CW38,0)+1)), ", ", INDIRECT(ADDRESS(2,MATCH(_xlfn.MAXIFS(B38:CW38,metrics.est,"R"),B38:CW38,0)+1)))</f>
        <v>k=5, r=0.1</v>
      </c>
      <c r="DF38" s="11" t="str" cm="1">
        <f t="array" aca="1" ref="DF38" ca="1">CONCATENATE(INDIRECT(ADDRESS(1,MATCH(_xlfn.MAXIFS(B38:CW38,metrics.est,"Coverage"),B38:CW38,0)+1)), ", ", INDIRECT(ADDRESS(2,MATCH(_xlfn.MAXIFS(B38:CW38,metrics.est,"Coverage"),B38:CW38,0)+1)))</f>
        <v>k=5, r=0.1</v>
      </c>
      <c r="DG38" s="11" t="str" cm="1">
        <f t="array" aca="1" ref="DG38" ca="1">CONCATENATE(INDIRECT(ADDRESS(1,MATCH(_xlfn.MINIFS(B38:CW38,metrics.est,"Time"),B38:CW38,0)+1)), ", ", INDIRECT(ADDRESS(2,MATCH(_xlfn.MINIFS(B38:CW38,metrics.est,"Time"),B38:CW38,0)+1)))</f>
        <v>k=5, r=0.9</v>
      </c>
    </row>
    <row r="39" spans="1:111" x14ac:dyDescent="0.2">
      <c r="A39" s="1" t="s">
        <v>36</v>
      </c>
      <c r="B39" s="4">
        <v>0.71250000000000002</v>
      </c>
      <c r="C39" s="4">
        <v>0.86140000000000005</v>
      </c>
      <c r="D39" s="4">
        <v>0.251</v>
      </c>
      <c r="E39" s="4">
        <v>0.75490000000000002</v>
      </c>
      <c r="F39" s="4">
        <v>3.6799999999999999E-2</v>
      </c>
      <c r="G39" s="5">
        <v>0.73609999999999998</v>
      </c>
      <c r="H39" s="5">
        <v>0.91869999999999996</v>
      </c>
      <c r="I39" s="5">
        <v>0.24079999999999999</v>
      </c>
      <c r="J39" s="5">
        <v>0.69510000000000005</v>
      </c>
      <c r="K39" s="5">
        <v>2.87E-2</v>
      </c>
      <c r="L39" s="4">
        <v>0.76649999999999996</v>
      </c>
      <c r="M39" s="4">
        <v>0.99339999999999995</v>
      </c>
      <c r="N39" s="4">
        <v>0.2336</v>
      </c>
      <c r="O39" s="4">
        <v>0.63160000000000005</v>
      </c>
      <c r="P39" s="4">
        <v>3.1300000000000001E-2</v>
      </c>
      <c r="Q39" s="5">
        <v>0.78849999999999998</v>
      </c>
      <c r="R39" s="5">
        <v>1.0525</v>
      </c>
      <c r="S39" s="5">
        <v>0.2293</v>
      </c>
      <c r="T39" s="5">
        <v>0.60040000000000004</v>
      </c>
      <c r="U39" s="5">
        <v>1.2800000000000001E-2</v>
      </c>
      <c r="V39" s="4">
        <v>0.80600000000000005</v>
      </c>
      <c r="W39" s="4">
        <v>1.1029</v>
      </c>
      <c r="X39" s="4">
        <v>0.18490000000000001</v>
      </c>
      <c r="Y39" s="4">
        <v>0.58160000000000001</v>
      </c>
      <c r="Z39" s="4">
        <v>1.24E-2</v>
      </c>
      <c r="AA39" s="5"/>
      <c r="AB39" s="5"/>
      <c r="AC39" s="5"/>
      <c r="AD39" s="5"/>
      <c r="AE39" s="5"/>
      <c r="AF39" s="4"/>
      <c r="AG39" s="4"/>
      <c r="AH39" s="4"/>
      <c r="AI39" s="4"/>
      <c r="AJ39" s="4"/>
      <c r="AK39" s="5"/>
      <c r="AL39" s="5"/>
      <c r="AM39" s="5"/>
      <c r="AN39" s="5"/>
      <c r="AO39" s="5"/>
      <c r="AP39" s="4"/>
      <c r="AQ39" s="4"/>
      <c r="AR39" s="4"/>
      <c r="AS39" s="4"/>
      <c r="AT39" s="4"/>
      <c r="AU39" s="5"/>
      <c r="AV39" s="5"/>
      <c r="AW39" s="5"/>
      <c r="AX39" s="5"/>
      <c r="AY39" s="5"/>
      <c r="AZ39" s="4"/>
      <c r="BA39" s="4"/>
      <c r="BB39" s="4"/>
      <c r="BC39" s="4"/>
      <c r="BD39" s="4"/>
      <c r="BE39" s="5"/>
      <c r="BF39" s="5"/>
      <c r="BG39" s="5"/>
      <c r="BH39" s="5"/>
      <c r="BI39" s="5"/>
      <c r="BJ39" s="4">
        <v>0.76519999999999999</v>
      </c>
      <c r="BK39" s="4">
        <v>0.99050000000000005</v>
      </c>
      <c r="BL39" s="4">
        <v>0.23549999999999999</v>
      </c>
      <c r="BM39" s="4">
        <v>0.63170000000000004</v>
      </c>
      <c r="BN39" s="4">
        <v>1.5900000000000001E-2</v>
      </c>
      <c r="BO39" s="5"/>
      <c r="BP39" s="5"/>
      <c r="BQ39" s="5"/>
      <c r="BR39" s="5"/>
      <c r="BS39" s="5"/>
      <c r="BT39" s="4"/>
      <c r="BU39" s="4"/>
      <c r="BV39" s="4"/>
      <c r="BW39" s="4"/>
      <c r="BX39" s="4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5"/>
      <c r="CJ39" s="5"/>
      <c r="CK39" s="5"/>
      <c r="CL39" s="5"/>
      <c r="CM39" s="5"/>
      <c r="CN39" s="4"/>
      <c r="CO39" s="4"/>
      <c r="CP39" s="4"/>
      <c r="CQ39" s="4"/>
      <c r="CR39" s="4"/>
      <c r="CS39" s="5"/>
      <c r="CT39" s="5"/>
      <c r="CU39" s="5"/>
      <c r="CV39" s="5"/>
      <c r="CW39" s="5"/>
      <c r="CX39" s="4">
        <f t="shared" ref="CX39:CX71" si="5">AVERAGEIFS(B39:CW39,metrics.est,"MAE")</f>
        <v>0.76246666666666663</v>
      </c>
      <c r="CY39" s="4">
        <f t="shared" ref="CY39:CY71" si="6">AVERAGEIFS(B39:CW39,metrics.est,"MSE")</f>
        <v>0.98656666666666659</v>
      </c>
      <c r="CZ39" s="4">
        <f t="shared" ref="CZ39:CZ71" si="7">AVERAGEIFS(B39:CW39,metrics.est,"R")</f>
        <v>0.22918333333333338</v>
      </c>
      <c r="DA39" s="4">
        <f t="shared" ref="DA39:DA71" si="8">AVERAGEIFS(B39:CW39,metrics.est,"Coverage")</f>
        <v>0.64921666666666666</v>
      </c>
      <c r="DB39" s="4">
        <f t="shared" ref="DB39:DB71" si="9">AVERAGEIFS(B39:CW39,metrics.est,"Time")</f>
        <v>2.2983333333333331E-2</v>
      </c>
      <c r="DC39" s="11" t="str" cm="1">
        <f t="array" aca="1" ref="DC39" ca="1">CONCATENATE(INDIRECT(ADDRESS(1,MATCH(_xlfn.MINIFS(B39:CW39,metrics.est,"MAE"),B39:CW39,0)+1)), ", ", INDIRECT(ADDRESS(2,MATCH(_xlfn.MINIFS(B39:CW39,metrics.est,"MAE"),B39:CW39,0)+1)))</f>
        <v>k=5, r=0.1</v>
      </c>
      <c r="DD39" s="11" t="str" cm="1">
        <f t="array" aca="1" ref="DD39" ca="1">CONCATENATE(INDIRECT(ADDRESS(1,MATCH(_xlfn.MINIFS(B39:CW39,metrics.est,"MSE"),B39:CW39,0)+1)), ", ", INDIRECT(ADDRESS(2,MATCH(_xlfn.MINIFS(B39:CW39,metrics.est,"MSE"),B39:CW39,0)+1)))</f>
        <v>k=5, r=0.1</v>
      </c>
      <c r="DE39" s="11" t="str" cm="1">
        <f t="array" aca="1" ref="DE39" ca="1">CONCATENATE(INDIRECT(ADDRESS(1,MATCH(_xlfn.MAXIFS(B39:CW39,metrics.est,"R"),B39:CW39,0)+1)), ", ", INDIRECT(ADDRESS(2,MATCH(_xlfn.MAXIFS(B39:CW39,metrics.est,"R"),B39:CW39,0)+1)))</f>
        <v>k=5, r=0.1</v>
      </c>
      <c r="DF39" s="11" t="str" cm="1">
        <f t="array" aca="1" ref="DF39" ca="1">CONCATENATE(INDIRECT(ADDRESS(1,MATCH(_xlfn.MAXIFS(B39:CW39,metrics.est,"Coverage"),B39:CW39,0)+1)), ", ", INDIRECT(ADDRESS(2,MATCH(_xlfn.MAXIFS(B39:CW39,metrics.est,"Coverage"),B39:CW39,0)+1)))</f>
        <v>k=5, r=0.1</v>
      </c>
      <c r="DG39" s="11" t="str" cm="1">
        <f t="array" aca="1" ref="DG39" ca="1">CONCATENATE(INDIRECT(ADDRESS(1,MATCH(_xlfn.MINIFS(B39:CW39,metrics.est,"Time"),B39:CW39,0)+1)), ", ", INDIRECT(ADDRESS(2,MATCH(_xlfn.MINIFS(B39:CW39,metrics.est,"Time"),B39:CW39,0)+1)))</f>
        <v>k=5, r=0.9</v>
      </c>
    </row>
    <row r="40" spans="1:111" x14ac:dyDescent="0.2">
      <c r="A40" s="1" t="s">
        <v>37</v>
      </c>
      <c r="B40" s="4">
        <v>0.67500000000000004</v>
      </c>
      <c r="C40" s="4">
        <v>0.78439999999999999</v>
      </c>
      <c r="D40" s="4">
        <v>0.32950000000000002</v>
      </c>
      <c r="E40" s="4">
        <v>0.95599999999999996</v>
      </c>
      <c r="F40" s="4">
        <v>3.1800000000000002E-2</v>
      </c>
      <c r="G40" s="5">
        <v>0.68230000000000002</v>
      </c>
      <c r="H40" s="5">
        <v>0.80330000000000001</v>
      </c>
      <c r="I40" s="5">
        <v>0.33339999999999997</v>
      </c>
      <c r="J40" s="5">
        <v>0.94540000000000002</v>
      </c>
      <c r="K40" s="5">
        <v>3.15E-2</v>
      </c>
      <c r="L40" s="4">
        <v>0.69169999999999998</v>
      </c>
      <c r="M40" s="4">
        <v>0.82450000000000001</v>
      </c>
      <c r="N40" s="4">
        <v>0.28820000000000001</v>
      </c>
      <c r="O40" s="4">
        <v>0.92579999999999996</v>
      </c>
      <c r="P40" s="4">
        <v>2.47E-2</v>
      </c>
      <c r="Q40" s="5">
        <v>0.7198</v>
      </c>
      <c r="R40" s="5">
        <v>0.88490000000000002</v>
      </c>
      <c r="S40" s="5">
        <v>0.16739999999999999</v>
      </c>
      <c r="T40" s="5">
        <v>0.8841</v>
      </c>
      <c r="U40" s="5">
        <v>1.38E-2</v>
      </c>
      <c r="V40" s="4">
        <v>0.88429999999999997</v>
      </c>
      <c r="W40" s="4">
        <v>1.2882</v>
      </c>
      <c r="X40" s="4">
        <v>-1.43E-2</v>
      </c>
      <c r="Y40" s="4">
        <v>0.61429999999999996</v>
      </c>
      <c r="Z40" s="4">
        <v>9.1999999999999998E-3</v>
      </c>
      <c r="AA40" s="5"/>
      <c r="AB40" s="5"/>
      <c r="AC40" s="5"/>
      <c r="AD40" s="5"/>
      <c r="AE40" s="5"/>
      <c r="AF40" s="4"/>
      <c r="AG40" s="4"/>
      <c r="AH40" s="4"/>
      <c r="AI40" s="4"/>
      <c r="AJ40" s="4"/>
      <c r="AK40" s="5"/>
      <c r="AL40" s="5"/>
      <c r="AM40" s="5"/>
      <c r="AN40" s="5"/>
      <c r="AO40" s="5"/>
      <c r="AP40" s="4"/>
      <c r="AQ40" s="4"/>
      <c r="AR40" s="4"/>
      <c r="AS40" s="4"/>
      <c r="AT40" s="4"/>
      <c r="AU40" s="5"/>
      <c r="AV40" s="5"/>
      <c r="AW40" s="5"/>
      <c r="AX40" s="5"/>
      <c r="AY40" s="5"/>
      <c r="AZ40" s="4"/>
      <c r="BA40" s="4"/>
      <c r="BB40" s="4"/>
      <c r="BC40" s="4"/>
      <c r="BD40" s="4"/>
      <c r="BE40" s="5"/>
      <c r="BF40" s="5"/>
      <c r="BG40" s="5"/>
      <c r="BH40" s="5"/>
      <c r="BI40" s="5"/>
      <c r="BJ40" s="4"/>
      <c r="BK40" s="4"/>
      <c r="BL40" s="4"/>
      <c r="BM40" s="4"/>
      <c r="BN40" s="4"/>
      <c r="BO40" s="5"/>
      <c r="BP40" s="5"/>
      <c r="BQ40" s="5"/>
      <c r="BR40" s="5"/>
      <c r="BS40" s="5"/>
      <c r="BT40" s="4"/>
      <c r="BU40" s="4"/>
      <c r="BV40" s="4"/>
      <c r="BW40" s="4"/>
      <c r="BX40" s="4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5"/>
      <c r="CJ40" s="5"/>
      <c r="CK40" s="5"/>
      <c r="CL40" s="5"/>
      <c r="CM40" s="5"/>
      <c r="CN40" s="4"/>
      <c r="CO40" s="4"/>
      <c r="CP40" s="4"/>
      <c r="CQ40" s="4"/>
      <c r="CR40" s="4"/>
      <c r="CS40" s="5"/>
      <c r="CT40" s="5"/>
      <c r="CU40" s="5"/>
      <c r="CV40" s="5"/>
      <c r="CW40" s="5"/>
      <c r="CX40" s="4">
        <f t="shared" si="5"/>
        <v>0.73061999999999994</v>
      </c>
      <c r="CY40" s="4">
        <f t="shared" si="6"/>
        <v>0.91705999999999999</v>
      </c>
      <c r="CZ40" s="4">
        <f t="shared" si="7"/>
        <v>0.22084000000000001</v>
      </c>
      <c r="DA40" s="4">
        <f t="shared" si="8"/>
        <v>0.86511999999999989</v>
      </c>
      <c r="DB40" s="4">
        <f t="shared" si="9"/>
        <v>2.2200000000000001E-2</v>
      </c>
      <c r="DC40" s="11" t="str" cm="1">
        <f t="array" aca="1" ref="DC40" ca="1">CONCATENATE(INDIRECT(ADDRESS(1,MATCH(_xlfn.MINIFS(B40:CW40,metrics.est,"MAE"),B40:CW40,0)+1)), ", ", INDIRECT(ADDRESS(2,MATCH(_xlfn.MINIFS(B40:CW40,metrics.est,"MAE"),B40:CW40,0)+1)))</f>
        <v>k=5, r=0.1</v>
      </c>
      <c r="DD40" s="11" t="str" cm="1">
        <f t="array" aca="1" ref="DD40" ca="1">CONCATENATE(INDIRECT(ADDRESS(1,MATCH(_xlfn.MINIFS(B40:CW40,metrics.est,"MSE"),B40:CW40,0)+1)), ", ", INDIRECT(ADDRESS(2,MATCH(_xlfn.MINIFS(B40:CW40,metrics.est,"MSE"),B40:CW40,0)+1)))</f>
        <v>k=5, r=0.1</v>
      </c>
      <c r="DE40" s="11" t="str" cm="1">
        <f t="array" aca="1" ref="DE40" ca="1">CONCATENATE(INDIRECT(ADDRESS(1,MATCH(_xlfn.MAXIFS(B40:CW40,metrics.est,"R"),B40:CW40,0)+1)), ", ", INDIRECT(ADDRESS(2,MATCH(_xlfn.MAXIFS(B40:CW40,metrics.est,"R"),B40:CW40,0)+1)))</f>
        <v>k=5, r=0.3</v>
      </c>
      <c r="DF40" s="11" t="str" cm="1">
        <f t="array" aca="1" ref="DF40" ca="1">CONCATENATE(INDIRECT(ADDRESS(1,MATCH(_xlfn.MAXIFS(B40:CW40,metrics.est,"Coverage"),B40:CW40,0)+1)), ", ", INDIRECT(ADDRESS(2,MATCH(_xlfn.MAXIFS(B40:CW40,metrics.est,"Coverage"),B40:CW40,0)+1)))</f>
        <v>k=5, r=0.1</v>
      </c>
      <c r="DG40" s="11" t="str" cm="1">
        <f t="array" aca="1" ref="DG40" ca="1">CONCATENATE(INDIRECT(ADDRESS(1,MATCH(_xlfn.MINIFS(B40:CW40,metrics.est,"Time"),B40:CW40,0)+1)), ", ", INDIRECT(ADDRESS(2,MATCH(_xlfn.MINIFS(B40:CW40,metrics.est,"Time"),B40:CW40,0)+1)))</f>
        <v>k=5, r=0.9</v>
      </c>
    </row>
    <row r="41" spans="1:111" x14ac:dyDescent="0.2">
      <c r="A41" s="1" t="s">
        <v>38</v>
      </c>
      <c r="B41" s="4">
        <v>0.67279999999999995</v>
      </c>
      <c r="C41" s="4">
        <v>0.78290000000000004</v>
      </c>
      <c r="D41" s="4">
        <v>0.33560000000000001</v>
      </c>
      <c r="E41" s="4">
        <v>0.9556</v>
      </c>
      <c r="F41" s="4">
        <v>3.1E-2</v>
      </c>
      <c r="G41" s="5">
        <v>0.68200000000000005</v>
      </c>
      <c r="H41" s="5">
        <v>0.80579999999999996</v>
      </c>
      <c r="I41" s="5">
        <v>0.34710000000000002</v>
      </c>
      <c r="J41" s="5">
        <v>0.94540000000000002</v>
      </c>
      <c r="K41" s="5">
        <v>2.6599999999999999E-2</v>
      </c>
      <c r="L41" s="4">
        <v>0.69269999999999998</v>
      </c>
      <c r="M41" s="4">
        <v>0.8306</v>
      </c>
      <c r="N41" s="4">
        <v>0.3342</v>
      </c>
      <c r="O41" s="4">
        <v>0.92579999999999996</v>
      </c>
      <c r="P41" s="4">
        <v>2.0899999999999998E-2</v>
      </c>
      <c r="Q41" s="5">
        <v>0.72109999999999996</v>
      </c>
      <c r="R41" s="5">
        <v>0.89439999999999997</v>
      </c>
      <c r="S41" s="5">
        <v>0.28000000000000003</v>
      </c>
      <c r="T41" s="5">
        <v>0.88249999999999995</v>
      </c>
      <c r="U41" s="5">
        <v>1.2500000000000001E-2</v>
      </c>
      <c r="V41" s="4">
        <v>0.80679999999999996</v>
      </c>
      <c r="W41" s="4">
        <v>1.1053999999999999</v>
      </c>
      <c r="X41" s="4">
        <v>0.18279999999999999</v>
      </c>
      <c r="Y41" s="4">
        <v>0.63229999999999997</v>
      </c>
      <c r="Z41" s="4">
        <v>9.7999999999999997E-3</v>
      </c>
      <c r="AA41" s="5"/>
      <c r="AB41" s="5"/>
      <c r="AC41" s="5"/>
      <c r="AD41" s="5"/>
      <c r="AE41" s="5"/>
      <c r="AF41" s="4"/>
      <c r="AG41" s="4"/>
      <c r="AH41" s="4"/>
      <c r="AI41" s="4"/>
      <c r="AJ41" s="4"/>
      <c r="AK41" s="5"/>
      <c r="AL41" s="5"/>
      <c r="AM41" s="5"/>
      <c r="AN41" s="5"/>
      <c r="AO41" s="5"/>
      <c r="AP41" s="4"/>
      <c r="AQ41" s="4"/>
      <c r="AR41" s="4"/>
      <c r="AS41" s="4"/>
      <c r="AT41" s="4"/>
      <c r="AU41" s="5"/>
      <c r="AV41" s="5"/>
      <c r="AW41" s="5"/>
      <c r="AX41" s="5"/>
      <c r="AY41" s="5"/>
      <c r="AZ41" s="4"/>
      <c r="BA41" s="4"/>
      <c r="BB41" s="4"/>
      <c r="BC41" s="4"/>
      <c r="BD41" s="4"/>
      <c r="BE41" s="5"/>
      <c r="BF41" s="5"/>
      <c r="BG41" s="5"/>
      <c r="BH41" s="5"/>
      <c r="BI41" s="5"/>
      <c r="BJ41" s="4"/>
      <c r="BK41" s="4"/>
      <c r="BL41" s="4"/>
      <c r="BM41" s="4"/>
      <c r="BN41" s="4"/>
      <c r="BO41" s="5"/>
      <c r="BP41" s="5"/>
      <c r="BQ41" s="5"/>
      <c r="BR41" s="5"/>
      <c r="BS41" s="5"/>
      <c r="BT41" s="4"/>
      <c r="BU41" s="4"/>
      <c r="BV41" s="4"/>
      <c r="BW41" s="4"/>
      <c r="BX41" s="4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5"/>
      <c r="CJ41" s="5"/>
      <c r="CK41" s="5"/>
      <c r="CL41" s="5"/>
      <c r="CM41" s="5"/>
      <c r="CN41" s="4"/>
      <c r="CO41" s="4"/>
      <c r="CP41" s="4"/>
      <c r="CQ41" s="4"/>
      <c r="CR41" s="4"/>
      <c r="CS41" s="5"/>
      <c r="CT41" s="5"/>
      <c r="CU41" s="5"/>
      <c r="CV41" s="5"/>
      <c r="CW41" s="5"/>
      <c r="CX41" s="4">
        <f t="shared" si="5"/>
        <v>0.71507999999999994</v>
      </c>
      <c r="CY41" s="4">
        <f t="shared" si="6"/>
        <v>0.88382000000000005</v>
      </c>
      <c r="CZ41" s="4">
        <f t="shared" si="7"/>
        <v>0.29594000000000004</v>
      </c>
      <c r="DA41" s="4">
        <f t="shared" si="8"/>
        <v>0.86831999999999998</v>
      </c>
      <c r="DB41" s="4">
        <f t="shared" si="9"/>
        <v>2.0160000000000001E-2</v>
      </c>
      <c r="DC41" s="11" t="str" cm="1">
        <f t="array" aca="1" ref="DC41" ca="1">CONCATENATE(INDIRECT(ADDRESS(1,MATCH(_xlfn.MINIFS(B41:CW41,metrics.est,"MAE"),B41:CW41,0)+1)), ", ", INDIRECT(ADDRESS(2,MATCH(_xlfn.MINIFS(B41:CW41,metrics.est,"MAE"),B41:CW41,0)+1)))</f>
        <v>k=5, r=0.1</v>
      </c>
      <c r="DD41" s="11" t="str" cm="1">
        <f t="array" aca="1" ref="DD41" ca="1">CONCATENATE(INDIRECT(ADDRESS(1,MATCH(_xlfn.MINIFS(B41:CW41,metrics.est,"MSE"),B41:CW41,0)+1)), ", ", INDIRECT(ADDRESS(2,MATCH(_xlfn.MINIFS(B41:CW41,metrics.est,"MSE"),B41:CW41,0)+1)))</f>
        <v>k=5, r=0.1</v>
      </c>
      <c r="DE41" s="11" t="str" cm="1">
        <f t="array" aca="1" ref="DE41" ca="1">CONCATENATE(INDIRECT(ADDRESS(1,MATCH(_xlfn.MAXIFS(B41:CW41,metrics.est,"R"),B41:CW41,0)+1)), ", ", INDIRECT(ADDRESS(2,MATCH(_xlfn.MAXIFS(B41:CW41,metrics.est,"R"),B41:CW41,0)+1)))</f>
        <v>k=5, r=0.3</v>
      </c>
      <c r="DF41" s="11" t="str" cm="1">
        <f t="array" aca="1" ref="DF41" ca="1">CONCATENATE(INDIRECT(ADDRESS(1,MATCH(_xlfn.MAXIFS(B41:CW41,metrics.est,"Coverage"),B41:CW41,0)+1)), ", ", INDIRECT(ADDRESS(2,MATCH(_xlfn.MAXIFS(B41:CW41,metrics.est,"Coverage"),B41:CW41,0)+1)))</f>
        <v>k=5, r=0.1</v>
      </c>
      <c r="DG41" s="11" t="str" cm="1">
        <f t="array" aca="1" ref="DG41" ca="1">CONCATENATE(INDIRECT(ADDRESS(1,MATCH(_xlfn.MINIFS(B41:CW41,metrics.est,"Time"),B41:CW41,0)+1)), ", ", INDIRECT(ADDRESS(2,MATCH(_xlfn.MINIFS(B41:CW41,metrics.est,"Time"),B41:CW41,0)+1)))</f>
        <v>k=5, r=0.9</v>
      </c>
    </row>
    <row r="42" spans="1:111" x14ac:dyDescent="0.2">
      <c r="A42" s="1" t="s">
        <v>39</v>
      </c>
      <c r="B42" s="4">
        <v>0.67420000000000002</v>
      </c>
      <c r="C42" s="4">
        <v>0.78590000000000004</v>
      </c>
      <c r="D42" s="4">
        <v>0.33079999999999998</v>
      </c>
      <c r="E42" s="4">
        <v>0.95640000000000003</v>
      </c>
      <c r="F42" s="4">
        <v>3.1300000000000001E-2</v>
      </c>
      <c r="G42" s="5">
        <v>0.68240000000000001</v>
      </c>
      <c r="H42" s="5">
        <v>0.80710000000000004</v>
      </c>
      <c r="I42" s="5">
        <v>0.34339999999999998</v>
      </c>
      <c r="J42" s="5">
        <v>0.94620000000000004</v>
      </c>
      <c r="K42" s="5">
        <v>2.8799999999999999E-2</v>
      </c>
      <c r="L42" s="4">
        <v>0.69169999999999998</v>
      </c>
      <c r="M42" s="4">
        <v>0.82809999999999995</v>
      </c>
      <c r="N42" s="4">
        <v>0.33389999999999997</v>
      </c>
      <c r="O42" s="4">
        <v>0.9274</v>
      </c>
      <c r="P42" s="4">
        <v>2.3599999999999999E-2</v>
      </c>
      <c r="Q42" s="5">
        <v>0.71619999999999995</v>
      </c>
      <c r="R42" s="5">
        <v>0.88219999999999998</v>
      </c>
      <c r="S42" s="5">
        <v>0.28910000000000002</v>
      </c>
      <c r="T42" s="5">
        <v>0.88719999999999999</v>
      </c>
      <c r="U42" s="5">
        <v>1.2500000000000001E-2</v>
      </c>
      <c r="V42" s="4">
        <v>0.79749999999999999</v>
      </c>
      <c r="W42" s="4">
        <v>1.0819000000000001</v>
      </c>
      <c r="X42" s="4">
        <v>0.18779999999999999</v>
      </c>
      <c r="Y42" s="4">
        <v>0.64070000000000005</v>
      </c>
      <c r="Z42" s="4">
        <v>7.7999999999999996E-3</v>
      </c>
      <c r="AA42" s="5"/>
      <c r="AB42" s="5"/>
      <c r="AC42" s="5"/>
      <c r="AD42" s="5"/>
      <c r="AE42" s="5"/>
      <c r="AF42" s="4"/>
      <c r="AG42" s="4"/>
      <c r="AH42" s="4"/>
      <c r="AI42" s="4"/>
      <c r="AJ42" s="4"/>
      <c r="AK42" s="5"/>
      <c r="AL42" s="5"/>
      <c r="AM42" s="5"/>
      <c r="AN42" s="5"/>
      <c r="AO42" s="5"/>
      <c r="AP42" s="4"/>
      <c r="AQ42" s="4"/>
      <c r="AR42" s="4"/>
      <c r="AS42" s="4"/>
      <c r="AT42" s="4"/>
      <c r="AU42" s="5"/>
      <c r="AV42" s="5"/>
      <c r="AW42" s="5"/>
      <c r="AX42" s="5"/>
      <c r="AY42" s="5"/>
      <c r="AZ42" s="4"/>
      <c r="BA42" s="4"/>
      <c r="BB42" s="4"/>
      <c r="BC42" s="4"/>
      <c r="BD42" s="4"/>
      <c r="BE42" s="5"/>
      <c r="BF42" s="5"/>
      <c r="BG42" s="5"/>
      <c r="BH42" s="5"/>
      <c r="BI42" s="5"/>
      <c r="BJ42" s="4">
        <v>0.69259999999999999</v>
      </c>
      <c r="BK42" s="4">
        <v>0.83069999999999999</v>
      </c>
      <c r="BL42" s="4">
        <v>0.32979999999999998</v>
      </c>
      <c r="BM42" s="4">
        <v>0.92769999999999997</v>
      </c>
      <c r="BN42" s="4">
        <v>1.6899999999999998E-2</v>
      </c>
      <c r="BO42" s="5"/>
      <c r="BP42" s="5"/>
      <c r="BQ42" s="5"/>
      <c r="BR42" s="5"/>
      <c r="BS42" s="5"/>
      <c r="BT42" s="4"/>
      <c r="BU42" s="4"/>
      <c r="BV42" s="4"/>
      <c r="BW42" s="4"/>
      <c r="BX42" s="4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5">
        <v>0.69240000000000002</v>
      </c>
      <c r="CJ42" s="5">
        <v>0.83009999999999995</v>
      </c>
      <c r="CK42" s="5">
        <v>0.32879999999999998</v>
      </c>
      <c r="CL42" s="5">
        <v>0.92820000000000003</v>
      </c>
      <c r="CM42" s="5">
        <v>1.34E-2</v>
      </c>
      <c r="CN42" s="4"/>
      <c r="CO42" s="4"/>
      <c r="CP42" s="4"/>
      <c r="CQ42" s="4"/>
      <c r="CR42" s="4"/>
      <c r="CS42" s="5"/>
      <c r="CT42" s="5"/>
      <c r="CU42" s="5"/>
      <c r="CV42" s="5"/>
      <c r="CW42" s="5"/>
      <c r="CX42" s="4">
        <f t="shared" si="5"/>
        <v>0.70671428571428574</v>
      </c>
      <c r="CY42" s="4">
        <f t="shared" si="6"/>
        <v>0.86371428571428577</v>
      </c>
      <c r="CZ42" s="4">
        <f t="shared" si="7"/>
        <v>0.30622857142857135</v>
      </c>
      <c r="DA42" s="4">
        <f t="shared" si="8"/>
        <v>0.8876857142857143</v>
      </c>
      <c r="DB42" s="4">
        <f t="shared" si="9"/>
        <v>1.9185714285714285E-2</v>
      </c>
      <c r="DC42" s="11" t="str" cm="1">
        <f t="array" aca="1" ref="DC42" ca="1">CONCATENATE(INDIRECT(ADDRESS(1,MATCH(_xlfn.MINIFS(B42:CW42,metrics.est,"MAE"),B42:CW42,0)+1)), ", ", INDIRECT(ADDRESS(2,MATCH(_xlfn.MINIFS(B42:CW42,metrics.est,"MAE"),B42:CW42,0)+1)))</f>
        <v>k=5, r=0.1</v>
      </c>
      <c r="DD42" s="11" t="str" cm="1">
        <f t="array" aca="1" ref="DD42" ca="1">CONCATENATE(INDIRECT(ADDRESS(1,MATCH(_xlfn.MINIFS(B42:CW42,metrics.est,"MSE"),B42:CW42,0)+1)), ", ", INDIRECT(ADDRESS(2,MATCH(_xlfn.MINIFS(B42:CW42,metrics.est,"MSE"),B42:CW42,0)+1)))</f>
        <v>k=5, r=0.1</v>
      </c>
      <c r="DE42" s="11" t="str" cm="1">
        <f t="array" aca="1" ref="DE42" ca="1">CONCATENATE(INDIRECT(ADDRESS(1,MATCH(_xlfn.MAXIFS(B42:CW42,metrics.est,"R"),B42:CW42,0)+1)), ", ", INDIRECT(ADDRESS(2,MATCH(_xlfn.MAXIFS(B42:CW42,metrics.est,"R"),B42:CW42,0)+1)))</f>
        <v>k=5, r=0.3</v>
      </c>
      <c r="DF42" s="11" t="str" cm="1">
        <f t="array" aca="1" ref="DF42" ca="1">CONCATENATE(INDIRECT(ADDRESS(1,MATCH(_xlfn.MAXIFS(B42:CW42,metrics.est,"Coverage"),B42:CW42,0)+1)), ", ", INDIRECT(ADDRESS(2,MATCH(_xlfn.MAXIFS(B42:CW42,metrics.est,"Coverage"),B42:CW42,0)+1)))</f>
        <v>k=5, r=0.1</v>
      </c>
      <c r="DG42" s="11" t="str" cm="1">
        <f t="array" aca="1" ref="DG42" ca="1">CONCATENATE(INDIRECT(ADDRESS(1,MATCH(_xlfn.MINIFS(B42:CW42,metrics.est,"Time"),B42:CW42,0)+1)), ", ", INDIRECT(ADDRESS(2,MATCH(_xlfn.MINIFS(B42:CW42,metrics.est,"Time"),B42:CW42,0)+1)))</f>
        <v>k=5, r=0.9</v>
      </c>
    </row>
    <row r="43" spans="1:111" x14ac:dyDescent="0.2">
      <c r="A43" s="1" t="s">
        <v>40</v>
      </c>
      <c r="B43" s="4">
        <v>0.70140000000000002</v>
      </c>
      <c r="C43" s="4">
        <v>0.84489999999999998</v>
      </c>
      <c r="D43" s="4">
        <v>0.2848</v>
      </c>
      <c r="E43" s="4">
        <v>0.94210000000000005</v>
      </c>
      <c r="F43" s="4">
        <v>7.2058</v>
      </c>
      <c r="G43" s="5">
        <v>0.70940000000000003</v>
      </c>
      <c r="H43" s="5">
        <v>0.86780000000000002</v>
      </c>
      <c r="I43" s="5">
        <v>0.29849999999999999</v>
      </c>
      <c r="J43" s="5">
        <v>0.92910000000000004</v>
      </c>
      <c r="K43" s="5">
        <v>4.4599000000000002</v>
      </c>
      <c r="L43" s="4">
        <v>0.71730000000000005</v>
      </c>
      <c r="M43" s="4">
        <v>0.88519999999999999</v>
      </c>
      <c r="N43" s="4">
        <v>0.29220000000000002</v>
      </c>
      <c r="O43" s="4">
        <v>0.90949999999999998</v>
      </c>
      <c r="P43" s="4">
        <v>2.2121</v>
      </c>
      <c r="Q43" s="5">
        <v>0.73740000000000006</v>
      </c>
      <c r="R43" s="5">
        <v>0.93420000000000003</v>
      </c>
      <c r="S43" s="5">
        <v>0.26950000000000002</v>
      </c>
      <c r="T43" s="5">
        <v>0.87050000000000005</v>
      </c>
      <c r="U43" s="5">
        <v>0.83250000000000002</v>
      </c>
      <c r="V43" s="4">
        <v>0.7984</v>
      </c>
      <c r="W43" s="4">
        <v>1.0908</v>
      </c>
      <c r="X43" s="4">
        <v>0.20760000000000001</v>
      </c>
      <c r="Y43" s="4">
        <v>0.71870000000000001</v>
      </c>
      <c r="Z43" s="4">
        <v>0.127</v>
      </c>
      <c r="AA43" s="5"/>
      <c r="AB43" s="5"/>
      <c r="AC43" s="5"/>
      <c r="AD43" s="5"/>
      <c r="AE43" s="5"/>
      <c r="AF43" s="4"/>
      <c r="AG43" s="4"/>
      <c r="AH43" s="4"/>
      <c r="AI43" s="4"/>
      <c r="AJ43" s="4"/>
      <c r="AK43" s="5"/>
      <c r="AL43" s="5"/>
      <c r="AM43" s="5"/>
      <c r="AN43" s="5"/>
      <c r="AO43" s="5"/>
      <c r="AP43" s="4"/>
      <c r="AQ43" s="4"/>
      <c r="AR43" s="4"/>
      <c r="AS43" s="4"/>
      <c r="AT43" s="4"/>
      <c r="AU43" s="5"/>
      <c r="AV43" s="5"/>
      <c r="AW43" s="5"/>
      <c r="AX43" s="5"/>
      <c r="AY43" s="5"/>
      <c r="AZ43" s="4"/>
      <c r="BA43" s="4"/>
      <c r="BB43" s="4"/>
      <c r="BC43" s="4"/>
      <c r="BD43" s="4"/>
      <c r="BE43" s="5"/>
      <c r="BF43" s="5"/>
      <c r="BG43" s="5"/>
      <c r="BH43" s="5"/>
      <c r="BI43" s="5"/>
      <c r="BJ43" s="4"/>
      <c r="BK43" s="4"/>
      <c r="BL43" s="4"/>
      <c r="BM43" s="4"/>
      <c r="BN43" s="4"/>
      <c r="BO43" s="5"/>
      <c r="BP43" s="5"/>
      <c r="BQ43" s="5"/>
      <c r="BR43" s="5"/>
      <c r="BS43" s="5"/>
      <c r="BT43" s="4"/>
      <c r="BU43" s="4"/>
      <c r="BV43" s="4"/>
      <c r="BW43" s="4"/>
      <c r="BX43" s="4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5"/>
      <c r="CJ43" s="5"/>
      <c r="CK43" s="5"/>
      <c r="CL43" s="5"/>
      <c r="CM43" s="5"/>
      <c r="CN43" s="4"/>
      <c r="CO43" s="4"/>
      <c r="CP43" s="4"/>
      <c r="CQ43" s="4"/>
      <c r="CR43" s="4"/>
      <c r="CS43" s="5"/>
      <c r="CT43" s="5"/>
      <c r="CU43" s="5"/>
      <c r="CV43" s="5"/>
      <c r="CW43" s="5"/>
      <c r="CX43" s="4">
        <f t="shared" si="5"/>
        <v>0.73277999999999999</v>
      </c>
      <c r="CY43" s="4">
        <f t="shared" si="6"/>
        <v>0.92458000000000007</v>
      </c>
      <c r="CZ43" s="4">
        <f t="shared" si="7"/>
        <v>0.27051999999999998</v>
      </c>
      <c r="DA43" s="4">
        <f t="shared" si="8"/>
        <v>0.87398000000000009</v>
      </c>
      <c r="DB43" s="4">
        <f t="shared" si="9"/>
        <v>2.96746</v>
      </c>
      <c r="DC43" s="11" t="str" cm="1">
        <f t="array" aca="1" ref="DC43" ca="1">CONCATENATE(INDIRECT(ADDRESS(1,MATCH(_xlfn.MINIFS(B43:CW43,metrics.est,"MAE"),B43:CW43,0)+1)), ", ", INDIRECT(ADDRESS(2,MATCH(_xlfn.MINIFS(B43:CW43,metrics.est,"MAE"),B43:CW43,0)+1)))</f>
        <v>k=5, r=0.1</v>
      </c>
      <c r="DD43" s="11" t="str" cm="1">
        <f t="array" aca="1" ref="DD43" ca="1">CONCATENATE(INDIRECT(ADDRESS(1,MATCH(_xlfn.MINIFS(B43:CW43,metrics.est,"MSE"),B43:CW43,0)+1)), ", ", INDIRECT(ADDRESS(2,MATCH(_xlfn.MINIFS(B43:CW43,metrics.est,"MSE"),B43:CW43,0)+1)))</f>
        <v>k=5, r=0.1</v>
      </c>
      <c r="DE43" s="11" t="str" cm="1">
        <f t="array" aca="1" ref="DE43" ca="1">CONCATENATE(INDIRECT(ADDRESS(1,MATCH(_xlfn.MAXIFS(B43:CW43,metrics.est,"R"),B43:CW43,0)+1)), ", ", INDIRECT(ADDRESS(2,MATCH(_xlfn.MAXIFS(B43:CW43,metrics.est,"R"),B43:CW43,0)+1)))</f>
        <v>k=5, r=0.3</v>
      </c>
      <c r="DF43" s="11" t="str" cm="1">
        <f t="array" aca="1" ref="DF43" ca="1">CONCATENATE(INDIRECT(ADDRESS(1,MATCH(_xlfn.MAXIFS(B43:CW43,metrics.est,"Coverage"),B43:CW43,0)+1)), ", ", INDIRECT(ADDRESS(2,MATCH(_xlfn.MAXIFS(B43:CW43,metrics.est,"Coverage"),B43:CW43,0)+1)))</f>
        <v>k=5, r=0.1</v>
      </c>
      <c r="DG43" s="11" t="str" cm="1">
        <f t="array" aca="1" ref="DG43" ca="1">CONCATENATE(INDIRECT(ADDRESS(1,MATCH(_xlfn.MINIFS(B43:CW43,metrics.est,"Time"),B43:CW43,0)+1)), ", ", INDIRECT(ADDRESS(2,MATCH(_xlfn.MINIFS(B43:CW43,metrics.est,"Time"),B43:CW43,0)+1)))</f>
        <v>k=5, r=0.9</v>
      </c>
    </row>
    <row r="44" spans="1:111" x14ac:dyDescent="0.2">
      <c r="A44" s="1" t="s">
        <v>41</v>
      </c>
      <c r="B44" s="4">
        <v>0.77700000000000002</v>
      </c>
      <c r="C44" s="4">
        <v>1.0016</v>
      </c>
      <c r="D44" s="4">
        <v>0.1502</v>
      </c>
      <c r="E44" s="4">
        <v>0.69920000000000004</v>
      </c>
      <c r="F44" s="4">
        <v>5.7500000000000002E-2</v>
      </c>
      <c r="G44" s="5">
        <v>0.78500000000000003</v>
      </c>
      <c r="H44" s="5">
        <v>1.0223</v>
      </c>
      <c r="I44" s="5">
        <v>0.154</v>
      </c>
      <c r="J44" s="5">
        <v>0.67820000000000003</v>
      </c>
      <c r="K44" s="5">
        <v>4.4999999999999998E-2</v>
      </c>
      <c r="L44" s="4">
        <v>0.79710000000000003</v>
      </c>
      <c r="M44" s="4">
        <v>1.0578000000000001</v>
      </c>
      <c r="N44" s="4">
        <v>0.13370000000000001</v>
      </c>
      <c r="O44" s="4">
        <v>0.64829999999999999</v>
      </c>
      <c r="P44" s="4">
        <v>2.8500000000000001E-2</v>
      </c>
      <c r="Q44" s="5">
        <v>0.82269999999999999</v>
      </c>
      <c r="R44" s="5">
        <v>1.1289</v>
      </c>
      <c r="S44" s="5">
        <v>8.6599999999999996E-2</v>
      </c>
      <c r="T44" s="5">
        <v>0.60350000000000004</v>
      </c>
      <c r="U44" s="5">
        <v>1.78E-2</v>
      </c>
      <c r="V44" s="4">
        <v>0.877</v>
      </c>
      <c r="W44" s="4">
        <v>1.2786999999999999</v>
      </c>
      <c r="X44" s="4">
        <v>3.3599999999999998E-2</v>
      </c>
      <c r="Y44" s="4">
        <v>0.43459999999999999</v>
      </c>
      <c r="Z44" s="4">
        <v>1.2E-2</v>
      </c>
      <c r="AA44" s="5"/>
      <c r="AB44" s="5"/>
      <c r="AC44" s="5"/>
      <c r="AD44" s="5"/>
      <c r="AE44" s="5"/>
      <c r="AF44" s="4"/>
      <c r="AG44" s="4"/>
      <c r="AH44" s="4"/>
      <c r="AI44" s="4"/>
      <c r="AJ44" s="4"/>
      <c r="AK44" s="5"/>
      <c r="AL44" s="5"/>
      <c r="AM44" s="5"/>
      <c r="AN44" s="5"/>
      <c r="AO44" s="5"/>
      <c r="AP44" s="4"/>
      <c r="AQ44" s="4"/>
      <c r="AR44" s="4"/>
      <c r="AS44" s="4"/>
      <c r="AT44" s="4"/>
      <c r="AU44" s="5"/>
      <c r="AV44" s="5"/>
      <c r="AW44" s="5"/>
      <c r="AX44" s="5"/>
      <c r="AY44" s="5"/>
      <c r="AZ44" s="4"/>
      <c r="BA44" s="4"/>
      <c r="BB44" s="4"/>
      <c r="BC44" s="4"/>
      <c r="BD44" s="4"/>
      <c r="BE44" s="5"/>
      <c r="BF44" s="5"/>
      <c r="BG44" s="5"/>
      <c r="BH44" s="5"/>
      <c r="BI44" s="5"/>
      <c r="BJ44" s="4"/>
      <c r="BK44" s="4"/>
      <c r="BL44" s="4"/>
      <c r="BM44" s="4"/>
      <c r="BN44" s="4"/>
      <c r="BO44" s="5"/>
      <c r="BP44" s="5"/>
      <c r="BQ44" s="5"/>
      <c r="BR44" s="5"/>
      <c r="BS44" s="5"/>
      <c r="BT44" s="4"/>
      <c r="BU44" s="4"/>
      <c r="BV44" s="4"/>
      <c r="BW44" s="4"/>
      <c r="BX44" s="4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5"/>
      <c r="CJ44" s="5"/>
      <c r="CK44" s="5"/>
      <c r="CL44" s="5"/>
      <c r="CM44" s="5"/>
      <c r="CN44" s="4"/>
      <c r="CO44" s="4"/>
      <c r="CP44" s="4"/>
      <c r="CQ44" s="4"/>
      <c r="CR44" s="4"/>
      <c r="CS44" s="5"/>
      <c r="CT44" s="5"/>
      <c r="CU44" s="5"/>
      <c r="CV44" s="5"/>
      <c r="CW44" s="5"/>
      <c r="CX44" s="4">
        <f t="shared" si="5"/>
        <v>0.81175999999999993</v>
      </c>
      <c r="CY44" s="4">
        <f t="shared" si="6"/>
        <v>1.0978600000000001</v>
      </c>
      <c r="CZ44" s="4">
        <f t="shared" si="7"/>
        <v>0.11162000000000001</v>
      </c>
      <c r="DA44" s="4">
        <f t="shared" si="8"/>
        <v>0.61275999999999997</v>
      </c>
      <c r="DB44" s="4">
        <f t="shared" si="9"/>
        <v>3.2160000000000008E-2</v>
      </c>
      <c r="DC44" s="11" t="str" cm="1">
        <f t="array" aca="1" ref="DC44" ca="1">CONCATENATE(INDIRECT(ADDRESS(1,MATCH(_xlfn.MINIFS(B44:CW44,metrics.est,"MAE"),B44:CW44,0)+1)), ", ", INDIRECT(ADDRESS(2,MATCH(_xlfn.MINIFS(B44:CW44,metrics.est,"MAE"),B44:CW44,0)+1)))</f>
        <v>k=5, r=0.1</v>
      </c>
      <c r="DD44" s="11" t="str" cm="1">
        <f t="array" aca="1" ref="DD44" ca="1">CONCATENATE(INDIRECT(ADDRESS(1,MATCH(_xlfn.MINIFS(B44:CW44,metrics.est,"MSE"),B44:CW44,0)+1)), ", ", INDIRECT(ADDRESS(2,MATCH(_xlfn.MINIFS(B44:CW44,metrics.est,"MSE"),B44:CW44,0)+1)))</f>
        <v>k=5, r=0.1</v>
      </c>
      <c r="DE44" s="11" t="str" cm="1">
        <f t="array" aca="1" ref="DE44" ca="1">CONCATENATE(INDIRECT(ADDRESS(1,MATCH(_xlfn.MAXIFS(B44:CW44,metrics.est,"R"),B44:CW44,0)+1)), ", ", INDIRECT(ADDRESS(2,MATCH(_xlfn.MAXIFS(B44:CW44,metrics.est,"R"),B44:CW44,0)+1)))</f>
        <v>k=5, r=0.3</v>
      </c>
      <c r="DF44" s="11" t="str" cm="1">
        <f t="array" aca="1" ref="DF44" ca="1">CONCATENATE(INDIRECT(ADDRESS(1,MATCH(_xlfn.MAXIFS(B44:CW44,metrics.est,"Coverage"),B44:CW44,0)+1)), ", ", INDIRECT(ADDRESS(2,MATCH(_xlfn.MAXIFS(B44:CW44,metrics.est,"Coverage"),B44:CW44,0)+1)))</f>
        <v>k=5, r=0.1</v>
      </c>
      <c r="DG44" s="11" t="str" cm="1">
        <f t="array" aca="1" ref="DG44" ca="1">CONCATENATE(INDIRECT(ADDRESS(1,MATCH(_xlfn.MINIFS(B44:CW44,metrics.est,"Time"),B44:CW44,0)+1)), ", ", INDIRECT(ADDRESS(2,MATCH(_xlfn.MINIFS(B44:CW44,metrics.est,"Time"),B44:CW44,0)+1)))</f>
        <v>k=5, r=0.9</v>
      </c>
    </row>
    <row r="45" spans="1:111" x14ac:dyDescent="0.2">
      <c r="A45" s="1" t="s">
        <v>42</v>
      </c>
      <c r="B45" s="4">
        <v>0.79610000000000003</v>
      </c>
      <c r="C45" s="4">
        <v>1.0694999999999999</v>
      </c>
      <c r="D45" s="4">
        <v>0.17599999999999999</v>
      </c>
      <c r="E45" s="4">
        <v>0.53649999999999998</v>
      </c>
      <c r="F45" s="4">
        <v>5.8999999999999997E-2</v>
      </c>
      <c r="G45" s="5">
        <v>0.80579999999999996</v>
      </c>
      <c r="H45" s="5">
        <v>1.0954999999999999</v>
      </c>
      <c r="I45" s="5">
        <v>0.2016</v>
      </c>
      <c r="J45" s="5">
        <v>0.52749999999999997</v>
      </c>
      <c r="K45" s="5">
        <v>4.7899999999999998E-2</v>
      </c>
      <c r="L45" s="4">
        <v>0.80720000000000003</v>
      </c>
      <c r="M45" s="4">
        <v>1.1015999999999999</v>
      </c>
      <c r="N45" s="4">
        <v>0.21490000000000001</v>
      </c>
      <c r="O45" s="4">
        <v>0.52729999999999999</v>
      </c>
      <c r="P45" s="4">
        <v>3.1300000000000001E-2</v>
      </c>
      <c r="Q45" s="5">
        <v>0.80030000000000001</v>
      </c>
      <c r="R45" s="5">
        <v>1.0859000000000001</v>
      </c>
      <c r="S45" s="5">
        <v>0.22670000000000001</v>
      </c>
      <c r="T45" s="5">
        <v>0.56769999999999998</v>
      </c>
      <c r="U45" s="5">
        <v>2.23E-2</v>
      </c>
      <c r="V45" s="4">
        <v>0.80679999999999996</v>
      </c>
      <c r="W45" s="4">
        <v>1.1052</v>
      </c>
      <c r="X45" s="4">
        <v>0.18609999999999999</v>
      </c>
      <c r="Y45" s="4">
        <v>0.58440000000000003</v>
      </c>
      <c r="Z45" s="4">
        <v>7.9000000000000008E-3</v>
      </c>
      <c r="AA45" s="5"/>
      <c r="AB45" s="5"/>
      <c r="AC45" s="5"/>
      <c r="AD45" s="5"/>
      <c r="AE45" s="5"/>
      <c r="AF45" s="4"/>
      <c r="AG45" s="4"/>
      <c r="AH45" s="4"/>
      <c r="AI45" s="4"/>
      <c r="AJ45" s="4"/>
      <c r="AK45" s="5"/>
      <c r="AL45" s="5"/>
      <c r="AM45" s="5"/>
      <c r="AN45" s="5"/>
      <c r="AO45" s="5"/>
      <c r="AP45" s="4"/>
      <c r="AQ45" s="4"/>
      <c r="AR45" s="4"/>
      <c r="AS45" s="4"/>
      <c r="AT45" s="4"/>
      <c r="AU45" s="5"/>
      <c r="AV45" s="5"/>
      <c r="AW45" s="5"/>
      <c r="AX45" s="5"/>
      <c r="AY45" s="5"/>
      <c r="AZ45" s="4"/>
      <c r="BA45" s="4"/>
      <c r="BB45" s="4"/>
      <c r="BC45" s="4"/>
      <c r="BD45" s="4"/>
      <c r="BE45" s="5"/>
      <c r="BF45" s="5"/>
      <c r="BG45" s="5"/>
      <c r="BH45" s="5"/>
      <c r="BI45" s="5"/>
      <c r="BJ45" s="4"/>
      <c r="BK45" s="4"/>
      <c r="BL45" s="4"/>
      <c r="BM45" s="4"/>
      <c r="BN45" s="4"/>
      <c r="BO45" s="5"/>
      <c r="BP45" s="5"/>
      <c r="BQ45" s="5"/>
      <c r="BR45" s="5"/>
      <c r="BS45" s="5"/>
      <c r="BT45" s="4"/>
      <c r="BU45" s="4"/>
      <c r="BV45" s="4"/>
      <c r="BW45" s="4"/>
      <c r="BX45" s="4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5"/>
      <c r="CJ45" s="5"/>
      <c r="CK45" s="5"/>
      <c r="CL45" s="5"/>
      <c r="CM45" s="5"/>
      <c r="CN45" s="4"/>
      <c r="CO45" s="4"/>
      <c r="CP45" s="4"/>
      <c r="CQ45" s="4"/>
      <c r="CR45" s="4"/>
      <c r="CS45" s="5"/>
      <c r="CT45" s="5"/>
      <c r="CU45" s="5"/>
      <c r="CV45" s="5"/>
      <c r="CW45" s="5"/>
      <c r="CX45" s="4">
        <f t="shared" si="5"/>
        <v>0.80323999999999995</v>
      </c>
      <c r="CY45" s="4">
        <f t="shared" si="6"/>
        <v>1.09154</v>
      </c>
      <c r="CZ45" s="4">
        <f t="shared" si="7"/>
        <v>0.20106000000000002</v>
      </c>
      <c r="DA45" s="4">
        <f t="shared" si="8"/>
        <v>0.54867999999999995</v>
      </c>
      <c r="DB45" s="4">
        <f t="shared" si="9"/>
        <v>3.3679999999999995E-2</v>
      </c>
      <c r="DC45" s="11" t="str" cm="1">
        <f t="array" aca="1" ref="DC45" ca="1">CONCATENATE(INDIRECT(ADDRESS(1,MATCH(_xlfn.MINIFS(B45:CW45,metrics.est,"MAE"),B45:CW45,0)+1)), ", ", INDIRECT(ADDRESS(2,MATCH(_xlfn.MINIFS(B45:CW45,metrics.est,"MAE"),B45:CW45,0)+1)))</f>
        <v>k=5, r=0.1</v>
      </c>
      <c r="DD45" s="11" t="str" cm="1">
        <f t="array" aca="1" ref="DD45" ca="1">CONCATENATE(INDIRECT(ADDRESS(1,MATCH(_xlfn.MINIFS(B45:CW45,metrics.est,"MSE"),B45:CW45,0)+1)), ", ", INDIRECT(ADDRESS(2,MATCH(_xlfn.MINIFS(B45:CW45,metrics.est,"MSE"),B45:CW45,0)+1)))</f>
        <v>k=5, r=0.1</v>
      </c>
      <c r="DE45" s="11" t="str" cm="1">
        <f t="array" aca="1" ref="DE45" ca="1">CONCATENATE(INDIRECT(ADDRESS(1,MATCH(_xlfn.MAXIFS(B45:CW45,metrics.est,"R"),B45:CW45,0)+1)), ", ", INDIRECT(ADDRESS(2,MATCH(_xlfn.MAXIFS(B45:CW45,metrics.est,"R"),B45:CW45,0)+1)))</f>
        <v>k=5, r=0.7</v>
      </c>
      <c r="DF45" s="11" t="str" cm="1">
        <f t="array" aca="1" ref="DF45" ca="1">CONCATENATE(INDIRECT(ADDRESS(1,MATCH(_xlfn.MAXIFS(B45:CW45,metrics.est,"Coverage"),B45:CW45,0)+1)), ", ", INDIRECT(ADDRESS(2,MATCH(_xlfn.MAXIFS(B45:CW45,metrics.est,"Coverage"),B45:CW45,0)+1)))</f>
        <v>k=5, r=0.9</v>
      </c>
      <c r="DG45" s="11" t="str" cm="1">
        <f t="array" aca="1" ref="DG45" ca="1">CONCATENATE(INDIRECT(ADDRESS(1,MATCH(_xlfn.MINIFS(B45:CW45,metrics.est,"Time"),B45:CW45,0)+1)), ", ", INDIRECT(ADDRESS(2,MATCH(_xlfn.MINIFS(B45:CW45,metrics.est,"Time"),B45:CW45,0)+1)))</f>
        <v>k=5, r=0.9</v>
      </c>
    </row>
    <row r="46" spans="1:111" x14ac:dyDescent="0.2">
      <c r="A46" s="1" t="s">
        <v>43</v>
      </c>
      <c r="B46" s="4">
        <v>0.66869999999999996</v>
      </c>
      <c r="C46" s="4">
        <v>0.76910000000000001</v>
      </c>
      <c r="D46" s="4">
        <v>0.32340000000000002</v>
      </c>
      <c r="E46" s="4">
        <v>0.94969999999999999</v>
      </c>
      <c r="F46" s="4">
        <v>0.1226</v>
      </c>
      <c r="G46" s="5">
        <v>0.67889999999999995</v>
      </c>
      <c r="H46" s="5">
        <v>0.79530000000000001</v>
      </c>
      <c r="I46" s="5">
        <v>0.3296</v>
      </c>
      <c r="J46" s="5">
        <v>0.93720000000000003</v>
      </c>
      <c r="K46" s="5">
        <v>0.10349999999999999</v>
      </c>
      <c r="L46" s="4">
        <v>0.69130000000000003</v>
      </c>
      <c r="M46" s="4">
        <v>0.82240000000000002</v>
      </c>
      <c r="N46" s="4">
        <v>0.31269999999999998</v>
      </c>
      <c r="O46" s="4">
        <v>0.91279999999999994</v>
      </c>
      <c r="P46" s="4">
        <v>6.0900000000000003E-2</v>
      </c>
      <c r="Q46" s="5">
        <v>0.72319999999999995</v>
      </c>
      <c r="R46" s="5">
        <v>0.89370000000000005</v>
      </c>
      <c r="S46" s="5">
        <v>0.2581</v>
      </c>
      <c r="T46" s="5">
        <v>0.8548</v>
      </c>
      <c r="U46" s="5">
        <v>3.9699999999999999E-2</v>
      </c>
      <c r="V46" s="4">
        <v>0.81410000000000005</v>
      </c>
      <c r="W46" s="4">
        <v>1.1254</v>
      </c>
      <c r="X46" s="4">
        <v>0.1615</v>
      </c>
      <c r="Y46" s="4">
        <v>0.61070000000000002</v>
      </c>
      <c r="Z46" s="4">
        <v>2.1600000000000001E-2</v>
      </c>
      <c r="AA46" s="5"/>
      <c r="AB46" s="5"/>
      <c r="AC46" s="5"/>
      <c r="AD46" s="5"/>
      <c r="AE46" s="5"/>
      <c r="AF46" s="4"/>
      <c r="AG46" s="4"/>
      <c r="AH46" s="4"/>
      <c r="AI46" s="4"/>
      <c r="AJ46" s="4"/>
      <c r="AK46" s="5"/>
      <c r="AL46" s="5"/>
      <c r="AM46" s="5"/>
      <c r="AN46" s="5"/>
      <c r="AO46" s="5"/>
      <c r="AP46" s="4"/>
      <c r="AQ46" s="4"/>
      <c r="AR46" s="4"/>
      <c r="AS46" s="4"/>
      <c r="AT46" s="4"/>
      <c r="AU46" s="5"/>
      <c r="AV46" s="5"/>
      <c r="AW46" s="5"/>
      <c r="AX46" s="5"/>
      <c r="AY46" s="5"/>
      <c r="AZ46" s="4"/>
      <c r="BA46" s="4"/>
      <c r="BB46" s="4"/>
      <c r="BC46" s="4"/>
      <c r="BD46" s="4"/>
      <c r="BE46" s="5"/>
      <c r="BF46" s="5"/>
      <c r="BG46" s="5"/>
      <c r="BH46" s="5"/>
      <c r="BI46" s="5"/>
      <c r="BJ46" s="4"/>
      <c r="BK46" s="4"/>
      <c r="BL46" s="4"/>
      <c r="BM46" s="4"/>
      <c r="BN46" s="4"/>
      <c r="BO46" s="5"/>
      <c r="BP46" s="5"/>
      <c r="BQ46" s="5"/>
      <c r="BR46" s="5"/>
      <c r="BS46" s="5"/>
      <c r="BT46" s="4"/>
      <c r="BU46" s="4"/>
      <c r="BV46" s="4"/>
      <c r="BW46" s="4"/>
      <c r="BX46" s="4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5"/>
      <c r="CJ46" s="5"/>
      <c r="CK46" s="5"/>
      <c r="CL46" s="5"/>
      <c r="CM46" s="5"/>
      <c r="CN46" s="4"/>
      <c r="CO46" s="4"/>
      <c r="CP46" s="4"/>
      <c r="CQ46" s="4"/>
      <c r="CR46" s="4"/>
      <c r="CS46" s="5"/>
      <c r="CT46" s="5"/>
      <c r="CU46" s="5"/>
      <c r="CV46" s="5"/>
      <c r="CW46" s="5"/>
      <c r="CX46" s="4">
        <f t="shared" si="5"/>
        <v>0.71523999999999999</v>
      </c>
      <c r="CY46" s="4">
        <f t="shared" si="6"/>
        <v>0.88117999999999996</v>
      </c>
      <c r="CZ46" s="4">
        <f t="shared" si="7"/>
        <v>0.27705999999999997</v>
      </c>
      <c r="DA46" s="4">
        <f t="shared" si="8"/>
        <v>0.85304000000000002</v>
      </c>
      <c r="DB46" s="4">
        <f t="shared" si="9"/>
        <v>6.966E-2</v>
      </c>
      <c r="DC46" s="11" t="str" cm="1">
        <f t="array" aca="1" ref="DC46" ca="1">CONCATENATE(INDIRECT(ADDRESS(1,MATCH(_xlfn.MINIFS(B46:CW46,metrics.est,"MAE"),B46:CW46,0)+1)), ", ", INDIRECT(ADDRESS(2,MATCH(_xlfn.MINIFS(B46:CW46,metrics.est,"MAE"),B46:CW46,0)+1)))</f>
        <v>k=5, r=0.1</v>
      </c>
      <c r="DD46" s="11" t="str" cm="1">
        <f t="array" aca="1" ref="DD46" ca="1">CONCATENATE(INDIRECT(ADDRESS(1,MATCH(_xlfn.MINIFS(B46:CW46,metrics.est,"MSE"),B46:CW46,0)+1)), ", ", INDIRECT(ADDRESS(2,MATCH(_xlfn.MINIFS(B46:CW46,metrics.est,"MSE"),B46:CW46,0)+1)))</f>
        <v>k=5, r=0.1</v>
      </c>
      <c r="DE46" s="11" t="str" cm="1">
        <f t="array" aca="1" ref="DE46" ca="1">CONCATENATE(INDIRECT(ADDRESS(1,MATCH(_xlfn.MAXIFS(B46:CW46,metrics.est,"R"),B46:CW46,0)+1)), ", ", INDIRECT(ADDRESS(2,MATCH(_xlfn.MAXIFS(B46:CW46,metrics.est,"R"),B46:CW46,0)+1)))</f>
        <v>k=5, r=0.3</v>
      </c>
      <c r="DF46" s="11" t="str" cm="1">
        <f t="array" aca="1" ref="DF46" ca="1">CONCATENATE(INDIRECT(ADDRESS(1,MATCH(_xlfn.MAXIFS(B46:CW46,metrics.est,"Coverage"),B46:CW46,0)+1)), ", ", INDIRECT(ADDRESS(2,MATCH(_xlfn.MAXIFS(B46:CW46,metrics.est,"Coverage"),B46:CW46,0)+1)))</f>
        <v>k=5, r=0.1</v>
      </c>
      <c r="DG46" s="11" t="str" cm="1">
        <f t="array" aca="1" ref="DG46" ca="1">CONCATENATE(INDIRECT(ADDRESS(1,MATCH(_xlfn.MINIFS(B46:CW46,metrics.est,"Time"),B46:CW46,0)+1)), ", ", INDIRECT(ADDRESS(2,MATCH(_xlfn.MINIFS(B46:CW46,metrics.est,"Time"),B46:CW46,0)+1)))</f>
        <v>k=5, r=0.9</v>
      </c>
    </row>
    <row r="47" spans="1:111" x14ac:dyDescent="0.2">
      <c r="A47" s="1" t="s">
        <v>44</v>
      </c>
      <c r="B47" s="4">
        <v>0.69930000000000003</v>
      </c>
      <c r="C47" s="4">
        <v>0.83720000000000006</v>
      </c>
      <c r="D47" s="4">
        <v>0.27339999999999998</v>
      </c>
      <c r="E47" s="4">
        <v>0.82769999999999999</v>
      </c>
      <c r="F47" s="4">
        <v>0.1119</v>
      </c>
      <c r="G47" s="5">
        <v>0.73009999999999997</v>
      </c>
      <c r="H47" s="5">
        <v>0.91010000000000002</v>
      </c>
      <c r="I47" s="5">
        <v>0.2399</v>
      </c>
      <c r="J47" s="5">
        <v>0.75290000000000001</v>
      </c>
      <c r="K47" s="5">
        <v>0.1076</v>
      </c>
      <c r="L47" s="4">
        <v>0.77490000000000003</v>
      </c>
      <c r="M47" s="4">
        <v>1.0179</v>
      </c>
      <c r="N47" s="4">
        <v>0.2278</v>
      </c>
      <c r="O47" s="4">
        <v>0.64239999999999997</v>
      </c>
      <c r="P47" s="4">
        <v>6.3799999999999996E-2</v>
      </c>
      <c r="Q47" s="5">
        <v>0.8034</v>
      </c>
      <c r="R47" s="5">
        <v>1.0905</v>
      </c>
      <c r="S47" s="5">
        <v>0.2069</v>
      </c>
      <c r="T47" s="5">
        <v>0.57420000000000004</v>
      </c>
      <c r="U47" s="5">
        <v>4.5100000000000001E-2</v>
      </c>
      <c r="V47" s="4">
        <v>0.83089999999999997</v>
      </c>
      <c r="W47" s="4">
        <v>1.1638999999999999</v>
      </c>
      <c r="X47" s="4">
        <v>0.1045</v>
      </c>
      <c r="Y47" s="4">
        <v>0.57030000000000003</v>
      </c>
      <c r="Z47" s="4">
        <v>1.5100000000000001E-2</v>
      </c>
      <c r="AA47" s="5"/>
      <c r="AB47" s="5"/>
      <c r="AC47" s="5"/>
      <c r="AD47" s="5"/>
      <c r="AE47" s="5"/>
      <c r="AF47" s="4"/>
      <c r="AG47" s="4"/>
      <c r="AH47" s="4"/>
      <c r="AI47" s="4"/>
      <c r="AJ47" s="4"/>
      <c r="AK47" s="5"/>
      <c r="AL47" s="5"/>
      <c r="AM47" s="5"/>
      <c r="AN47" s="5"/>
      <c r="AO47" s="5"/>
      <c r="AP47" s="4"/>
      <c r="AQ47" s="4"/>
      <c r="AR47" s="4"/>
      <c r="AS47" s="4"/>
      <c r="AT47" s="4"/>
      <c r="AU47" s="5"/>
      <c r="AV47" s="5"/>
      <c r="AW47" s="5"/>
      <c r="AX47" s="5"/>
      <c r="AY47" s="5"/>
      <c r="AZ47" s="4"/>
      <c r="BA47" s="4"/>
      <c r="BB47" s="4"/>
      <c r="BC47" s="4"/>
      <c r="BD47" s="4"/>
      <c r="BE47" s="5"/>
      <c r="BF47" s="5"/>
      <c r="BG47" s="5"/>
      <c r="BH47" s="5"/>
      <c r="BI47" s="5"/>
      <c r="BJ47" s="4"/>
      <c r="BK47" s="4"/>
      <c r="BL47" s="4"/>
      <c r="BM47" s="4"/>
      <c r="BN47" s="4"/>
      <c r="BO47" s="5"/>
      <c r="BP47" s="5"/>
      <c r="BQ47" s="5"/>
      <c r="BR47" s="5"/>
      <c r="BS47" s="5"/>
      <c r="BT47" s="4"/>
      <c r="BU47" s="4"/>
      <c r="BV47" s="4"/>
      <c r="BW47" s="4"/>
      <c r="BX47" s="4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5"/>
      <c r="CJ47" s="5"/>
      <c r="CK47" s="5"/>
      <c r="CL47" s="5"/>
      <c r="CM47" s="5"/>
      <c r="CN47" s="4"/>
      <c r="CO47" s="4"/>
      <c r="CP47" s="4"/>
      <c r="CQ47" s="4"/>
      <c r="CR47" s="4"/>
      <c r="CS47" s="5"/>
      <c r="CT47" s="5"/>
      <c r="CU47" s="5"/>
      <c r="CV47" s="5"/>
      <c r="CW47" s="5"/>
      <c r="CX47" s="4">
        <f t="shared" si="5"/>
        <v>0.76771999999999996</v>
      </c>
      <c r="CY47" s="4">
        <f t="shared" si="6"/>
        <v>1.0039200000000001</v>
      </c>
      <c r="CZ47" s="4">
        <f t="shared" si="7"/>
        <v>0.21049999999999999</v>
      </c>
      <c r="DA47" s="4">
        <f t="shared" si="8"/>
        <v>0.67349999999999999</v>
      </c>
      <c r="DB47" s="4">
        <f t="shared" si="9"/>
        <v>6.8700000000000011E-2</v>
      </c>
      <c r="DC47" s="11" t="str" cm="1">
        <f t="array" aca="1" ref="DC47" ca="1">CONCATENATE(INDIRECT(ADDRESS(1,MATCH(_xlfn.MINIFS(B47:CW47,metrics.est,"MAE"),B47:CW47,0)+1)), ", ", INDIRECT(ADDRESS(2,MATCH(_xlfn.MINIFS(B47:CW47,metrics.est,"MAE"),B47:CW47,0)+1)))</f>
        <v>k=5, r=0.1</v>
      </c>
      <c r="DD47" s="11" t="str" cm="1">
        <f t="array" aca="1" ref="DD47" ca="1">CONCATENATE(INDIRECT(ADDRESS(1,MATCH(_xlfn.MINIFS(B47:CW47,metrics.est,"MSE"),B47:CW47,0)+1)), ", ", INDIRECT(ADDRESS(2,MATCH(_xlfn.MINIFS(B47:CW47,metrics.est,"MSE"),B47:CW47,0)+1)))</f>
        <v>k=5, r=0.1</v>
      </c>
      <c r="DE47" s="11" t="str" cm="1">
        <f t="array" aca="1" ref="DE47" ca="1">CONCATENATE(INDIRECT(ADDRESS(1,MATCH(_xlfn.MAXIFS(B47:CW47,metrics.est,"R"),B47:CW47,0)+1)), ", ", INDIRECT(ADDRESS(2,MATCH(_xlfn.MAXIFS(B47:CW47,metrics.est,"R"),B47:CW47,0)+1)))</f>
        <v>k=5, r=0.1</v>
      </c>
      <c r="DF47" s="11" t="str" cm="1">
        <f t="array" aca="1" ref="DF47" ca="1">CONCATENATE(INDIRECT(ADDRESS(1,MATCH(_xlfn.MAXIFS(B47:CW47,metrics.est,"Coverage"),B47:CW47,0)+1)), ", ", INDIRECT(ADDRESS(2,MATCH(_xlfn.MAXIFS(B47:CW47,metrics.est,"Coverage"),B47:CW47,0)+1)))</f>
        <v>k=5, r=0.1</v>
      </c>
      <c r="DG47" s="11" t="str" cm="1">
        <f t="array" aca="1" ref="DG47" ca="1">CONCATENATE(INDIRECT(ADDRESS(1,MATCH(_xlfn.MINIFS(B47:CW47,metrics.est,"Time"),B47:CW47,0)+1)), ", ", INDIRECT(ADDRESS(2,MATCH(_xlfn.MINIFS(B47:CW47,metrics.est,"Time"),B47:CW47,0)+1)))</f>
        <v>k=5, r=0.9</v>
      </c>
    </row>
    <row r="48" spans="1:111" x14ac:dyDescent="0.2">
      <c r="A48" s="1" t="s">
        <v>45</v>
      </c>
      <c r="B48" s="4">
        <v>0.71750000000000003</v>
      </c>
      <c r="C48" s="4">
        <v>0.87309999999999999</v>
      </c>
      <c r="D48" s="4">
        <v>0.25319999999999998</v>
      </c>
      <c r="E48" s="4">
        <v>0.75890000000000002</v>
      </c>
      <c r="F48" s="4">
        <v>2.3900000000000001E-2</v>
      </c>
      <c r="G48" s="5">
        <v>0.73760000000000003</v>
      </c>
      <c r="H48" s="5">
        <v>0.92330000000000001</v>
      </c>
      <c r="I48" s="5">
        <v>0.25009999999999999</v>
      </c>
      <c r="J48" s="5">
        <v>0.71299999999999997</v>
      </c>
      <c r="K48" s="5">
        <v>2.41E-2</v>
      </c>
      <c r="L48" s="4">
        <v>0.76259999999999994</v>
      </c>
      <c r="M48" s="4">
        <v>0.98680000000000001</v>
      </c>
      <c r="N48" s="4">
        <v>0.24540000000000001</v>
      </c>
      <c r="O48" s="4">
        <v>0.66180000000000005</v>
      </c>
      <c r="P48" s="4">
        <v>1.9900000000000001E-2</v>
      </c>
      <c r="Q48" s="5">
        <v>0.78069999999999995</v>
      </c>
      <c r="R48" s="5">
        <v>1.0345</v>
      </c>
      <c r="S48" s="5">
        <v>0.23719999999999999</v>
      </c>
      <c r="T48" s="5">
        <v>0.63319999999999999</v>
      </c>
      <c r="U48" s="5">
        <v>1.12E-2</v>
      </c>
      <c r="V48" s="4">
        <v>0.80630000000000002</v>
      </c>
      <c r="W48" s="4">
        <v>1.1026</v>
      </c>
      <c r="X48" s="4">
        <v>0.18609999999999999</v>
      </c>
      <c r="Y48" s="4">
        <v>0.58760000000000001</v>
      </c>
      <c r="Z48" s="4">
        <v>4.5999999999999999E-3</v>
      </c>
      <c r="AA48" s="5"/>
      <c r="AB48" s="5"/>
      <c r="AC48" s="5"/>
      <c r="AD48" s="5"/>
      <c r="AE48" s="5"/>
      <c r="AF48" s="4"/>
      <c r="AG48" s="4"/>
      <c r="AH48" s="4"/>
      <c r="AI48" s="4"/>
      <c r="AJ48" s="4"/>
      <c r="AK48" s="5"/>
      <c r="AL48" s="5"/>
      <c r="AM48" s="5"/>
      <c r="AN48" s="5"/>
      <c r="AO48" s="5"/>
      <c r="AP48" s="4"/>
      <c r="AQ48" s="4"/>
      <c r="AR48" s="4"/>
      <c r="AS48" s="4"/>
      <c r="AT48" s="4"/>
      <c r="AU48" s="5"/>
      <c r="AV48" s="5"/>
      <c r="AW48" s="5"/>
      <c r="AX48" s="5"/>
      <c r="AY48" s="5"/>
      <c r="AZ48" s="4"/>
      <c r="BA48" s="4"/>
      <c r="BB48" s="4"/>
      <c r="BC48" s="4"/>
      <c r="BD48" s="4"/>
      <c r="BE48" s="5"/>
      <c r="BF48" s="5"/>
      <c r="BG48" s="5"/>
      <c r="BH48" s="5"/>
      <c r="BI48" s="5"/>
      <c r="BJ48" s="4"/>
      <c r="BK48" s="4"/>
      <c r="BL48" s="4"/>
      <c r="BM48" s="4"/>
      <c r="BN48" s="4"/>
      <c r="BO48" s="5"/>
      <c r="BP48" s="5"/>
      <c r="BQ48" s="5"/>
      <c r="BR48" s="5"/>
      <c r="BS48" s="5"/>
      <c r="BT48" s="4"/>
      <c r="BU48" s="4"/>
      <c r="BV48" s="4"/>
      <c r="BW48" s="4"/>
      <c r="BX48" s="4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5"/>
      <c r="CJ48" s="5"/>
      <c r="CK48" s="5"/>
      <c r="CL48" s="5"/>
      <c r="CM48" s="5"/>
      <c r="CN48" s="4"/>
      <c r="CO48" s="4"/>
      <c r="CP48" s="4"/>
      <c r="CQ48" s="4"/>
      <c r="CR48" s="4"/>
      <c r="CS48" s="5"/>
      <c r="CT48" s="5"/>
      <c r="CU48" s="5"/>
      <c r="CV48" s="5"/>
      <c r="CW48" s="5"/>
      <c r="CX48" s="4">
        <f t="shared" si="5"/>
        <v>0.76093999999999995</v>
      </c>
      <c r="CY48" s="4">
        <f t="shared" si="6"/>
        <v>0.98406000000000005</v>
      </c>
      <c r="CZ48" s="4">
        <f t="shared" si="7"/>
        <v>0.2344</v>
      </c>
      <c r="DA48" s="4">
        <f t="shared" si="8"/>
        <v>0.67090000000000005</v>
      </c>
      <c r="DB48" s="4">
        <f t="shared" si="9"/>
        <v>1.6739999999999998E-2</v>
      </c>
      <c r="DC48" s="11" t="str" cm="1">
        <f t="array" aca="1" ref="DC48" ca="1">CONCATENATE(INDIRECT(ADDRESS(1,MATCH(_xlfn.MINIFS(B48:CW48,metrics.est,"MAE"),B48:CW48,0)+1)), ", ", INDIRECT(ADDRESS(2,MATCH(_xlfn.MINIFS(B48:CW48,metrics.est,"MAE"),B48:CW48,0)+1)))</f>
        <v>k=5, r=0.1</v>
      </c>
      <c r="DD48" s="11" t="str" cm="1">
        <f t="array" aca="1" ref="DD48" ca="1">CONCATENATE(INDIRECT(ADDRESS(1,MATCH(_xlfn.MINIFS(B48:CW48,metrics.est,"MSE"),B48:CW48,0)+1)), ", ", INDIRECT(ADDRESS(2,MATCH(_xlfn.MINIFS(B48:CW48,metrics.est,"MSE"),B48:CW48,0)+1)))</f>
        <v>k=5, r=0.1</v>
      </c>
      <c r="DE48" s="11" t="str" cm="1">
        <f t="array" aca="1" ref="DE48" ca="1">CONCATENATE(INDIRECT(ADDRESS(1,MATCH(_xlfn.MAXIFS(B48:CW48,metrics.est,"R"),B48:CW48,0)+1)), ", ", INDIRECT(ADDRESS(2,MATCH(_xlfn.MAXIFS(B48:CW48,metrics.est,"R"),B48:CW48,0)+1)))</f>
        <v>k=5, r=0.1</v>
      </c>
      <c r="DF48" s="11" t="str" cm="1">
        <f t="array" aca="1" ref="DF48" ca="1">CONCATENATE(INDIRECT(ADDRESS(1,MATCH(_xlfn.MAXIFS(B48:CW48,metrics.est,"Coverage"),B48:CW48,0)+1)), ", ", INDIRECT(ADDRESS(2,MATCH(_xlfn.MAXIFS(B48:CW48,metrics.est,"Coverage"),B48:CW48,0)+1)))</f>
        <v>k=5, r=0.1</v>
      </c>
      <c r="DG48" s="11" t="str" cm="1">
        <f t="array" aca="1" ref="DG48" ca="1">CONCATENATE(INDIRECT(ADDRESS(1,MATCH(_xlfn.MINIFS(B48:CW48,metrics.est,"Time"),B48:CW48,0)+1)), ", ", INDIRECT(ADDRESS(2,MATCH(_xlfn.MINIFS(B48:CW48,metrics.est,"Time"),B48:CW48,0)+1)))</f>
        <v>k=5, r=0.9</v>
      </c>
    </row>
    <row r="49" spans="1:111" x14ac:dyDescent="0.2">
      <c r="A49" s="1" t="s">
        <v>46</v>
      </c>
      <c r="B49" s="4">
        <v>0.67510000000000003</v>
      </c>
      <c r="C49" s="4">
        <v>0.77769999999999995</v>
      </c>
      <c r="D49" s="4">
        <v>0.3029</v>
      </c>
      <c r="E49" s="4">
        <v>0.94110000000000005</v>
      </c>
      <c r="F49" s="4">
        <v>4.8500000000000001E-2</v>
      </c>
      <c r="G49" s="5">
        <v>0.68540000000000001</v>
      </c>
      <c r="H49" s="5">
        <v>0.80369999999999997</v>
      </c>
      <c r="I49" s="5">
        <v>0.29820000000000002</v>
      </c>
      <c r="J49" s="5">
        <v>0.92779999999999996</v>
      </c>
      <c r="K49" s="5">
        <v>3.1699999999999999E-2</v>
      </c>
      <c r="L49" s="4">
        <v>0.69789999999999996</v>
      </c>
      <c r="M49" s="4">
        <v>0.83320000000000005</v>
      </c>
      <c r="N49" s="4">
        <v>0.28000000000000003</v>
      </c>
      <c r="O49" s="4">
        <v>0.90259999999999996</v>
      </c>
      <c r="P49" s="4">
        <v>2.5600000000000001E-2</v>
      </c>
      <c r="Q49" s="5">
        <v>0.72709999999999997</v>
      </c>
      <c r="R49" s="5">
        <v>0.89910000000000001</v>
      </c>
      <c r="S49" s="5">
        <v>0.2359</v>
      </c>
      <c r="T49" s="5">
        <v>0.85029999999999994</v>
      </c>
      <c r="U49" s="5">
        <v>1.67E-2</v>
      </c>
      <c r="V49" s="4">
        <v>0.81240000000000001</v>
      </c>
      <c r="W49" s="4">
        <v>1.1178999999999999</v>
      </c>
      <c r="X49" s="4">
        <v>0.15770000000000001</v>
      </c>
      <c r="Y49" s="4">
        <v>0.62590000000000001</v>
      </c>
      <c r="Z49" s="4">
        <v>9.4000000000000004E-3</v>
      </c>
      <c r="AA49" s="5"/>
      <c r="AB49" s="5"/>
      <c r="AC49" s="5"/>
      <c r="AD49" s="5"/>
      <c r="AE49" s="5"/>
      <c r="AF49" s="4"/>
      <c r="AG49" s="4"/>
      <c r="AH49" s="4"/>
      <c r="AI49" s="4"/>
      <c r="AJ49" s="4"/>
      <c r="AK49" s="5"/>
      <c r="AL49" s="5"/>
      <c r="AM49" s="5"/>
      <c r="AN49" s="5"/>
      <c r="AO49" s="5"/>
      <c r="AP49" s="4"/>
      <c r="AQ49" s="4"/>
      <c r="AR49" s="4"/>
      <c r="AS49" s="4"/>
      <c r="AT49" s="4"/>
      <c r="AU49" s="5"/>
      <c r="AV49" s="5"/>
      <c r="AW49" s="5"/>
      <c r="AX49" s="5"/>
      <c r="AY49" s="5"/>
      <c r="AZ49" s="4"/>
      <c r="BA49" s="4"/>
      <c r="BB49" s="4"/>
      <c r="BC49" s="4"/>
      <c r="BD49" s="4"/>
      <c r="BE49" s="5"/>
      <c r="BF49" s="5"/>
      <c r="BG49" s="5"/>
      <c r="BH49" s="5"/>
      <c r="BI49" s="5"/>
      <c r="BJ49" s="4"/>
      <c r="BK49" s="4"/>
      <c r="BL49" s="4"/>
      <c r="BM49" s="4"/>
      <c r="BN49" s="4"/>
      <c r="BO49" s="5"/>
      <c r="BP49" s="5"/>
      <c r="BQ49" s="5"/>
      <c r="BR49" s="5"/>
      <c r="BS49" s="5"/>
      <c r="BT49" s="4"/>
      <c r="BU49" s="4"/>
      <c r="BV49" s="4"/>
      <c r="BW49" s="4"/>
      <c r="BX49" s="4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5"/>
      <c r="CJ49" s="5"/>
      <c r="CK49" s="5"/>
      <c r="CL49" s="5"/>
      <c r="CM49" s="5"/>
      <c r="CN49" s="4"/>
      <c r="CO49" s="4"/>
      <c r="CP49" s="4"/>
      <c r="CQ49" s="4"/>
      <c r="CR49" s="4"/>
      <c r="CS49" s="5"/>
      <c r="CT49" s="5"/>
      <c r="CU49" s="5"/>
      <c r="CV49" s="5"/>
      <c r="CW49" s="5"/>
      <c r="CX49" s="4">
        <f t="shared" si="5"/>
        <v>0.71958</v>
      </c>
      <c r="CY49" s="4">
        <f t="shared" si="6"/>
        <v>0.88631999999999989</v>
      </c>
      <c r="CZ49" s="4">
        <f t="shared" si="7"/>
        <v>0.25494</v>
      </c>
      <c r="DA49" s="4">
        <f t="shared" si="8"/>
        <v>0.84953999999999996</v>
      </c>
      <c r="DB49" s="4">
        <f t="shared" si="9"/>
        <v>2.6379999999999997E-2</v>
      </c>
      <c r="DC49" s="11" t="str" cm="1">
        <f t="array" aca="1" ref="DC49" ca="1">CONCATENATE(INDIRECT(ADDRESS(1,MATCH(_xlfn.MINIFS(B49:CW49,metrics.est,"MAE"),B49:CW49,0)+1)), ", ", INDIRECT(ADDRESS(2,MATCH(_xlfn.MINIFS(B49:CW49,metrics.est,"MAE"),B49:CW49,0)+1)))</f>
        <v>k=5, r=0.1</v>
      </c>
      <c r="DD49" s="11" t="str" cm="1">
        <f t="array" aca="1" ref="DD49" ca="1">CONCATENATE(INDIRECT(ADDRESS(1,MATCH(_xlfn.MINIFS(B49:CW49,metrics.est,"MSE"),B49:CW49,0)+1)), ", ", INDIRECT(ADDRESS(2,MATCH(_xlfn.MINIFS(B49:CW49,metrics.est,"MSE"),B49:CW49,0)+1)))</f>
        <v>k=5, r=0.1</v>
      </c>
      <c r="DE49" s="11" t="str" cm="1">
        <f t="array" aca="1" ref="DE49" ca="1">CONCATENATE(INDIRECT(ADDRESS(1,MATCH(_xlfn.MAXIFS(B49:CW49,metrics.est,"R"),B49:CW49,0)+1)), ", ", INDIRECT(ADDRESS(2,MATCH(_xlfn.MAXIFS(B49:CW49,metrics.est,"R"),B49:CW49,0)+1)))</f>
        <v>k=5, r=0.1</v>
      </c>
      <c r="DF49" s="11" t="str" cm="1">
        <f t="array" aca="1" ref="DF49" ca="1">CONCATENATE(INDIRECT(ADDRESS(1,MATCH(_xlfn.MAXIFS(B49:CW49,metrics.est,"Coverage"),B49:CW49,0)+1)), ", ", INDIRECT(ADDRESS(2,MATCH(_xlfn.MAXIFS(B49:CW49,metrics.est,"Coverage"),B49:CW49,0)+1)))</f>
        <v>k=5, r=0.1</v>
      </c>
      <c r="DG49" s="11" t="str" cm="1">
        <f t="array" aca="1" ref="DG49" ca="1">CONCATENATE(INDIRECT(ADDRESS(1,MATCH(_xlfn.MINIFS(B49:CW49,metrics.est,"Time"),B49:CW49,0)+1)), ", ", INDIRECT(ADDRESS(2,MATCH(_xlfn.MINIFS(B49:CW49,metrics.est,"Time"),B49:CW49,0)+1)))</f>
        <v>k=5, r=0.9</v>
      </c>
    </row>
    <row r="50" spans="1:111" x14ac:dyDescent="0.2">
      <c r="A50" s="1" t="s">
        <v>47</v>
      </c>
      <c r="B50" s="4">
        <v>0.67769999999999997</v>
      </c>
      <c r="C50" s="4">
        <v>0.78490000000000004</v>
      </c>
      <c r="D50" s="4">
        <v>0.30059999999999998</v>
      </c>
      <c r="E50" s="4">
        <v>0.93810000000000004</v>
      </c>
      <c r="F50" s="4">
        <v>5.33E-2</v>
      </c>
      <c r="G50" s="5">
        <v>0.68889999999999996</v>
      </c>
      <c r="H50" s="5">
        <v>0.81140000000000001</v>
      </c>
      <c r="I50" s="5">
        <v>0.2928</v>
      </c>
      <c r="J50" s="5">
        <v>0.92330000000000001</v>
      </c>
      <c r="K50" s="5">
        <v>4.65E-2</v>
      </c>
      <c r="L50" s="4">
        <v>0.70240000000000002</v>
      </c>
      <c r="M50" s="4">
        <v>0.84379999999999999</v>
      </c>
      <c r="N50" s="4">
        <v>0.2697</v>
      </c>
      <c r="O50" s="4">
        <v>0.8982</v>
      </c>
      <c r="P50" s="4">
        <v>2.9899999999999999E-2</v>
      </c>
      <c r="Q50" s="5">
        <v>0.73329999999999995</v>
      </c>
      <c r="R50" s="5">
        <v>0.91369999999999996</v>
      </c>
      <c r="S50" s="5">
        <v>0.224</v>
      </c>
      <c r="T50" s="5">
        <v>0.84609999999999996</v>
      </c>
      <c r="U50" s="5">
        <v>1.8599999999999998E-2</v>
      </c>
      <c r="V50" s="4">
        <v>0.81869999999999998</v>
      </c>
      <c r="W50" s="4">
        <v>1.1323000000000001</v>
      </c>
      <c r="X50" s="4">
        <v>0.16700000000000001</v>
      </c>
      <c r="Y50" s="4">
        <v>0.60619999999999996</v>
      </c>
      <c r="Z50" s="4">
        <v>6.1999999999999998E-3</v>
      </c>
      <c r="AA50" s="5"/>
      <c r="AB50" s="5"/>
      <c r="AC50" s="5"/>
      <c r="AD50" s="5"/>
      <c r="AE50" s="5"/>
      <c r="AF50" s="4"/>
      <c r="AG50" s="4"/>
      <c r="AH50" s="4"/>
      <c r="AI50" s="4"/>
      <c r="AJ50" s="4"/>
      <c r="AK50" s="5"/>
      <c r="AL50" s="5"/>
      <c r="AM50" s="5"/>
      <c r="AN50" s="5"/>
      <c r="AO50" s="5"/>
      <c r="AP50" s="4"/>
      <c r="AQ50" s="4"/>
      <c r="AR50" s="4"/>
      <c r="AS50" s="4"/>
      <c r="AT50" s="4"/>
      <c r="AU50" s="5"/>
      <c r="AV50" s="5"/>
      <c r="AW50" s="5"/>
      <c r="AX50" s="5"/>
      <c r="AY50" s="5"/>
      <c r="AZ50" s="4"/>
      <c r="BA50" s="4"/>
      <c r="BB50" s="4"/>
      <c r="BC50" s="4"/>
      <c r="BD50" s="4"/>
      <c r="BE50" s="5"/>
      <c r="BF50" s="5"/>
      <c r="BG50" s="5"/>
      <c r="BH50" s="5"/>
      <c r="BI50" s="5"/>
      <c r="BJ50" s="4"/>
      <c r="BK50" s="4"/>
      <c r="BL50" s="4"/>
      <c r="BM50" s="4"/>
      <c r="BN50" s="4"/>
      <c r="BO50" s="5"/>
      <c r="BP50" s="5"/>
      <c r="BQ50" s="5"/>
      <c r="BR50" s="5"/>
      <c r="BS50" s="5"/>
      <c r="BT50" s="4"/>
      <c r="BU50" s="4"/>
      <c r="BV50" s="4"/>
      <c r="BW50" s="4"/>
      <c r="BX50" s="4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5"/>
      <c r="CJ50" s="5"/>
      <c r="CK50" s="5"/>
      <c r="CL50" s="5"/>
      <c r="CM50" s="5"/>
      <c r="CN50" s="4"/>
      <c r="CO50" s="4"/>
      <c r="CP50" s="4"/>
      <c r="CQ50" s="4"/>
      <c r="CR50" s="4"/>
      <c r="CS50" s="5"/>
      <c r="CT50" s="5"/>
      <c r="CU50" s="5"/>
      <c r="CV50" s="5"/>
      <c r="CW50" s="5"/>
      <c r="CX50" s="4">
        <f t="shared" si="5"/>
        <v>0.72419999999999995</v>
      </c>
      <c r="CY50" s="4">
        <f t="shared" si="6"/>
        <v>0.89722000000000013</v>
      </c>
      <c r="CZ50" s="4">
        <f t="shared" si="7"/>
        <v>0.25081999999999999</v>
      </c>
      <c r="DA50" s="4">
        <f t="shared" si="8"/>
        <v>0.84238000000000002</v>
      </c>
      <c r="DB50" s="4">
        <f t="shared" si="9"/>
        <v>3.0900000000000004E-2</v>
      </c>
      <c r="DC50" s="11" t="str" cm="1">
        <f t="array" aca="1" ref="DC50" ca="1">CONCATENATE(INDIRECT(ADDRESS(1,MATCH(_xlfn.MINIFS(B50:CW50,metrics.est,"MAE"),B50:CW50,0)+1)), ", ", INDIRECT(ADDRESS(2,MATCH(_xlfn.MINIFS(B50:CW50,metrics.est,"MAE"),B50:CW50,0)+1)))</f>
        <v>k=5, r=0.1</v>
      </c>
      <c r="DD50" s="11" t="str" cm="1">
        <f t="array" aca="1" ref="DD50" ca="1">CONCATENATE(INDIRECT(ADDRESS(1,MATCH(_xlfn.MINIFS(B50:CW50,metrics.est,"MSE"),B50:CW50,0)+1)), ", ", INDIRECT(ADDRESS(2,MATCH(_xlfn.MINIFS(B50:CW50,metrics.est,"MSE"),B50:CW50,0)+1)))</f>
        <v>k=5, r=0.1</v>
      </c>
      <c r="DE50" s="11" t="str" cm="1">
        <f t="array" aca="1" ref="DE50" ca="1">CONCATENATE(INDIRECT(ADDRESS(1,MATCH(_xlfn.MAXIFS(B50:CW50,metrics.est,"R"),B50:CW50,0)+1)), ", ", INDIRECT(ADDRESS(2,MATCH(_xlfn.MAXIFS(B50:CW50,metrics.est,"R"),B50:CW50,0)+1)))</f>
        <v>k=5, r=0.1</v>
      </c>
      <c r="DF50" s="11" t="str" cm="1">
        <f t="array" aca="1" ref="DF50" ca="1">CONCATENATE(INDIRECT(ADDRESS(1,MATCH(_xlfn.MAXIFS(B50:CW50,metrics.est,"Coverage"),B50:CW50,0)+1)), ", ", INDIRECT(ADDRESS(2,MATCH(_xlfn.MAXIFS(B50:CW50,metrics.est,"Coverage"),B50:CW50,0)+1)))</f>
        <v>k=5, r=0.1</v>
      </c>
      <c r="DG50" s="11" t="str" cm="1">
        <f t="array" aca="1" ref="DG50" ca="1">CONCATENATE(INDIRECT(ADDRESS(1,MATCH(_xlfn.MINIFS(B50:CW50,metrics.est,"Time"),B50:CW50,0)+1)), ", ", INDIRECT(ADDRESS(2,MATCH(_xlfn.MINIFS(B50:CW50,metrics.est,"Time"),B50:CW50,0)+1)))</f>
        <v>k=5, r=0.9</v>
      </c>
    </row>
    <row r="51" spans="1:111" x14ac:dyDescent="0.2">
      <c r="A51" s="1" t="s">
        <v>48</v>
      </c>
      <c r="B51" s="4">
        <v>0.70509999999999995</v>
      </c>
      <c r="C51" s="4">
        <v>0.84419999999999995</v>
      </c>
      <c r="D51" s="4">
        <v>0.28449999999999998</v>
      </c>
      <c r="E51" s="4">
        <v>0.83640000000000003</v>
      </c>
      <c r="F51" s="4">
        <v>3.1699999999999999E-2</v>
      </c>
      <c r="G51" s="5">
        <v>0.72089999999999999</v>
      </c>
      <c r="H51" s="5">
        <v>0.88380000000000003</v>
      </c>
      <c r="I51" s="5">
        <v>0.27800000000000002</v>
      </c>
      <c r="J51" s="5">
        <v>0.80049999999999999</v>
      </c>
      <c r="K51" s="5">
        <v>3.1199999999999999E-2</v>
      </c>
      <c r="L51" s="4">
        <v>0.73640000000000005</v>
      </c>
      <c r="M51" s="4">
        <v>0.91969999999999996</v>
      </c>
      <c r="N51" s="4">
        <v>0.27129999999999999</v>
      </c>
      <c r="O51" s="4">
        <v>0.76070000000000004</v>
      </c>
      <c r="P51" s="4">
        <v>2.0299999999999999E-2</v>
      </c>
      <c r="Q51" s="5">
        <v>0.75829999999999997</v>
      </c>
      <c r="R51" s="5">
        <v>0.97519999999999996</v>
      </c>
      <c r="S51" s="5">
        <v>0.251</v>
      </c>
      <c r="T51" s="5">
        <v>0.71889999999999998</v>
      </c>
      <c r="U51" s="5">
        <v>1.12E-2</v>
      </c>
      <c r="V51" s="4">
        <v>0.8024</v>
      </c>
      <c r="W51" s="4">
        <v>1.0935999999999999</v>
      </c>
      <c r="X51" s="4">
        <v>0.18679999999999999</v>
      </c>
      <c r="Y51" s="4">
        <v>0.5958</v>
      </c>
      <c r="Z51" s="4">
        <v>5.4000000000000003E-3</v>
      </c>
      <c r="AA51" s="5"/>
      <c r="AB51" s="5"/>
      <c r="AC51" s="5"/>
      <c r="AD51" s="5"/>
      <c r="AE51" s="5"/>
      <c r="AF51" s="4"/>
      <c r="AG51" s="4"/>
      <c r="AH51" s="4"/>
      <c r="AI51" s="4"/>
      <c r="AJ51" s="4"/>
      <c r="AK51" s="5"/>
      <c r="AL51" s="5"/>
      <c r="AM51" s="5"/>
      <c r="AN51" s="5"/>
      <c r="AO51" s="5"/>
      <c r="AP51" s="4"/>
      <c r="AQ51" s="4"/>
      <c r="AR51" s="4"/>
      <c r="AS51" s="4"/>
      <c r="AT51" s="4"/>
      <c r="AU51" s="5"/>
      <c r="AV51" s="5"/>
      <c r="AW51" s="5"/>
      <c r="AX51" s="5"/>
      <c r="AY51" s="5"/>
      <c r="AZ51" s="4"/>
      <c r="BA51" s="4"/>
      <c r="BB51" s="4"/>
      <c r="BC51" s="4"/>
      <c r="BD51" s="4"/>
      <c r="BE51" s="5"/>
      <c r="BF51" s="5"/>
      <c r="BG51" s="5"/>
      <c r="BH51" s="5"/>
      <c r="BI51" s="5"/>
      <c r="BJ51" s="20"/>
      <c r="BK51" s="20"/>
      <c r="BL51" s="20"/>
      <c r="BM51" s="20"/>
      <c r="BN51" s="20"/>
      <c r="BO51" s="5"/>
      <c r="BP51" s="5"/>
      <c r="BQ51" s="5"/>
      <c r="BR51" s="5"/>
      <c r="BS51" s="5"/>
      <c r="BT51" s="4"/>
      <c r="BU51" s="4"/>
      <c r="BV51" s="4"/>
      <c r="BW51" s="4"/>
      <c r="BX51" s="4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5">
        <v>0.73699999999999999</v>
      </c>
      <c r="CJ51" s="5">
        <v>0.92249999999999999</v>
      </c>
      <c r="CK51" s="5">
        <v>0.26800000000000002</v>
      </c>
      <c r="CL51" s="5">
        <v>0.75900000000000001</v>
      </c>
      <c r="CM51" s="5">
        <v>1.1900000000000001E-2</v>
      </c>
      <c r="CN51" s="4"/>
      <c r="CO51" s="4"/>
      <c r="CP51" s="4"/>
      <c r="CQ51" s="4"/>
      <c r="CR51" s="4"/>
      <c r="CS51" s="5"/>
      <c r="CT51" s="5"/>
      <c r="CU51" s="5"/>
      <c r="CV51" s="5"/>
      <c r="CW51" s="5"/>
      <c r="CX51" s="4">
        <f t="shared" si="5"/>
        <v>0.74334999999999996</v>
      </c>
      <c r="CY51" s="4">
        <f t="shared" si="6"/>
        <v>0.93983333333333341</v>
      </c>
      <c r="CZ51" s="4">
        <f t="shared" si="7"/>
        <v>0.25659999999999999</v>
      </c>
      <c r="DA51" s="4">
        <f t="shared" si="8"/>
        <v>0.74521666666666675</v>
      </c>
      <c r="DB51" s="4">
        <f t="shared" si="9"/>
        <v>1.8616666666666667E-2</v>
      </c>
      <c r="DC51" s="11" t="str" cm="1">
        <f t="array" aca="1" ref="DC51" ca="1">CONCATENATE(INDIRECT(ADDRESS(1,MATCH(_xlfn.MINIFS(B51:CW51,metrics.est,"MAE"),B51:CW51,0)+1)), ", ", INDIRECT(ADDRESS(2,MATCH(_xlfn.MINIFS(B51:CW51,metrics.est,"MAE"),B51:CW51,0)+1)))</f>
        <v>k=5, r=0.1</v>
      </c>
      <c r="DD51" s="11" t="str" cm="1">
        <f t="array" aca="1" ref="DD51" ca="1">CONCATENATE(INDIRECT(ADDRESS(1,MATCH(_xlfn.MINIFS(B51:CW51,metrics.est,"MSE"),B51:CW51,0)+1)), ", ", INDIRECT(ADDRESS(2,MATCH(_xlfn.MINIFS(B51:CW51,metrics.est,"MSE"),B51:CW51,0)+1)))</f>
        <v>k=5, r=0.1</v>
      </c>
      <c r="DE51" s="11" t="str" cm="1">
        <f t="array" aca="1" ref="DE51" ca="1">CONCATENATE(INDIRECT(ADDRESS(1,MATCH(_xlfn.MAXIFS(B51:CW51,metrics.est,"R"),B51:CW51,0)+1)), ", ", INDIRECT(ADDRESS(2,MATCH(_xlfn.MAXIFS(B51:CW51,metrics.est,"R"),B51:CW51,0)+1)))</f>
        <v>k=5, r=0.1</v>
      </c>
      <c r="DF51" s="11" t="str" cm="1">
        <f t="array" aca="1" ref="DF51" ca="1">CONCATENATE(INDIRECT(ADDRESS(1,MATCH(_xlfn.MAXIFS(B51:CW51,metrics.est,"Coverage"),B51:CW51,0)+1)), ", ", INDIRECT(ADDRESS(2,MATCH(_xlfn.MAXIFS(B51:CW51,metrics.est,"Coverage"),B51:CW51,0)+1)))</f>
        <v>k=5, r=0.1</v>
      </c>
      <c r="DG51" s="11" t="str" cm="1">
        <f t="array" aca="1" ref="DG51" ca="1">CONCATENATE(INDIRECT(ADDRESS(1,MATCH(_xlfn.MINIFS(B51:CW51,metrics.est,"Time"),B51:CW51,0)+1)), ", ", INDIRECT(ADDRESS(2,MATCH(_xlfn.MINIFS(B51:CW51,metrics.est,"Time"),B51:CW51,0)+1)))</f>
        <v>k=5, r=0.9</v>
      </c>
    </row>
    <row r="52" spans="1:111" x14ac:dyDescent="0.2">
      <c r="A52" s="1" t="s">
        <v>49</v>
      </c>
      <c r="B52" s="4">
        <v>0.67859999999999998</v>
      </c>
      <c r="C52" s="4">
        <v>0.79610000000000003</v>
      </c>
      <c r="D52" s="4">
        <v>0.31380000000000002</v>
      </c>
      <c r="E52" s="4">
        <v>0.95630000000000004</v>
      </c>
      <c r="F52" s="4">
        <v>3.1899999999999998E-2</v>
      </c>
      <c r="G52" s="5">
        <v>0.6905</v>
      </c>
      <c r="H52" s="5">
        <v>0.82509999999999994</v>
      </c>
      <c r="I52" s="5">
        <v>0.31830000000000003</v>
      </c>
      <c r="J52" s="5">
        <v>0.94389999999999996</v>
      </c>
      <c r="K52" s="5">
        <v>4.1000000000000002E-2</v>
      </c>
      <c r="L52" s="4">
        <v>0.70509999999999995</v>
      </c>
      <c r="M52" s="4">
        <v>0.85729999999999995</v>
      </c>
      <c r="N52" s="4">
        <v>0.30640000000000001</v>
      </c>
      <c r="O52" s="4">
        <v>0.91990000000000005</v>
      </c>
      <c r="P52" s="4">
        <v>2.0400000000000001E-2</v>
      </c>
      <c r="Q52" s="5">
        <v>0.73529999999999995</v>
      </c>
      <c r="R52" s="5">
        <v>0.92730000000000001</v>
      </c>
      <c r="S52" s="5">
        <v>0.26379999999999998</v>
      </c>
      <c r="T52" s="5">
        <v>0.86919999999999997</v>
      </c>
      <c r="U52" s="5">
        <v>1.3299999999999999E-2</v>
      </c>
      <c r="V52" s="4">
        <v>0.80610000000000004</v>
      </c>
      <c r="W52" s="4">
        <v>1.1055999999999999</v>
      </c>
      <c r="X52" s="4">
        <v>0.18529999999999999</v>
      </c>
      <c r="Y52" s="4">
        <v>0.63439999999999996</v>
      </c>
      <c r="Z52" s="4">
        <v>6.0000000000000001E-3</v>
      </c>
      <c r="AA52" s="5"/>
      <c r="AB52" s="5"/>
      <c r="AC52" s="5"/>
      <c r="AD52" s="5"/>
      <c r="AE52" s="5"/>
      <c r="AF52" s="4"/>
      <c r="AG52" s="4"/>
      <c r="AH52" s="4"/>
      <c r="AI52" s="4"/>
      <c r="AJ52" s="4"/>
      <c r="AK52" s="5"/>
      <c r="AL52" s="5"/>
      <c r="AM52" s="5"/>
      <c r="AN52" s="5"/>
      <c r="AO52" s="5"/>
      <c r="AP52" s="4"/>
      <c r="AQ52" s="4"/>
      <c r="AR52" s="4"/>
      <c r="AS52" s="4"/>
      <c r="AT52" s="4"/>
      <c r="AU52" s="5"/>
      <c r="AV52" s="5"/>
      <c r="AW52" s="5"/>
      <c r="AX52" s="5"/>
      <c r="AY52" s="5"/>
      <c r="AZ52" s="4"/>
      <c r="BA52" s="4"/>
      <c r="BB52" s="4"/>
      <c r="BC52" s="4"/>
      <c r="BD52" s="4"/>
      <c r="BE52" s="5"/>
      <c r="BF52" s="5"/>
      <c r="BG52" s="5"/>
      <c r="BH52" s="5"/>
      <c r="BI52" s="5"/>
      <c r="BJ52" s="4"/>
      <c r="BK52" s="4"/>
      <c r="BL52" s="4"/>
      <c r="BM52" s="4"/>
      <c r="BN52" s="4"/>
      <c r="BO52" s="5"/>
      <c r="BP52" s="5"/>
      <c r="BQ52" s="5"/>
      <c r="BR52" s="5"/>
      <c r="BS52" s="5"/>
      <c r="BT52" s="4"/>
      <c r="BU52" s="4"/>
      <c r="BV52" s="4"/>
      <c r="BW52" s="4"/>
      <c r="BX52" s="4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5"/>
      <c r="CJ52" s="5"/>
      <c r="CK52" s="5"/>
      <c r="CL52" s="5"/>
      <c r="CM52" s="5"/>
      <c r="CN52" s="4"/>
      <c r="CO52" s="4"/>
      <c r="CP52" s="4"/>
      <c r="CQ52" s="4"/>
      <c r="CR52" s="4"/>
      <c r="CS52" s="5"/>
      <c r="CT52" s="5"/>
      <c r="CU52" s="5"/>
      <c r="CV52" s="5"/>
      <c r="CW52" s="5"/>
      <c r="CX52" s="4">
        <f t="shared" si="5"/>
        <v>0.72311999999999999</v>
      </c>
      <c r="CY52" s="4">
        <f t="shared" si="6"/>
        <v>0.90227999999999997</v>
      </c>
      <c r="CZ52" s="4">
        <f t="shared" si="7"/>
        <v>0.27752000000000004</v>
      </c>
      <c r="DA52" s="4">
        <f t="shared" si="8"/>
        <v>0.86474000000000006</v>
      </c>
      <c r="DB52" s="4">
        <f t="shared" si="9"/>
        <v>2.2520000000000002E-2</v>
      </c>
      <c r="DC52" s="11" t="str" cm="1">
        <f t="array" aca="1" ref="DC52" ca="1">CONCATENATE(INDIRECT(ADDRESS(1,MATCH(_xlfn.MINIFS(B52:CW52,metrics.est,"MAE"),B52:CW52,0)+1)), ", ", INDIRECT(ADDRESS(2,MATCH(_xlfn.MINIFS(B52:CW52,metrics.est,"MAE"),B52:CW52,0)+1)))</f>
        <v>k=5, r=0.1</v>
      </c>
      <c r="DD52" s="11" t="str" cm="1">
        <f t="array" aca="1" ref="DD52" ca="1">CONCATENATE(INDIRECT(ADDRESS(1,MATCH(_xlfn.MINIFS(B52:CW52,metrics.est,"MSE"),B52:CW52,0)+1)), ", ", INDIRECT(ADDRESS(2,MATCH(_xlfn.MINIFS(B52:CW52,metrics.est,"MSE"),B52:CW52,0)+1)))</f>
        <v>k=5, r=0.1</v>
      </c>
      <c r="DE52" s="11" t="str" cm="1">
        <f t="array" aca="1" ref="DE52" ca="1">CONCATENATE(INDIRECT(ADDRESS(1,MATCH(_xlfn.MAXIFS(B52:CW52,metrics.est,"R"),B52:CW52,0)+1)), ", ", INDIRECT(ADDRESS(2,MATCH(_xlfn.MAXIFS(B52:CW52,metrics.est,"R"),B52:CW52,0)+1)))</f>
        <v>k=5, r=0.3</v>
      </c>
      <c r="DF52" s="11" t="str" cm="1">
        <f t="array" aca="1" ref="DF52" ca="1">CONCATENATE(INDIRECT(ADDRESS(1,MATCH(_xlfn.MAXIFS(B52:CW52,metrics.est,"Coverage"),B52:CW52,0)+1)), ", ", INDIRECT(ADDRESS(2,MATCH(_xlfn.MAXIFS(B52:CW52,metrics.est,"Coverage"),B52:CW52,0)+1)))</f>
        <v>k=5, r=0.1</v>
      </c>
      <c r="DG52" s="11" t="str" cm="1">
        <f t="array" aca="1" ref="DG52" ca="1">CONCATENATE(INDIRECT(ADDRESS(1,MATCH(_xlfn.MINIFS(B52:CW52,metrics.est,"Time"),B52:CW52,0)+1)), ", ", INDIRECT(ADDRESS(2,MATCH(_xlfn.MINIFS(B52:CW52,metrics.est,"Time"),B52:CW52,0)+1)))</f>
        <v>k=5, r=0.9</v>
      </c>
    </row>
    <row r="53" spans="1:111" x14ac:dyDescent="0.2">
      <c r="A53" s="1" t="s">
        <v>50</v>
      </c>
      <c r="B53" s="4">
        <v>0.78390000000000004</v>
      </c>
      <c r="C53" s="4">
        <v>1.0470999999999999</v>
      </c>
      <c r="D53" s="4">
        <v>0.19589999999999999</v>
      </c>
      <c r="E53" s="4">
        <v>0.45029999999999998</v>
      </c>
      <c r="F53" s="4">
        <v>3.9E-2</v>
      </c>
      <c r="G53" s="5">
        <v>0.7994</v>
      </c>
      <c r="H53" s="5">
        <v>1.0882000000000001</v>
      </c>
      <c r="I53" s="5">
        <v>0.20569999999999999</v>
      </c>
      <c r="J53" s="5">
        <v>0.46100000000000002</v>
      </c>
      <c r="K53" s="5">
        <v>3.2000000000000001E-2</v>
      </c>
      <c r="L53" s="4">
        <v>0.80910000000000004</v>
      </c>
      <c r="M53" s="4">
        <v>1.1142000000000001</v>
      </c>
      <c r="N53" s="4">
        <v>0.21329999999999999</v>
      </c>
      <c r="O53" s="4">
        <v>0.46970000000000001</v>
      </c>
      <c r="P53" s="4">
        <v>2.2499999999999999E-2</v>
      </c>
      <c r="Q53" s="5">
        <v>0.81110000000000004</v>
      </c>
      <c r="R53" s="5">
        <v>1.1206</v>
      </c>
      <c r="S53" s="5">
        <v>0.20830000000000001</v>
      </c>
      <c r="T53" s="5">
        <v>0.52490000000000003</v>
      </c>
      <c r="U53" s="5">
        <v>1.49E-2</v>
      </c>
      <c r="V53" s="4">
        <v>0.82199999999999995</v>
      </c>
      <c r="W53" s="4">
        <v>1.1466000000000001</v>
      </c>
      <c r="X53" s="4">
        <v>0.17910000000000001</v>
      </c>
      <c r="Y53" s="4">
        <v>0.54630000000000001</v>
      </c>
      <c r="Z53" s="4">
        <v>8.9999999999999993E-3</v>
      </c>
      <c r="AA53" s="5"/>
      <c r="AB53" s="5"/>
      <c r="AC53" s="5"/>
      <c r="AD53" s="5"/>
      <c r="AE53" s="5"/>
      <c r="AF53" s="4"/>
      <c r="AG53" s="4"/>
      <c r="AH53" s="4"/>
      <c r="AI53" s="4"/>
      <c r="AJ53" s="4"/>
      <c r="AK53" s="5"/>
      <c r="AL53" s="5"/>
      <c r="AM53" s="5"/>
      <c r="AN53" s="5"/>
      <c r="AO53" s="5"/>
      <c r="AP53" s="4"/>
      <c r="AQ53" s="4"/>
      <c r="AR53" s="4"/>
      <c r="AS53" s="4"/>
      <c r="AT53" s="4"/>
      <c r="AU53" s="5"/>
      <c r="AV53" s="5"/>
      <c r="AW53" s="5"/>
      <c r="AX53" s="5"/>
      <c r="AY53" s="5"/>
      <c r="AZ53" s="4"/>
      <c r="BA53" s="4"/>
      <c r="BB53" s="4"/>
      <c r="BC53" s="4"/>
      <c r="BD53" s="4"/>
      <c r="BE53" s="5"/>
      <c r="BF53" s="5"/>
      <c r="BG53" s="5"/>
      <c r="BH53" s="5"/>
      <c r="BI53" s="5"/>
      <c r="BJ53" s="4"/>
      <c r="BK53" s="4"/>
      <c r="BL53" s="4"/>
      <c r="BM53" s="4"/>
      <c r="BN53" s="4"/>
      <c r="BO53" s="5"/>
      <c r="BP53" s="5"/>
      <c r="BQ53" s="5"/>
      <c r="BR53" s="5"/>
      <c r="BS53" s="5"/>
      <c r="BT53" s="4"/>
      <c r="BU53" s="4"/>
      <c r="BV53" s="4"/>
      <c r="BW53" s="4"/>
      <c r="BX53" s="4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5"/>
      <c r="CJ53" s="5"/>
      <c r="CK53" s="5"/>
      <c r="CL53" s="5"/>
      <c r="CM53" s="5"/>
      <c r="CN53" s="4"/>
      <c r="CO53" s="4"/>
      <c r="CP53" s="4"/>
      <c r="CQ53" s="4"/>
      <c r="CR53" s="4"/>
      <c r="CS53" s="5"/>
      <c r="CT53" s="5"/>
      <c r="CU53" s="5"/>
      <c r="CV53" s="5"/>
      <c r="CW53" s="5"/>
      <c r="CX53" s="4">
        <f t="shared" si="5"/>
        <v>0.80510000000000004</v>
      </c>
      <c r="CY53" s="4">
        <f t="shared" si="6"/>
        <v>1.1033400000000002</v>
      </c>
      <c r="CZ53" s="4">
        <f t="shared" si="7"/>
        <v>0.20046</v>
      </c>
      <c r="DA53" s="4">
        <f t="shared" si="8"/>
        <v>0.49043999999999999</v>
      </c>
      <c r="DB53" s="4">
        <f t="shared" si="9"/>
        <v>2.3479999999999997E-2</v>
      </c>
      <c r="DC53" s="11" t="str" cm="1">
        <f t="array" aca="1" ref="DC53" ca="1">CONCATENATE(INDIRECT(ADDRESS(1,MATCH(_xlfn.MINIFS(B53:CW53,metrics.est,"MAE"),B53:CW53,0)+1)), ", ", INDIRECT(ADDRESS(2,MATCH(_xlfn.MINIFS(B53:CW53,metrics.est,"MAE"),B53:CW53,0)+1)))</f>
        <v>k=5, r=0.1</v>
      </c>
      <c r="DD53" s="11" t="str" cm="1">
        <f t="array" aca="1" ref="DD53" ca="1">CONCATENATE(INDIRECT(ADDRESS(1,MATCH(_xlfn.MINIFS(B53:CW53,metrics.est,"MSE"),B53:CW53,0)+1)), ", ", INDIRECT(ADDRESS(2,MATCH(_xlfn.MINIFS(B53:CW53,metrics.est,"MSE"),B53:CW53,0)+1)))</f>
        <v>k=5, r=0.1</v>
      </c>
      <c r="DE53" s="11" t="str" cm="1">
        <f t="array" aca="1" ref="DE53" ca="1">CONCATENATE(INDIRECT(ADDRESS(1,MATCH(_xlfn.MAXIFS(B53:CW53,metrics.est,"R"),B53:CW53,0)+1)), ", ", INDIRECT(ADDRESS(2,MATCH(_xlfn.MAXIFS(B53:CW53,metrics.est,"R"),B53:CW53,0)+1)))</f>
        <v>k=5, r=0.5</v>
      </c>
      <c r="DF53" s="11" t="str" cm="1">
        <f t="array" aca="1" ref="DF53" ca="1">CONCATENATE(INDIRECT(ADDRESS(1,MATCH(_xlfn.MAXIFS(B53:CW53,metrics.est,"Coverage"),B53:CW53,0)+1)), ", ", INDIRECT(ADDRESS(2,MATCH(_xlfn.MAXIFS(B53:CW53,metrics.est,"Coverage"),B53:CW53,0)+1)))</f>
        <v>k=5, r=0.9</v>
      </c>
      <c r="DG53" s="11" t="str" cm="1">
        <f t="array" aca="1" ref="DG53" ca="1">CONCATENATE(INDIRECT(ADDRESS(1,MATCH(_xlfn.MINIFS(B53:CW53,metrics.est,"Time"),B53:CW53,0)+1)), ", ", INDIRECT(ADDRESS(2,MATCH(_xlfn.MINIFS(B53:CW53,metrics.est,"Time"),B53:CW53,0)+1)))</f>
        <v>k=5, r=0.9</v>
      </c>
    </row>
    <row r="54" spans="1:111" x14ac:dyDescent="0.2">
      <c r="A54" s="1" t="s">
        <v>51</v>
      </c>
      <c r="B54" s="4">
        <v>0.69330000000000003</v>
      </c>
      <c r="C54" s="4">
        <v>0.81640000000000001</v>
      </c>
      <c r="D54" s="4">
        <v>0.22309999999999999</v>
      </c>
      <c r="E54" s="4">
        <v>0.91669999999999996</v>
      </c>
      <c r="F54" s="4">
        <v>4.8753000000000002</v>
      </c>
      <c r="G54" s="5">
        <v>0.70089999999999997</v>
      </c>
      <c r="H54" s="5">
        <v>0.83660000000000001</v>
      </c>
      <c r="I54" s="5">
        <v>0.15920000000000001</v>
      </c>
      <c r="J54" s="5">
        <v>0.90259999999999996</v>
      </c>
      <c r="K54" s="5">
        <v>5.9071999999999996</v>
      </c>
      <c r="L54" s="4">
        <v>0.71199999999999997</v>
      </c>
      <c r="M54" s="4">
        <v>0.86070000000000002</v>
      </c>
      <c r="N54" s="4">
        <v>0.12720000000000001</v>
      </c>
      <c r="O54" s="4">
        <v>0.87390000000000001</v>
      </c>
      <c r="P54" s="4">
        <v>2.9447000000000001</v>
      </c>
      <c r="Q54" s="5">
        <v>0.72699999999999998</v>
      </c>
      <c r="R54" s="5">
        <v>0.89600000000000002</v>
      </c>
      <c r="S54" s="5">
        <v>0.10009999999999999</v>
      </c>
      <c r="T54" s="5">
        <v>0.82820000000000005</v>
      </c>
      <c r="U54" s="5">
        <v>2.6802000000000001</v>
      </c>
      <c r="V54" s="4">
        <v>0.7712</v>
      </c>
      <c r="W54" s="4">
        <v>1.0105999999999999</v>
      </c>
      <c r="X54" s="4">
        <v>5.2400000000000002E-2</v>
      </c>
      <c r="Y54" s="4">
        <v>0.65449999999999997</v>
      </c>
      <c r="Z54" s="4">
        <v>1.5726</v>
      </c>
      <c r="AA54" s="5"/>
      <c r="AB54" s="5"/>
      <c r="AC54" s="5"/>
      <c r="AD54" s="5"/>
      <c r="AE54" s="5"/>
      <c r="AF54" s="4"/>
      <c r="AG54" s="4"/>
      <c r="AH54" s="4"/>
      <c r="AI54" s="4"/>
      <c r="AJ54" s="4"/>
      <c r="AK54" s="5"/>
      <c r="AL54" s="5"/>
      <c r="AM54" s="5"/>
      <c r="AN54" s="5"/>
      <c r="AO54" s="5"/>
      <c r="AP54" s="4"/>
      <c r="AQ54" s="4"/>
      <c r="AR54" s="4"/>
      <c r="AS54" s="4"/>
      <c r="AT54" s="4"/>
      <c r="AU54" s="5"/>
      <c r="AV54" s="5"/>
      <c r="AW54" s="5"/>
      <c r="AX54" s="5"/>
      <c r="AY54" s="5"/>
      <c r="AZ54" s="4"/>
      <c r="BA54" s="4"/>
      <c r="BB54" s="4"/>
      <c r="BC54" s="4"/>
      <c r="BD54" s="4"/>
      <c r="BE54" s="5"/>
      <c r="BF54" s="5"/>
      <c r="BG54" s="5"/>
      <c r="BH54" s="5"/>
      <c r="BI54" s="5"/>
      <c r="BJ54" s="4"/>
      <c r="BK54" s="4"/>
      <c r="BL54" s="4"/>
      <c r="BM54" s="4"/>
      <c r="BN54" s="4"/>
      <c r="BO54" s="5"/>
      <c r="BP54" s="5"/>
      <c r="BQ54" s="5"/>
      <c r="BR54" s="5"/>
      <c r="BS54" s="5"/>
      <c r="BT54" s="4"/>
      <c r="BU54" s="4"/>
      <c r="BV54" s="4"/>
      <c r="BW54" s="4"/>
      <c r="BX54" s="4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5"/>
      <c r="CJ54" s="5"/>
      <c r="CK54" s="5"/>
      <c r="CL54" s="5"/>
      <c r="CM54" s="5"/>
      <c r="CN54" s="4"/>
      <c r="CO54" s="4"/>
      <c r="CP54" s="4"/>
      <c r="CQ54" s="4"/>
      <c r="CR54" s="4"/>
      <c r="CS54" s="5"/>
      <c r="CT54" s="5"/>
      <c r="CU54" s="5"/>
      <c r="CV54" s="5"/>
      <c r="CW54" s="5"/>
      <c r="CX54" s="4">
        <f t="shared" si="5"/>
        <v>0.72087999999999997</v>
      </c>
      <c r="CY54" s="4">
        <f t="shared" si="6"/>
        <v>0.88406000000000007</v>
      </c>
      <c r="CZ54" s="4">
        <f t="shared" si="7"/>
        <v>0.13239999999999999</v>
      </c>
      <c r="DA54" s="4">
        <f t="shared" si="8"/>
        <v>0.83517999999999992</v>
      </c>
      <c r="DB54" s="4">
        <f t="shared" si="9"/>
        <v>3.5960000000000001</v>
      </c>
      <c r="DC54" s="11" t="str" cm="1">
        <f t="array" aca="1" ref="DC54" ca="1">CONCATENATE(INDIRECT(ADDRESS(1,MATCH(_xlfn.MINIFS(B54:CW54,metrics.est,"MAE"),B54:CW54,0)+1)), ", ", INDIRECT(ADDRESS(2,MATCH(_xlfn.MINIFS(B54:CW54,metrics.est,"MAE"),B54:CW54,0)+1)))</f>
        <v>k=5, r=0.1</v>
      </c>
      <c r="DD54" s="11" t="str" cm="1">
        <f t="array" aca="1" ref="DD54" ca="1">CONCATENATE(INDIRECT(ADDRESS(1,MATCH(_xlfn.MINIFS(B54:CW54,metrics.est,"MSE"),B54:CW54,0)+1)), ", ", INDIRECT(ADDRESS(2,MATCH(_xlfn.MINIFS(B54:CW54,metrics.est,"MSE"),B54:CW54,0)+1)))</f>
        <v>k=5, r=0.1</v>
      </c>
      <c r="DE54" s="11" t="str" cm="1">
        <f t="array" aca="1" ref="DE54" ca="1">CONCATENATE(INDIRECT(ADDRESS(1,MATCH(_xlfn.MAXIFS(B54:CW54,metrics.est,"R"),B54:CW54,0)+1)), ", ", INDIRECT(ADDRESS(2,MATCH(_xlfn.MAXIFS(B54:CW54,metrics.est,"R"),B54:CW54,0)+1)))</f>
        <v>k=5, r=0.1</v>
      </c>
      <c r="DF54" s="11" t="str" cm="1">
        <f t="array" aca="1" ref="DF54" ca="1">CONCATENATE(INDIRECT(ADDRESS(1,MATCH(_xlfn.MAXIFS(B54:CW54,metrics.est,"Coverage"),B54:CW54,0)+1)), ", ", INDIRECT(ADDRESS(2,MATCH(_xlfn.MAXIFS(B54:CW54,metrics.est,"Coverage"),B54:CW54,0)+1)))</f>
        <v>k=5, r=0.1</v>
      </c>
      <c r="DG54" s="11" t="str" cm="1">
        <f t="array" aca="1" ref="DG54" ca="1">CONCATENATE(INDIRECT(ADDRESS(1,MATCH(_xlfn.MINIFS(B54:CW54,metrics.est,"Time"),B54:CW54,0)+1)), ", ", INDIRECT(ADDRESS(2,MATCH(_xlfn.MINIFS(B54:CW54,metrics.est,"Time"),B54:CW54,0)+1)))</f>
        <v>k=5, r=0.9</v>
      </c>
    </row>
    <row r="55" spans="1:111" x14ac:dyDescent="0.2">
      <c r="A55" s="1" t="s">
        <v>52</v>
      </c>
      <c r="B55" s="4">
        <v>0.67069999999999996</v>
      </c>
      <c r="C55" s="4">
        <v>0.77139999999999997</v>
      </c>
      <c r="D55" s="4">
        <v>0.31390000000000001</v>
      </c>
      <c r="E55" s="4">
        <v>0.9224</v>
      </c>
      <c r="F55" s="4">
        <v>5.0099999999999999E-2</v>
      </c>
      <c r="G55" s="5">
        <v>0.68489999999999995</v>
      </c>
      <c r="H55" s="5">
        <v>0.80479999999999996</v>
      </c>
      <c r="I55" s="5">
        <v>0.2979</v>
      </c>
      <c r="J55" s="5">
        <v>0.89119999999999999</v>
      </c>
      <c r="K55" s="5">
        <v>4.9599999999999998E-2</v>
      </c>
      <c r="L55" s="4">
        <v>0.70760000000000001</v>
      </c>
      <c r="M55" s="4">
        <v>0.85550000000000004</v>
      </c>
      <c r="N55" s="4">
        <v>0.27629999999999999</v>
      </c>
      <c r="O55" s="4">
        <v>0.83420000000000005</v>
      </c>
      <c r="P55" s="4">
        <v>3.2099999999999997E-2</v>
      </c>
      <c r="Q55" s="5">
        <v>0.75070000000000003</v>
      </c>
      <c r="R55" s="5">
        <v>0.95830000000000004</v>
      </c>
      <c r="S55" s="5">
        <v>0.24740000000000001</v>
      </c>
      <c r="T55" s="5">
        <v>0.72860000000000003</v>
      </c>
      <c r="U55" s="5">
        <v>2.29E-2</v>
      </c>
      <c r="V55" s="4">
        <v>0.80449999999999999</v>
      </c>
      <c r="W55" s="4">
        <v>1.0987</v>
      </c>
      <c r="X55" s="4">
        <v>0.18579999999999999</v>
      </c>
      <c r="Y55" s="4">
        <v>0.59060000000000001</v>
      </c>
      <c r="Z55" s="4">
        <v>1.03E-2</v>
      </c>
      <c r="AA55" s="5"/>
      <c r="AB55" s="5"/>
      <c r="AC55" s="5"/>
      <c r="AD55" s="5"/>
      <c r="AE55" s="5"/>
      <c r="AF55" s="4"/>
      <c r="AG55" s="4"/>
      <c r="AH55" s="4"/>
      <c r="AI55" s="4"/>
      <c r="AJ55" s="4"/>
      <c r="AK55" s="5"/>
      <c r="AL55" s="5"/>
      <c r="AM55" s="5"/>
      <c r="AN55" s="5"/>
      <c r="AO55" s="5"/>
      <c r="AP55" s="4"/>
      <c r="AQ55" s="4"/>
      <c r="AR55" s="4"/>
      <c r="AS55" s="4"/>
      <c r="AT55" s="4"/>
      <c r="AU55" s="5"/>
      <c r="AV55" s="5"/>
      <c r="AW55" s="5"/>
      <c r="AX55" s="5"/>
      <c r="AY55" s="5"/>
      <c r="AZ55" s="4"/>
      <c r="BA55" s="4"/>
      <c r="BB55" s="4"/>
      <c r="BC55" s="4"/>
      <c r="BD55" s="4"/>
      <c r="BE55" s="5"/>
      <c r="BF55" s="5"/>
      <c r="BG55" s="5"/>
      <c r="BH55" s="5"/>
      <c r="BI55" s="5"/>
      <c r="BJ55" s="4"/>
      <c r="BK55" s="4"/>
      <c r="BL55" s="4"/>
      <c r="BM55" s="4"/>
      <c r="BN55" s="4"/>
      <c r="BO55" s="5"/>
      <c r="BP55" s="5"/>
      <c r="BQ55" s="5"/>
      <c r="BR55" s="5"/>
      <c r="BS55" s="5"/>
      <c r="BT55" s="4"/>
      <c r="BU55" s="4"/>
      <c r="BV55" s="4"/>
      <c r="BW55" s="4"/>
      <c r="BX55" s="4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5"/>
      <c r="CJ55" s="5"/>
      <c r="CK55" s="5"/>
      <c r="CL55" s="5"/>
      <c r="CM55" s="5"/>
      <c r="CN55" s="4"/>
      <c r="CO55" s="4"/>
      <c r="CP55" s="4"/>
      <c r="CQ55" s="4"/>
      <c r="CR55" s="4"/>
      <c r="CS55" s="5"/>
      <c r="CT55" s="5"/>
      <c r="CU55" s="5"/>
      <c r="CV55" s="5"/>
      <c r="CW55" s="5"/>
      <c r="CX55" s="4">
        <f t="shared" si="5"/>
        <v>0.7236800000000001</v>
      </c>
      <c r="CY55" s="4">
        <f t="shared" si="6"/>
        <v>0.89773999999999998</v>
      </c>
      <c r="CZ55" s="4">
        <f t="shared" si="7"/>
        <v>0.26425999999999999</v>
      </c>
      <c r="DA55" s="4">
        <f t="shared" si="8"/>
        <v>0.79340000000000011</v>
      </c>
      <c r="DB55" s="4">
        <f t="shared" si="9"/>
        <v>3.3000000000000002E-2</v>
      </c>
      <c r="DC55" s="11" t="str" cm="1">
        <f t="array" aca="1" ref="DC55" ca="1">CONCATENATE(INDIRECT(ADDRESS(1,MATCH(_xlfn.MINIFS(B55:CW55,metrics.est,"MAE"),B55:CW55,0)+1)), ", ", INDIRECT(ADDRESS(2,MATCH(_xlfn.MINIFS(B55:CW55,metrics.est,"MAE"),B55:CW55,0)+1)))</f>
        <v>k=5, r=0.1</v>
      </c>
      <c r="DD55" s="11" t="str" cm="1">
        <f t="array" aca="1" ref="DD55" ca="1">CONCATENATE(INDIRECT(ADDRESS(1,MATCH(_xlfn.MINIFS(B55:CW55,metrics.est,"MSE"),B55:CW55,0)+1)), ", ", INDIRECT(ADDRESS(2,MATCH(_xlfn.MINIFS(B55:CW55,metrics.est,"MSE"),B55:CW55,0)+1)))</f>
        <v>k=5, r=0.1</v>
      </c>
      <c r="DE55" s="11" t="str" cm="1">
        <f t="array" aca="1" ref="DE55" ca="1">CONCATENATE(INDIRECT(ADDRESS(1,MATCH(_xlfn.MAXIFS(B55:CW55,metrics.est,"R"),B55:CW55,0)+1)), ", ", INDIRECT(ADDRESS(2,MATCH(_xlfn.MAXIFS(B55:CW55,metrics.est,"R"),B55:CW55,0)+1)))</f>
        <v>k=5, r=0.1</v>
      </c>
      <c r="DF55" s="11" t="str" cm="1">
        <f t="array" aca="1" ref="DF55" ca="1">CONCATENATE(INDIRECT(ADDRESS(1,MATCH(_xlfn.MAXIFS(B55:CW55,metrics.est,"Coverage"),B55:CW55,0)+1)), ", ", INDIRECT(ADDRESS(2,MATCH(_xlfn.MAXIFS(B55:CW55,metrics.est,"Coverage"),B55:CW55,0)+1)))</f>
        <v>k=5, r=0.1</v>
      </c>
      <c r="DG55" s="11" t="str" cm="1">
        <f t="array" aca="1" ref="DG55" ca="1">CONCATENATE(INDIRECT(ADDRESS(1,MATCH(_xlfn.MINIFS(B55:CW55,metrics.est,"Time"),B55:CW55,0)+1)), ", ", INDIRECT(ADDRESS(2,MATCH(_xlfn.MINIFS(B55:CW55,metrics.est,"Time"),B55:CW55,0)+1)))</f>
        <v>k=5, r=0.9</v>
      </c>
    </row>
    <row r="56" spans="1:111" x14ac:dyDescent="0.2">
      <c r="A56" s="1" t="s">
        <v>53</v>
      </c>
      <c r="B56" s="4">
        <v>0.67179999999999995</v>
      </c>
      <c r="C56" s="4">
        <v>0.77100000000000002</v>
      </c>
      <c r="D56" s="4">
        <v>0.31540000000000001</v>
      </c>
      <c r="E56" s="4">
        <v>0.94059999999999999</v>
      </c>
      <c r="F56" s="4">
        <v>3.2199999999999999E-2</v>
      </c>
      <c r="G56" s="5">
        <v>0.68169999999999997</v>
      </c>
      <c r="H56" s="5">
        <v>0.79530000000000001</v>
      </c>
      <c r="I56" s="5">
        <v>0.31209999999999999</v>
      </c>
      <c r="J56" s="5">
        <v>0.9254</v>
      </c>
      <c r="K56" s="5">
        <v>3.2300000000000002E-2</v>
      </c>
      <c r="L56" s="4">
        <v>0.69530000000000003</v>
      </c>
      <c r="M56" s="4">
        <v>0.82689999999999997</v>
      </c>
      <c r="N56" s="4">
        <v>0.28589999999999999</v>
      </c>
      <c r="O56" s="4">
        <v>0.89880000000000004</v>
      </c>
      <c r="P56" s="4">
        <v>0.02</v>
      </c>
      <c r="Q56" s="5">
        <v>0.72570000000000001</v>
      </c>
      <c r="R56" s="5">
        <v>0.89539999999999997</v>
      </c>
      <c r="S56" s="5">
        <v>0.23849999999999999</v>
      </c>
      <c r="T56" s="5">
        <v>0.84340000000000004</v>
      </c>
      <c r="U56" s="5">
        <v>1.1599999999999999E-2</v>
      </c>
      <c r="V56" s="4">
        <v>0.81259999999999999</v>
      </c>
      <c r="W56" s="4">
        <v>1.1166</v>
      </c>
      <c r="X56" s="4">
        <v>0.15049999999999999</v>
      </c>
      <c r="Y56" s="4">
        <v>0.61070000000000002</v>
      </c>
      <c r="Z56" s="4">
        <v>1.0699999999999999E-2</v>
      </c>
      <c r="AA56" s="5"/>
      <c r="AB56" s="5"/>
      <c r="AC56" s="5"/>
      <c r="AD56" s="5"/>
      <c r="AE56" s="5"/>
      <c r="AF56" s="4"/>
      <c r="AG56" s="4"/>
      <c r="AH56" s="4"/>
      <c r="AI56" s="4"/>
      <c r="AJ56" s="4"/>
      <c r="AK56" s="5"/>
      <c r="AL56" s="5"/>
      <c r="AM56" s="5"/>
      <c r="AN56" s="5"/>
      <c r="AO56" s="5"/>
      <c r="AP56" s="4"/>
      <c r="AQ56" s="4"/>
      <c r="AR56" s="4"/>
      <c r="AS56" s="4"/>
      <c r="AT56" s="4"/>
      <c r="AU56" s="5"/>
      <c r="AV56" s="5"/>
      <c r="AW56" s="5"/>
      <c r="AX56" s="5"/>
      <c r="AY56" s="5"/>
      <c r="AZ56" s="4"/>
      <c r="BA56" s="4"/>
      <c r="BB56" s="4"/>
      <c r="BC56" s="4"/>
      <c r="BD56" s="4"/>
      <c r="BE56" s="5"/>
      <c r="BF56" s="5"/>
      <c r="BG56" s="5"/>
      <c r="BH56" s="5"/>
      <c r="BI56" s="5"/>
      <c r="BJ56" s="4"/>
      <c r="BK56" s="4"/>
      <c r="BL56" s="4"/>
      <c r="BM56" s="4"/>
      <c r="BN56" s="4"/>
      <c r="BO56" s="5"/>
      <c r="BP56" s="5"/>
      <c r="BQ56" s="5"/>
      <c r="BR56" s="5"/>
      <c r="BS56" s="5"/>
      <c r="BT56" s="4"/>
      <c r="BU56" s="4"/>
      <c r="BV56" s="4"/>
      <c r="BW56" s="4"/>
      <c r="BX56" s="4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5"/>
      <c r="CJ56" s="5"/>
      <c r="CK56" s="5"/>
      <c r="CL56" s="5"/>
      <c r="CM56" s="5"/>
      <c r="CN56" s="4"/>
      <c r="CO56" s="4"/>
      <c r="CP56" s="4"/>
      <c r="CQ56" s="4"/>
      <c r="CR56" s="4"/>
      <c r="CS56" s="5"/>
      <c r="CT56" s="5"/>
      <c r="CU56" s="5"/>
      <c r="CV56" s="5"/>
      <c r="CW56" s="5"/>
      <c r="CX56" s="4">
        <f t="shared" si="5"/>
        <v>0.71741999999999995</v>
      </c>
      <c r="CY56" s="4">
        <f t="shared" si="6"/>
        <v>0.88104000000000016</v>
      </c>
      <c r="CZ56" s="4">
        <f t="shared" si="7"/>
        <v>0.26047999999999999</v>
      </c>
      <c r="DA56" s="4">
        <f t="shared" si="8"/>
        <v>0.84377999999999997</v>
      </c>
      <c r="DB56" s="4">
        <f t="shared" si="9"/>
        <v>2.1360000000000001E-2</v>
      </c>
      <c r="DC56" s="11" t="str" cm="1">
        <f t="array" aca="1" ref="DC56" ca="1">CONCATENATE(INDIRECT(ADDRESS(1,MATCH(_xlfn.MINIFS(B56:CW56,metrics.est,"MAE"),B56:CW56,0)+1)), ", ", INDIRECT(ADDRESS(2,MATCH(_xlfn.MINIFS(B56:CW56,metrics.est,"MAE"),B56:CW56,0)+1)))</f>
        <v>k=5, r=0.1</v>
      </c>
      <c r="DD56" s="11" t="str" cm="1">
        <f t="array" aca="1" ref="DD56" ca="1">CONCATENATE(INDIRECT(ADDRESS(1,MATCH(_xlfn.MINIFS(B56:CW56,metrics.est,"MSE"),B56:CW56,0)+1)), ", ", INDIRECT(ADDRESS(2,MATCH(_xlfn.MINIFS(B56:CW56,metrics.est,"MSE"),B56:CW56,0)+1)))</f>
        <v>k=5, r=0.1</v>
      </c>
      <c r="DE56" s="11" t="str" cm="1">
        <f t="array" aca="1" ref="DE56" ca="1">CONCATENATE(INDIRECT(ADDRESS(1,MATCH(_xlfn.MAXIFS(B56:CW56,metrics.est,"R"),B56:CW56,0)+1)), ", ", INDIRECT(ADDRESS(2,MATCH(_xlfn.MAXIFS(B56:CW56,metrics.est,"R"),B56:CW56,0)+1)))</f>
        <v>k=5, r=0.1</v>
      </c>
      <c r="DF56" s="11" t="str" cm="1">
        <f t="array" aca="1" ref="DF56" ca="1">CONCATENATE(INDIRECT(ADDRESS(1,MATCH(_xlfn.MAXIFS(B56:CW56,metrics.est,"Coverage"),B56:CW56,0)+1)), ", ", INDIRECT(ADDRESS(2,MATCH(_xlfn.MAXIFS(B56:CW56,metrics.est,"Coverage"),B56:CW56,0)+1)))</f>
        <v>k=5, r=0.1</v>
      </c>
      <c r="DG56" s="11" t="str" cm="1">
        <f t="array" aca="1" ref="DG56" ca="1">CONCATENATE(INDIRECT(ADDRESS(1,MATCH(_xlfn.MINIFS(B56:CW56,metrics.est,"Time"),B56:CW56,0)+1)), ", ", INDIRECT(ADDRESS(2,MATCH(_xlfn.MINIFS(B56:CW56,metrics.est,"Time"),B56:CW56,0)+1)))</f>
        <v>k=5, r=0.9</v>
      </c>
    </row>
    <row r="57" spans="1:111" x14ac:dyDescent="0.2">
      <c r="A57" s="1" t="s">
        <v>54</v>
      </c>
      <c r="B57" s="4">
        <v>0.67330000000000001</v>
      </c>
      <c r="C57" s="4">
        <v>0.77490000000000003</v>
      </c>
      <c r="D57" s="4">
        <v>0.3095</v>
      </c>
      <c r="E57" s="4">
        <v>0.94110000000000005</v>
      </c>
      <c r="F57" s="4">
        <v>4.5699999999999998E-2</v>
      </c>
      <c r="G57" s="5">
        <v>0.68420000000000003</v>
      </c>
      <c r="H57" s="5">
        <v>0.80130000000000001</v>
      </c>
      <c r="I57" s="5">
        <v>0.30590000000000001</v>
      </c>
      <c r="J57" s="5">
        <v>0.92679999999999996</v>
      </c>
      <c r="K57" s="5">
        <v>4.9599999999999998E-2</v>
      </c>
      <c r="L57" s="4">
        <v>0.69720000000000004</v>
      </c>
      <c r="M57" s="4">
        <v>0.83409999999999995</v>
      </c>
      <c r="N57" s="4">
        <v>0.28310000000000002</v>
      </c>
      <c r="O57" s="4">
        <v>0.90139999999999998</v>
      </c>
      <c r="P57" s="4">
        <v>0.03</v>
      </c>
      <c r="Q57" s="5">
        <v>0.72689999999999999</v>
      </c>
      <c r="R57" s="5">
        <v>0.89880000000000004</v>
      </c>
      <c r="S57" s="5">
        <v>0.23960000000000001</v>
      </c>
      <c r="T57" s="5">
        <v>0.84699999999999998</v>
      </c>
      <c r="U57" s="5">
        <v>2.18E-2</v>
      </c>
      <c r="V57" s="4">
        <v>0.81330000000000002</v>
      </c>
      <c r="W57" s="4">
        <v>1.1201000000000001</v>
      </c>
      <c r="X57" s="4">
        <v>0.1578</v>
      </c>
      <c r="Y57" s="4">
        <v>0.62790000000000001</v>
      </c>
      <c r="Z57" s="4">
        <v>7.3000000000000001E-3</v>
      </c>
      <c r="AA57" s="5"/>
      <c r="AB57" s="5"/>
      <c r="AC57" s="5"/>
      <c r="AD57" s="5"/>
      <c r="AE57" s="5"/>
      <c r="AF57" s="4"/>
      <c r="AG57" s="4"/>
      <c r="AH57" s="4"/>
      <c r="AI57" s="4"/>
      <c r="AJ57" s="4"/>
      <c r="AK57" s="5"/>
      <c r="AL57" s="5"/>
      <c r="AM57" s="5"/>
      <c r="AN57" s="5"/>
      <c r="AO57" s="5"/>
      <c r="AP57" s="4"/>
      <c r="AQ57" s="4"/>
      <c r="AR57" s="4"/>
      <c r="AS57" s="4"/>
      <c r="AT57" s="4"/>
      <c r="AU57" s="5"/>
      <c r="AV57" s="5"/>
      <c r="AW57" s="5"/>
      <c r="AX57" s="5"/>
      <c r="AY57" s="5"/>
      <c r="AZ57" s="4"/>
      <c r="BA57" s="4"/>
      <c r="BB57" s="4"/>
      <c r="BC57" s="4"/>
      <c r="BD57" s="4"/>
      <c r="BE57" s="5"/>
      <c r="BF57" s="5"/>
      <c r="BG57" s="5"/>
      <c r="BH57" s="5"/>
      <c r="BI57" s="5"/>
      <c r="BJ57" s="4"/>
      <c r="BK57" s="4"/>
      <c r="BL57" s="4"/>
      <c r="BM57" s="4"/>
      <c r="BN57" s="4"/>
      <c r="BO57" s="5"/>
      <c r="BP57" s="5"/>
      <c r="BQ57" s="5"/>
      <c r="BR57" s="5"/>
      <c r="BS57" s="5"/>
      <c r="BT57" s="4"/>
      <c r="BU57" s="4"/>
      <c r="BV57" s="4"/>
      <c r="BW57" s="4"/>
      <c r="BX57" s="4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5"/>
      <c r="CJ57" s="5"/>
      <c r="CK57" s="5"/>
      <c r="CL57" s="5"/>
      <c r="CM57" s="5"/>
      <c r="CN57" s="4"/>
      <c r="CO57" s="4"/>
      <c r="CP57" s="4"/>
      <c r="CQ57" s="4"/>
      <c r="CR57" s="4"/>
      <c r="CS57" s="5"/>
      <c r="CT57" s="5"/>
      <c r="CU57" s="5"/>
      <c r="CV57" s="5"/>
      <c r="CW57" s="5"/>
      <c r="CX57" s="4">
        <f t="shared" si="5"/>
        <v>0.71897999999999995</v>
      </c>
      <c r="CY57" s="4">
        <f t="shared" si="6"/>
        <v>0.88583999999999996</v>
      </c>
      <c r="CZ57" s="4">
        <f t="shared" si="7"/>
        <v>0.25917999999999997</v>
      </c>
      <c r="DA57" s="4">
        <f t="shared" si="8"/>
        <v>0.84884000000000004</v>
      </c>
      <c r="DB57" s="4">
        <f t="shared" si="9"/>
        <v>3.0880000000000001E-2</v>
      </c>
      <c r="DC57" s="11" t="str" cm="1">
        <f t="array" aca="1" ref="DC57" ca="1">CONCATENATE(INDIRECT(ADDRESS(1,MATCH(_xlfn.MINIFS(B57:CW57,metrics.est,"MAE"),B57:CW57,0)+1)), ", ", INDIRECT(ADDRESS(2,MATCH(_xlfn.MINIFS(B57:CW57,metrics.est,"MAE"),B57:CW57,0)+1)))</f>
        <v>k=5, r=0.1</v>
      </c>
      <c r="DD57" s="11" t="str" cm="1">
        <f t="array" aca="1" ref="DD57" ca="1">CONCATENATE(INDIRECT(ADDRESS(1,MATCH(_xlfn.MINIFS(B57:CW57,metrics.est,"MSE"),B57:CW57,0)+1)), ", ", INDIRECT(ADDRESS(2,MATCH(_xlfn.MINIFS(B57:CW57,metrics.est,"MSE"),B57:CW57,0)+1)))</f>
        <v>k=5, r=0.1</v>
      </c>
      <c r="DE57" s="11" t="str" cm="1">
        <f t="array" aca="1" ref="DE57" ca="1">CONCATENATE(INDIRECT(ADDRESS(1,MATCH(_xlfn.MAXIFS(B57:CW57,metrics.est,"R"),B57:CW57,0)+1)), ", ", INDIRECT(ADDRESS(2,MATCH(_xlfn.MAXIFS(B57:CW57,metrics.est,"R"),B57:CW57,0)+1)))</f>
        <v>k=5, r=0.1</v>
      </c>
      <c r="DF57" s="11" t="str" cm="1">
        <f t="array" aca="1" ref="DF57" ca="1">CONCATENATE(INDIRECT(ADDRESS(1,MATCH(_xlfn.MAXIFS(B57:CW57,metrics.est,"Coverage"),B57:CW57,0)+1)), ", ", INDIRECT(ADDRESS(2,MATCH(_xlfn.MAXIFS(B57:CW57,metrics.est,"Coverage"),B57:CW57,0)+1)))</f>
        <v>k=5, r=0.1</v>
      </c>
      <c r="DG57" s="11" t="str" cm="1">
        <f t="array" aca="1" ref="DG57" ca="1">CONCATENATE(INDIRECT(ADDRESS(1,MATCH(_xlfn.MINIFS(B57:CW57,metrics.est,"Time"),B57:CW57,0)+1)), ", ", INDIRECT(ADDRESS(2,MATCH(_xlfn.MINIFS(B57:CW57,metrics.est,"Time"),B57:CW57,0)+1)))</f>
        <v>k=5, r=0.9</v>
      </c>
    </row>
    <row r="58" spans="1:111" x14ac:dyDescent="0.2">
      <c r="A58" s="1" t="s">
        <v>55</v>
      </c>
      <c r="B58" s="4">
        <v>0.67420000000000002</v>
      </c>
      <c r="C58" s="4">
        <v>0.78290000000000004</v>
      </c>
      <c r="D58" s="4">
        <v>0.32750000000000001</v>
      </c>
      <c r="E58" s="4">
        <v>0.95640000000000003</v>
      </c>
      <c r="F58" s="4">
        <v>0.20399999999999999</v>
      </c>
      <c r="G58" s="5">
        <v>0.68279999999999996</v>
      </c>
      <c r="H58" s="5">
        <v>0.80459999999999998</v>
      </c>
      <c r="I58" s="5">
        <v>0.34260000000000002</v>
      </c>
      <c r="J58" s="5">
        <v>0.94610000000000005</v>
      </c>
      <c r="K58" s="5">
        <v>0.1164</v>
      </c>
      <c r="L58" s="4">
        <v>0.69169999999999998</v>
      </c>
      <c r="M58" s="4">
        <v>0.82540000000000002</v>
      </c>
      <c r="N58" s="4">
        <v>0.3332</v>
      </c>
      <c r="O58" s="4">
        <v>0.92700000000000005</v>
      </c>
      <c r="P58" s="4">
        <v>4.8399999999999999E-2</v>
      </c>
      <c r="Q58" s="5">
        <v>0.71630000000000005</v>
      </c>
      <c r="R58" s="5">
        <v>0.88090000000000002</v>
      </c>
      <c r="S58" s="5">
        <v>0.28670000000000001</v>
      </c>
      <c r="T58" s="5">
        <v>0.88539999999999996</v>
      </c>
      <c r="U58" s="5">
        <v>1.9900000000000001E-2</v>
      </c>
      <c r="V58" s="4">
        <v>0.79720000000000002</v>
      </c>
      <c r="W58" s="4">
        <v>1.0820000000000001</v>
      </c>
      <c r="X58" s="4">
        <v>0.18629999999999999</v>
      </c>
      <c r="Y58" s="4">
        <v>0.63639999999999997</v>
      </c>
      <c r="Z58" s="4">
        <v>1.38E-2</v>
      </c>
      <c r="AA58" s="5"/>
      <c r="AB58" s="5"/>
      <c r="AC58" s="5"/>
      <c r="AD58" s="5"/>
      <c r="AE58" s="5"/>
      <c r="AF58" s="4"/>
      <c r="AG58" s="4"/>
      <c r="AH58" s="4"/>
      <c r="AI58" s="4"/>
      <c r="AJ58" s="4"/>
      <c r="AK58" s="5"/>
      <c r="AL58" s="5"/>
      <c r="AM58" s="5"/>
      <c r="AN58" s="5"/>
      <c r="AO58" s="5"/>
      <c r="AP58" s="4"/>
      <c r="AQ58" s="4"/>
      <c r="AR58" s="4"/>
      <c r="AS58" s="4"/>
      <c r="AT58" s="4"/>
      <c r="AU58" s="5"/>
      <c r="AV58" s="5"/>
      <c r="AW58" s="5"/>
      <c r="AX58" s="5"/>
      <c r="AY58" s="5"/>
      <c r="AZ58" s="4"/>
      <c r="BA58" s="4"/>
      <c r="BB58" s="4"/>
      <c r="BC58" s="4"/>
      <c r="BD58" s="4"/>
      <c r="BE58" s="5"/>
      <c r="BF58" s="5"/>
      <c r="BG58" s="5"/>
      <c r="BH58" s="5"/>
      <c r="BI58" s="5"/>
      <c r="BJ58" s="4"/>
      <c r="BK58" s="4"/>
      <c r="BL58" s="4"/>
      <c r="BM58" s="4"/>
      <c r="BN58" s="4"/>
      <c r="BO58" s="5"/>
      <c r="BP58" s="5"/>
      <c r="BQ58" s="5"/>
      <c r="BR58" s="5"/>
      <c r="BS58" s="5"/>
      <c r="BT58" s="4"/>
      <c r="BU58" s="4"/>
      <c r="BV58" s="4"/>
      <c r="BW58" s="4"/>
      <c r="BX58" s="4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5"/>
      <c r="CJ58" s="5"/>
      <c r="CK58" s="5"/>
      <c r="CL58" s="5"/>
      <c r="CM58" s="5"/>
      <c r="CN58" s="4"/>
      <c r="CO58" s="4"/>
      <c r="CP58" s="4"/>
      <c r="CQ58" s="4"/>
      <c r="CR58" s="4"/>
      <c r="CS58" s="5"/>
      <c r="CT58" s="5"/>
      <c r="CU58" s="5"/>
      <c r="CV58" s="5"/>
      <c r="CW58" s="5"/>
      <c r="CX58" s="4">
        <f t="shared" si="5"/>
        <v>0.71244000000000007</v>
      </c>
      <c r="CY58" s="4">
        <f t="shared" si="6"/>
        <v>0.87515999999999994</v>
      </c>
      <c r="CZ58" s="4">
        <f t="shared" si="7"/>
        <v>0.29525999999999997</v>
      </c>
      <c r="DA58" s="4">
        <f t="shared" si="8"/>
        <v>0.87026000000000003</v>
      </c>
      <c r="DB58" s="4">
        <f t="shared" si="9"/>
        <v>8.0500000000000002E-2</v>
      </c>
      <c r="DC58" s="11" t="str" cm="1">
        <f t="array" aca="1" ref="DC58" ca="1">CONCATENATE(INDIRECT(ADDRESS(1,MATCH(_xlfn.MINIFS(B58:CW58,metrics.est,"MAE"),B58:CW58,0)+1)), ", ", INDIRECT(ADDRESS(2,MATCH(_xlfn.MINIFS(B58:CW58,metrics.est,"MAE"),B58:CW58,0)+1)))</f>
        <v>k=5, r=0.1</v>
      </c>
      <c r="DD58" s="11" t="str" cm="1">
        <f t="array" aca="1" ref="DD58" ca="1">CONCATENATE(INDIRECT(ADDRESS(1,MATCH(_xlfn.MINIFS(B58:CW58,metrics.est,"MSE"),B58:CW58,0)+1)), ", ", INDIRECT(ADDRESS(2,MATCH(_xlfn.MINIFS(B58:CW58,metrics.est,"MSE"),B58:CW58,0)+1)))</f>
        <v>k=5, r=0.1</v>
      </c>
      <c r="DE58" s="11" t="str" cm="1">
        <f t="array" aca="1" ref="DE58" ca="1">CONCATENATE(INDIRECT(ADDRESS(1,MATCH(_xlfn.MAXIFS(B58:CW58,metrics.est,"R"),B58:CW58,0)+1)), ", ", INDIRECT(ADDRESS(2,MATCH(_xlfn.MAXIFS(B58:CW58,metrics.est,"R"),B58:CW58,0)+1)))</f>
        <v>k=5, r=0.3</v>
      </c>
      <c r="DF58" s="11" t="str" cm="1">
        <f t="array" aca="1" ref="DF58" ca="1">CONCATENATE(INDIRECT(ADDRESS(1,MATCH(_xlfn.MAXIFS(B58:CW58,metrics.est,"Coverage"),B58:CW58,0)+1)), ", ", INDIRECT(ADDRESS(2,MATCH(_xlfn.MAXIFS(B58:CW58,metrics.est,"Coverage"),B58:CW58,0)+1)))</f>
        <v>k=5, r=0.1</v>
      </c>
      <c r="DG58" s="11" t="str" cm="1">
        <f t="array" aca="1" ref="DG58" ca="1">CONCATENATE(INDIRECT(ADDRESS(1,MATCH(_xlfn.MINIFS(B58:CW58,metrics.est,"Time"),B58:CW58,0)+1)), ", ", INDIRECT(ADDRESS(2,MATCH(_xlfn.MINIFS(B58:CW58,metrics.est,"Time"),B58:CW58,0)+1)))</f>
        <v>k=5, r=0.9</v>
      </c>
    </row>
    <row r="59" spans="1:111" x14ac:dyDescent="0.2">
      <c r="A59" s="1" t="s">
        <v>56</v>
      </c>
      <c r="B59" s="4">
        <v>0.68340000000000001</v>
      </c>
      <c r="C59" s="4">
        <v>0.80310000000000004</v>
      </c>
      <c r="D59" s="4">
        <v>0.3145</v>
      </c>
      <c r="E59" s="4">
        <v>0.90749999999999997</v>
      </c>
      <c r="F59" s="4">
        <v>3.9899999999999998E-2</v>
      </c>
      <c r="G59" s="5">
        <v>0.69489999999999996</v>
      </c>
      <c r="H59" s="5">
        <v>0.83160000000000001</v>
      </c>
      <c r="I59" s="5">
        <v>0.32540000000000002</v>
      </c>
      <c r="J59" s="5">
        <v>0.89059999999999995</v>
      </c>
      <c r="K59" s="5">
        <v>4.2200000000000001E-2</v>
      </c>
      <c r="L59" s="4">
        <v>0.70420000000000005</v>
      </c>
      <c r="M59" s="4">
        <v>0.85309999999999997</v>
      </c>
      <c r="N59" s="4">
        <v>0.31950000000000001</v>
      </c>
      <c r="O59" s="4">
        <v>0.88029999999999997</v>
      </c>
      <c r="P59" s="4">
        <v>2.5399999999999999E-2</v>
      </c>
      <c r="Q59" s="5">
        <v>0.72450000000000003</v>
      </c>
      <c r="R59" s="5">
        <v>0.9</v>
      </c>
      <c r="S59" s="5">
        <v>0.27979999999999999</v>
      </c>
      <c r="T59" s="5">
        <v>0.86629999999999996</v>
      </c>
      <c r="U59" s="5">
        <v>1.8100000000000002E-2</v>
      </c>
      <c r="V59" s="4">
        <v>0.79630000000000001</v>
      </c>
      <c r="W59" s="4">
        <v>1.0780000000000001</v>
      </c>
      <c r="X59" s="4">
        <v>0.18809999999999999</v>
      </c>
      <c r="Y59" s="4">
        <v>0.63759999999999994</v>
      </c>
      <c r="Z59" s="4">
        <v>6.7999999999999996E-3</v>
      </c>
      <c r="AA59" s="5"/>
      <c r="AB59" s="5"/>
      <c r="AC59" s="5"/>
      <c r="AD59" s="5"/>
      <c r="AE59" s="5"/>
      <c r="AF59" s="4"/>
      <c r="AG59" s="4"/>
      <c r="AH59" s="4"/>
      <c r="AI59" s="4"/>
      <c r="AJ59" s="4"/>
      <c r="AK59" s="5"/>
      <c r="AL59" s="5"/>
      <c r="AM59" s="5"/>
      <c r="AN59" s="5"/>
      <c r="AO59" s="5"/>
      <c r="AP59" s="4"/>
      <c r="AQ59" s="4"/>
      <c r="AR59" s="4"/>
      <c r="AS59" s="4"/>
      <c r="AT59" s="4"/>
      <c r="AU59" s="5"/>
      <c r="AV59" s="5"/>
      <c r="AW59" s="5"/>
      <c r="AX59" s="5"/>
      <c r="AY59" s="5"/>
      <c r="AZ59" s="4"/>
      <c r="BA59" s="4"/>
      <c r="BB59" s="4"/>
      <c r="BC59" s="4"/>
      <c r="BD59" s="4"/>
      <c r="BE59" s="5"/>
      <c r="BF59" s="5"/>
      <c r="BG59" s="5"/>
      <c r="BH59" s="5"/>
      <c r="BI59" s="5"/>
      <c r="BJ59" s="4"/>
      <c r="BK59" s="4"/>
      <c r="BL59" s="4"/>
      <c r="BM59" s="4"/>
      <c r="BN59" s="4"/>
      <c r="BO59" s="5"/>
      <c r="BP59" s="5"/>
      <c r="BQ59" s="5"/>
      <c r="BR59" s="5"/>
      <c r="BS59" s="5"/>
      <c r="BT59" s="4"/>
      <c r="BU59" s="4"/>
      <c r="BV59" s="4"/>
      <c r="BW59" s="4"/>
      <c r="BX59" s="4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5"/>
      <c r="CJ59" s="5"/>
      <c r="CK59" s="5"/>
      <c r="CL59" s="5"/>
      <c r="CM59" s="5"/>
      <c r="CN59" s="4"/>
      <c r="CO59" s="4"/>
      <c r="CP59" s="4"/>
      <c r="CQ59" s="4"/>
      <c r="CR59" s="4"/>
      <c r="CS59" s="5"/>
      <c r="CT59" s="5"/>
      <c r="CU59" s="5"/>
      <c r="CV59" s="5"/>
      <c r="CW59" s="5"/>
      <c r="CX59" s="4">
        <f t="shared" si="5"/>
        <v>0.72065999999999997</v>
      </c>
      <c r="CY59" s="4">
        <f t="shared" si="6"/>
        <v>0.89315999999999995</v>
      </c>
      <c r="CZ59" s="4">
        <f t="shared" si="7"/>
        <v>0.28545999999999999</v>
      </c>
      <c r="DA59" s="4">
        <f t="shared" si="8"/>
        <v>0.83645999999999998</v>
      </c>
      <c r="DB59" s="4">
        <f t="shared" si="9"/>
        <v>2.6480000000000004E-2</v>
      </c>
      <c r="DC59" s="11" t="str" cm="1">
        <f t="array" aca="1" ref="DC59" ca="1">CONCATENATE(INDIRECT(ADDRESS(1,MATCH(_xlfn.MINIFS(B59:CW59,metrics.est,"MAE"),B59:CW59,0)+1)), ", ", INDIRECT(ADDRESS(2,MATCH(_xlfn.MINIFS(B59:CW59,metrics.est,"MAE"),B59:CW59,0)+1)))</f>
        <v>k=5, r=0.1</v>
      </c>
      <c r="DD59" s="11" t="str" cm="1">
        <f t="array" aca="1" ref="DD59" ca="1">CONCATENATE(INDIRECT(ADDRESS(1,MATCH(_xlfn.MINIFS(B59:CW59,metrics.est,"MSE"),B59:CW59,0)+1)), ", ", INDIRECT(ADDRESS(2,MATCH(_xlfn.MINIFS(B59:CW59,metrics.est,"MSE"),B59:CW59,0)+1)))</f>
        <v>k=5, r=0.1</v>
      </c>
      <c r="DE59" s="11" t="str" cm="1">
        <f t="array" aca="1" ref="DE59" ca="1">CONCATENATE(INDIRECT(ADDRESS(1,MATCH(_xlfn.MAXIFS(B59:CW59,metrics.est,"R"),B59:CW59,0)+1)), ", ", INDIRECT(ADDRESS(2,MATCH(_xlfn.MAXIFS(B59:CW59,metrics.est,"R"),B59:CW59,0)+1)))</f>
        <v>k=5, r=0.3</v>
      </c>
      <c r="DF59" s="11" t="str" cm="1">
        <f t="array" aca="1" ref="DF59" ca="1">CONCATENATE(INDIRECT(ADDRESS(1,MATCH(_xlfn.MAXIFS(B59:CW59,metrics.est,"Coverage"),B59:CW59,0)+1)), ", ", INDIRECT(ADDRESS(2,MATCH(_xlfn.MAXIFS(B59:CW59,metrics.est,"Coverage"),B59:CW59,0)+1)))</f>
        <v>k=5, r=0.1</v>
      </c>
      <c r="DG59" s="11" t="str" cm="1">
        <f t="array" aca="1" ref="DG59" ca="1">CONCATENATE(INDIRECT(ADDRESS(1,MATCH(_xlfn.MINIFS(B59:CW59,metrics.est,"Time"),B59:CW59,0)+1)), ", ", INDIRECT(ADDRESS(2,MATCH(_xlfn.MINIFS(B59:CW59,metrics.est,"Time"),B59:CW59,0)+1)))</f>
        <v>k=5, r=0.9</v>
      </c>
    </row>
    <row r="60" spans="1:111" x14ac:dyDescent="0.2">
      <c r="A60" s="1" t="s">
        <v>57</v>
      </c>
      <c r="B60" s="4">
        <v>0.68410000000000004</v>
      </c>
      <c r="C60" s="4">
        <v>0.8085</v>
      </c>
      <c r="D60" s="4">
        <v>0.30980000000000002</v>
      </c>
      <c r="E60" s="4">
        <v>0.95669999999999999</v>
      </c>
      <c r="F60" s="4">
        <v>4.6300000000000001E-2</v>
      </c>
      <c r="G60" s="5">
        <v>0.69210000000000005</v>
      </c>
      <c r="H60" s="5">
        <v>0.82889999999999997</v>
      </c>
      <c r="I60" s="5">
        <v>0.32129999999999997</v>
      </c>
      <c r="J60" s="5">
        <v>0.9466</v>
      </c>
      <c r="K60" s="5">
        <v>4.9299999999999997E-2</v>
      </c>
      <c r="L60" s="4">
        <v>0.7</v>
      </c>
      <c r="M60" s="4">
        <v>0.84709999999999996</v>
      </c>
      <c r="N60" s="4">
        <v>0.31719999999999998</v>
      </c>
      <c r="O60" s="4">
        <v>0.92830000000000001</v>
      </c>
      <c r="P60" s="4">
        <v>2.29E-2</v>
      </c>
      <c r="Q60" s="5">
        <v>0.72130000000000005</v>
      </c>
      <c r="R60" s="5">
        <v>0.89590000000000003</v>
      </c>
      <c r="S60" s="5">
        <v>0.29370000000000002</v>
      </c>
      <c r="T60" s="5">
        <v>0.89280000000000004</v>
      </c>
      <c r="U60" s="5">
        <v>1.8499999999999999E-2</v>
      </c>
      <c r="V60" s="4">
        <v>0.78469999999999995</v>
      </c>
      <c r="W60" s="4">
        <v>1.0544</v>
      </c>
      <c r="X60" s="4">
        <v>0.2351</v>
      </c>
      <c r="Y60" s="4">
        <v>0.749</v>
      </c>
      <c r="Z60" s="4">
        <v>1.4E-2</v>
      </c>
      <c r="AA60" s="5"/>
      <c r="AB60" s="5"/>
      <c r="AC60" s="5"/>
      <c r="AD60" s="5"/>
      <c r="AE60" s="5"/>
      <c r="AF60" s="4"/>
      <c r="AG60" s="4"/>
      <c r="AH60" s="4"/>
      <c r="AI60" s="4"/>
      <c r="AJ60" s="4"/>
      <c r="AK60" s="5"/>
      <c r="AL60" s="5"/>
      <c r="AM60" s="5"/>
      <c r="AN60" s="5"/>
      <c r="AO60" s="5"/>
      <c r="AP60" s="4"/>
      <c r="AQ60" s="4"/>
      <c r="AR60" s="4"/>
      <c r="AS60" s="4"/>
      <c r="AT60" s="4"/>
      <c r="AU60" s="5"/>
      <c r="AV60" s="5"/>
      <c r="AW60" s="5"/>
      <c r="AX60" s="5"/>
      <c r="AY60" s="5"/>
      <c r="AZ60" s="4"/>
      <c r="BA60" s="4"/>
      <c r="BB60" s="4"/>
      <c r="BC60" s="4"/>
      <c r="BD60" s="4"/>
      <c r="BE60" s="5"/>
      <c r="BF60" s="5"/>
      <c r="BG60" s="5"/>
      <c r="BH60" s="5"/>
      <c r="BI60" s="5"/>
      <c r="BJ60" s="4"/>
      <c r="BK60" s="4"/>
      <c r="BL60" s="4"/>
      <c r="BM60" s="4"/>
      <c r="BN60" s="4"/>
      <c r="BO60" s="5"/>
      <c r="BP60" s="5"/>
      <c r="BQ60" s="5"/>
      <c r="BR60" s="5"/>
      <c r="BS60" s="5"/>
      <c r="BT60" s="4"/>
      <c r="BU60" s="4"/>
      <c r="BV60" s="4"/>
      <c r="BW60" s="4"/>
      <c r="BX60" s="4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5"/>
      <c r="CJ60" s="5"/>
      <c r="CK60" s="5"/>
      <c r="CL60" s="5"/>
      <c r="CM60" s="5"/>
      <c r="CN60" s="4"/>
      <c r="CO60" s="4"/>
      <c r="CP60" s="4"/>
      <c r="CQ60" s="4"/>
      <c r="CR60" s="4"/>
      <c r="CS60" s="5"/>
      <c r="CT60" s="5"/>
      <c r="CU60" s="5"/>
      <c r="CV60" s="5"/>
      <c r="CW60" s="5"/>
      <c r="CX60" s="4">
        <f t="shared" si="5"/>
        <v>0.71644000000000008</v>
      </c>
      <c r="CY60" s="4">
        <f t="shared" si="6"/>
        <v>0.88695999999999997</v>
      </c>
      <c r="CZ60" s="4">
        <f t="shared" si="7"/>
        <v>0.29542000000000002</v>
      </c>
      <c r="DA60" s="4">
        <f t="shared" si="8"/>
        <v>0.89467999999999992</v>
      </c>
      <c r="DB60" s="4">
        <f t="shared" si="9"/>
        <v>3.0199999999999998E-2</v>
      </c>
      <c r="DC60" s="11" t="str" cm="1">
        <f t="array" aca="1" ref="DC60" ca="1">CONCATENATE(INDIRECT(ADDRESS(1,MATCH(_xlfn.MINIFS(B60:CW60,metrics.est,"MAE"),B60:CW60,0)+1)), ", ", INDIRECT(ADDRESS(2,MATCH(_xlfn.MINIFS(B60:CW60,metrics.est,"MAE"),B60:CW60,0)+1)))</f>
        <v>k=5, r=0.1</v>
      </c>
      <c r="DD60" s="11" t="str" cm="1">
        <f t="array" aca="1" ref="DD60" ca="1">CONCATENATE(INDIRECT(ADDRESS(1,MATCH(_xlfn.MINIFS(B60:CW60,metrics.est,"MSE"),B60:CW60,0)+1)), ", ", INDIRECT(ADDRESS(2,MATCH(_xlfn.MINIFS(B60:CW60,metrics.est,"MSE"),B60:CW60,0)+1)))</f>
        <v>k=5, r=0.1</v>
      </c>
      <c r="DE60" s="11" t="str" cm="1">
        <f t="array" aca="1" ref="DE60" ca="1">CONCATENATE(INDIRECT(ADDRESS(1,MATCH(_xlfn.MAXIFS(B60:CW60,metrics.est,"R"),B60:CW60,0)+1)), ", ", INDIRECT(ADDRESS(2,MATCH(_xlfn.MAXIFS(B60:CW60,metrics.est,"R"),B60:CW60,0)+1)))</f>
        <v>k=5, r=0.3</v>
      </c>
      <c r="DF60" s="11" t="str" cm="1">
        <f t="array" aca="1" ref="DF60" ca="1">CONCATENATE(INDIRECT(ADDRESS(1,MATCH(_xlfn.MAXIFS(B60:CW60,metrics.est,"Coverage"),B60:CW60,0)+1)), ", ", INDIRECT(ADDRESS(2,MATCH(_xlfn.MAXIFS(B60:CW60,metrics.est,"Coverage"),B60:CW60,0)+1)))</f>
        <v>k=5, r=0.1</v>
      </c>
      <c r="DG60" s="11" t="str" cm="1">
        <f t="array" aca="1" ref="DG60" ca="1">CONCATENATE(INDIRECT(ADDRESS(1,MATCH(_xlfn.MINIFS(B60:CW60,metrics.est,"Time"),B60:CW60,0)+1)), ", ", INDIRECT(ADDRESS(2,MATCH(_xlfn.MINIFS(B60:CW60,metrics.est,"Time"),B60:CW60,0)+1)))</f>
        <v>k=5, r=0.9</v>
      </c>
    </row>
    <row r="61" spans="1:111" x14ac:dyDescent="0.2">
      <c r="A61" s="1" t="s">
        <v>58</v>
      </c>
      <c r="B61" s="4">
        <v>0.71130000000000004</v>
      </c>
      <c r="C61" s="4">
        <v>0.86660000000000004</v>
      </c>
      <c r="D61" s="4">
        <v>0.2465</v>
      </c>
      <c r="E61" s="4">
        <v>0.88080000000000003</v>
      </c>
      <c r="F61" s="4">
        <v>4.9799999999999997E-2</v>
      </c>
      <c r="G61" s="5">
        <v>0.72119999999999995</v>
      </c>
      <c r="H61" s="5">
        <v>0.89400000000000002</v>
      </c>
      <c r="I61" s="5">
        <v>0.25819999999999999</v>
      </c>
      <c r="J61" s="5">
        <v>0.8538</v>
      </c>
      <c r="K61" s="5">
        <v>5.7500000000000002E-2</v>
      </c>
      <c r="L61" s="4">
        <v>0.73650000000000004</v>
      </c>
      <c r="M61" s="4">
        <v>0.93079999999999996</v>
      </c>
      <c r="N61" s="4">
        <v>0.24390000000000001</v>
      </c>
      <c r="O61" s="4">
        <v>0.81430000000000002</v>
      </c>
      <c r="P61" s="4">
        <v>2.69E-2</v>
      </c>
      <c r="Q61" s="5">
        <v>0.7611</v>
      </c>
      <c r="R61" s="5">
        <v>0.99409999999999998</v>
      </c>
      <c r="S61" s="5">
        <v>0.21690000000000001</v>
      </c>
      <c r="T61" s="5">
        <v>0.74009999999999998</v>
      </c>
      <c r="U61" s="5">
        <v>2.75E-2</v>
      </c>
      <c r="V61" s="4">
        <v>0.81289999999999996</v>
      </c>
      <c r="W61" s="4">
        <v>1.1329</v>
      </c>
      <c r="X61" s="4">
        <v>0.16089999999999999</v>
      </c>
      <c r="Y61" s="4">
        <v>0.52869999999999995</v>
      </c>
      <c r="Z61" s="4">
        <v>1.6799999999999999E-2</v>
      </c>
      <c r="AA61" s="5"/>
      <c r="AB61" s="5"/>
      <c r="AC61" s="5"/>
      <c r="AD61" s="5"/>
      <c r="AE61" s="5"/>
      <c r="AF61" s="4"/>
      <c r="AG61" s="4"/>
      <c r="AH61" s="4"/>
      <c r="AI61" s="4"/>
      <c r="AJ61" s="4"/>
      <c r="AK61" s="5"/>
      <c r="AL61" s="5"/>
      <c r="AM61" s="5"/>
      <c r="AN61" s="5"/>
      <c r="AO61" s="5"/>
      <c r="AP61" s="4"/>
      <c r="AQ61" s="4"/>
      <c r="AR61" s="4"/>
      <c r="AS61" s="4"/>
      <c r="AT61" s="4"/>
      <c r="AU61" s="5"/>
      <c r="AV61" s="5"/>
      <c r="AW61" s="5"/>
      <c r="AX61" s="5"/>
      <c r="AY61" s="5"/>
      <c r="AZ61" s="4"/>
      <c r="BA61" s="4"/>
      <c r="BB61" s="4"/>
      <c r="BC61" s="4"/>
      <c r="BD61" s="4"/>
      <c r="BE61" s="5"/>
      <c r="BF61" s="5"/>
      <c r="BG61" s="5"/>
      <c r="BH61" s="5"/>
      <c r="BI61" s="5"/>
      <c r="BJ61" s="4"/>
      <c r="BK61" s="4"/>
      <c r="BL61" s="4"/>
      <c r="BM61" s="4"/>
      <c r="BN61" s="4"/>
      <c r="BO61" s="5"/>
      <c r="BP61" s="5"/>
      <c r="BQ61" s="5"/>
      <c r="BR61" s="5"/>
      <c r="BS61" s="5"/>
      <c r="BT61" s="4"/>
      <c r="BU61" s="4"/>
      <c r="BV61" s="4"/>
      <c r="BW61" s="4"/>
      <c r="BX61" s="4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5"/>
      <c r="CJ61" s="5"/>
      <c r="CK61" s="5"/>
      <c r="CL61" s="5"/>
      <c r="CM61" s="5"/>
      <c r="CN61" s="4"/>
      <c r="CO61" s="4"/>
      <c r="CP61" s="4"/>
      <c r="CQ61" s="4"/>
      <c r="CR61" s="4"/>
      <c r="CS61" s="5"/>
      <c r="CT61" s="5"/>
      <c r="CU61" s="5"/>
      <c r="CV61" s="5"/>
      <c r="CW61" s="5"/>
      <c r="CX61" s="4">
        <f t="shared" si="5"/>
        <v>0.74859999999999993</v>
      </c>
      <c r="CY61" s="4">
        <f t="shared" si="6"/>
        <v>0.96368000000000009</v>
      </c>
      <c r="CZ61" s="4">
        <f t="shared" si="7"/>
        <v>0.22527999999999998</v>
      </c>
      <c r="DA61" s="4">
        <f t="shared" si="8"/>
        <v>0.76353999999999989</v>
      </c>
      <c r="DB61" s="4">
        <f t="shared" si="9"/>
        <v>3.5700000000000003E-2</v>
      </c>
      <c r="DC61" s="11" t="str" cm="1">
        <f t="array" aca="1" ref="DC61" ca="1">CONCATENATE(INDIRECT(ADDRESS(1,MATCH(_xlfn.MINIFS(B61:CW61,metrics.est,"MAE"),B61:CW61,0)+1)), ", ", INDIRECT(ADDRESS(2,MATCH(_xlfn.MINIFS(B61:CW61,metrics.est,"MAE"),B61:CW61,0)+1)))</f>
        <v>k=5, r=0.1</v>
      </c>
      <c r="DD61" s="11" t="str" cm="1">
        <f t="array" aca="1" ref="DD61" ca="1">CONCATENATE(INDIRECT(ADDRESS(1,MATCH(_xlfn.MINIFS(B61:CW61,metrics.est,"MSE"),B61:CW61,0)+1)), ", ", INDIRECT(ADDRESS(2,MATCH(_xlfn.MINIFS(B61:CW61,metrics.est,"MSE"),B61:CW61,0)+1)))</f>
        <v>k=5, r=0.1</v>
      </c>
      <c r="DE61" s="11" t="str" cm="1">
        <f t="array" aca="1" ref="DE61" ca="1">CONCATENATE(INDIRECT(ADDRESS(1,MATCH(_xlfn.MAXIFS(B61:CW61,metrics.est,"R"),B61:CW61,0)+1)), ", ", INDIRECT(ADDRESS(2,MATCH(_xlfn.MAXIFS(B61:CW61,metrics.est,"R"),B61:CW61,0)+1)))</f>
        <v>k=5, r=0.3</v>
      </c>
      <c r="DF61" s="11" t="str" cm="1">
        <f t="array" aca="1" ref="DF61" ca="1">CONCATENATE(INDIRECT(ADDRESS(1,MATCH(_xlfn.MAXIFS(B61:CW61,metrics.est,"Coverage"),B61:CW61,0)+1)), ", ", INDIRECT(ADDRESS(2,MATCH(_xlfn.MAXIFS(B61:CW61,metrics.est,"Coverage"),B61:CW61,0)+1)))</f>
        <v>k=5, r=0.1</v>
      </c>
      <c r="DG61" s="11" t="str" cm="1">
        <f t="array" aca="1" ref="DG61" ca="1">CONCATENATE(INDIRECT(ADDRESS(1,MATCH(_xlfn.MINIFS(B61:CW61,metrics.est,"Time"),B61:CW61,0)+1)), ", ", INDIRECT(ADDRESS(2,MATCH(_xlfn.MINIFS(B61:CW61,metrics.est,"Time"),B61:CW61,0)+1)))</f>
        <v>k=5, r=0.9</v>
      </c>
    </row>
    <row r="62" spans="1:111" x14ac:dyDescent="0.2">
      <c r="A62" s="1" t="s">
        <v>59</v>
      </c>
      <c r="B62" s="4">
        <v>0.67549999999999999</v>
      </c>
      <c r="C62" s="4">
        <v>0.78859999999999997</v>
      </c>
      <c r="D62" s="4">
        <v>0.32479999999999998</v>
      </c>
      <c r="E62" s="4">
        <v>0.95669999999999999</v>
      </c>
      <c r="F62" s="4">
        <v>4.8000000000000001E-2</v>
      </c>
      <c r="G62" s="5">
        <v>0.68379999999999996</v>
      </c>
      <c r="H62" s="5">
        <v>0.81</v>
      </c>
      <c r="I62" s="5">
        <v>0.34100000000000003</v>
      </c>
      <c r="J62" s="5">
        <v>0.94640000000000002</v>
      </c>
      <c r="K62" s="5">
        <v>3.9199999999999999E-2</v>
      </c>
      <c r="L62" s="4">
        <v>0.69299999999999995</v>
      </c>
      <c r="M62" s="4">
        <v>0.83099999999999996</v>
      </c>
      <c r="N62" s="4">
        <v>0.3327</v>
      </c>
      <c r="O62" s="4">
        <v>0.92820000000000003</v>
      </c>
      <c r="P62" s="4">
        <v>2.3699999999999999E-2</v>
      </c>
      <c r="Q62" s="5">
        <v>0.7177</v>
      </c>
      <c r="R62" s="5">
        <v>0.88560000000000005</v>
      </c>
      <c r="S62" s="5">
        <v>0.2878</v>
      </c>
      <c r="T62" s="5">
        <v>0.88919999999999999</v>
      </c>
      <c r="U62" s="5">
        <v>2.4E-2</v>
      </c>
      <c r="V62" s="4">
        <v>0.79990000000000006</v>
      </c>
      <c r="W62" s="4">
        <v>1.0880000000000001</v>
      </c>
      <c r="X62" s="4">
        <v>0.1709</v>
      </c>
      <c r="Y62" s="4">
        <v>0.67230000000000001</v>
      </c>
      <c r="Z62" s="4">
        <v>6.8999999999999999E-3</v>
      </c>
      <c r="AA62" s="5"/>
      <c r="AB62" s="5"/>
      <c r="AC62" s="5"/>
      <c r="AD62" s="5"/>
      <c r="AE62" s="5"/>
      <c r="AF62" s="4"/>
      <c r="AG62" s="4"/>
      <c r="AH62" s="4"/>
      <c r="AI62" s="4"/>
      <c r="AJ62" s="4"/>
      <c r="AK62" s="5"/>
      <c r="AL62" s="5"/>
      <c r="AM62" s="5"/>
      <c r="AN62" s="5"/>
      <c r="AO62" s="5"/>
      <c r="AP62" s="4"/>
      <c r="AQ62" s="4"/>
      <c r="AR62" s="4"/>
      <c r="AS62" s="4"/>
      <c r="AT62" s="4"/>
      <c r="AU62" s="5"/>
      <c r="AV62" s="5"/>
      <c r="AW62" s="5"/>
      <c r="AX62" s="5"/>
      <c r="AY62" s="5"/>
      <c r="AZ62" s="4"/>
      <c r="BA62" s="4"/>
      <c r="BB62" s="4"/>
      <c r="BC62" s="4"/>
      <c r="BD62" s="4"/>
      <c r="BE62" s="5"/>
      <c r="BF62" s="5"/>
      <c r="BG62" s="5"/>
      <c r="BH62" s="5"/>
      <c r="BI62" s="5"/>
      <c r="BJ62" s="4"/>
      <c r="BK62" s="4"/>
      <c r="BL62" s="4"/>
      <c r="BM62" s="4"/>
      <c r="BN62" s="4"/>
      <c r="BO62" s="5"/>
      <c r="BP62" s="5"/>
      <c r="BQ62" s="5"/>
      <c r="BR62" s="5"/>
      <c r="BS62" s="5"/>
      <c r="BT62" s="4"/>
      <c r="BU62" s="4"/>
      <c r="BV62" s="4"/>
      <c r="BW62" s="4"/>
      <c r="BX62" s="4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5"/>
      <c r="CJ62" s="5"/>
      <c r="CK62" s="5"/>
      <c r="CL62" s="5"/>
      <c r="CM62" s="5"/>
      <c r="CN62" s="4"/>
      <c r="CO62" s="4"/>
      <c r="CP62" s="4"/>
      <c r="CQ62" s="4"/>
      <c r="CR62" s="4"/>
      <c r="CS62" s="5"/>
      <c r="CT62" s="5"/>
      <c r="CU62" s="5"/>
      <c r="CV62" s="5"/>
      <c r="CW62" s="5"/>
      <c r="CX62" s="4">
        <f t="shared" si="5"/>
        <v>0.71397999999999995</v>
      </c>
      <c r="CY62" s="4">
        <f t="shared" si="6"/>
        <v>0.88063999999999998</v>
      </c>
      <c r="CZ62" s="4">
        <f t="shared" si="7"/>
        <v>0.29144000000000003</v>
      </c>
      <c r="DA62" s="4">
        <f t="shared" si="8"/>
        <v>0.87856000000000001</v>
      </c>
      <c r="DB62" s="4">
        <f t="shared" si="9"/>
        <v>2.8359999999999996E-2</v>
      </c>
      <c r="DC62" s="11" t="str" cm="1">
        <f t="array" aca="1" ref="DC62" ca="1">CONCATENATE(INDIRECT(ADDRESS(1,MATCH(_xlfn.MINIFS(B62:CW62,metrics.est,"MAE"),B62:CW62,0)+1)), ", ", INDIRECT(ADDRESS(2,MATCH(_xlfn.MINIFS(B62:CW62,metrics.est,"MAE"),B62:CW62,0)+1)))</f>
        <v>k=5, r=0.1</v>
      </c>
      <c r="DD62" s="11" t="str" cm="1">
        <f t="array" aca="1" ref="DD62" ca="1">CONCATENATE(INDIRECT(ADDRESS(1,MATCH(_xlfn.MINIFS(B62:CW62,metrics.est,"MSE"),B62:CW62,0)+1)), ", ", INDIRECT(ADDRESS(2,MATCH(_xlfn.MINIFS(B62:CW62,metrics.est,"MSE"),B62:CW62,0)+1)))</f>
        <v>k=5, r=0.1</v>
      </c>
      <c r="DE62" s="11" t="str" cm="1">
        <f t="array" aca="1" ref="DE62" ca="1">CONCATENATE(INDIRECT(ADDRESS(1,MATCH(_xlfn.MAXIFS(B62:CW62,metrics.est,"R"),B62:CW62,0)+1)), ", ", INDIRECT(ADDRESS(2,MATCH(_xlfn.MAXIFS(B62:CW62,metrics.est,"R"),B62:CW62,0)+1)))</f>
        <v>k=5, r=0.3</v>
      </c>
      <c r="DF62" s="11" t="str" cm="1">
        <f t="array" aca="1" ref="DF62" ca="1">CONCATENATE(INDIRECT(ADDRESS(1,MATCH(_xlfn.MAXIFS(B62:CW62,metrics.est,"Coverage"),B62:CW62,0)+1)), ", ", INDIRECT(ADDRESS(2,MATCH(_xlfn.MAXIFS(B62:CW62,metrics.est,"Coverage"),B62:CW62,0)+1)))</f>
        <v>k=5, r=0.1</v>
      </c>
      <c r="DG62" s="11" t="str" cm="1">
        <f t="array" aca="1" ref="DG62" ca="1">CONCATENATE(INDIRECT(ADDRESS(1,MATCH(_xlfn.MINIFS(B62:CW62,metrics.est,"Time"),B62:CW62,0)+1)), ", ", INDIRECT(ADDRESS(2,MATCH(_xlfn.MINIFS(B62:CW62,metrics.est,"Time"),B62:CW62,0)+1)))</f>
        <v>k=5, r=0.9</v>
      </c>
    </row>
    <row r="63" spans="1:111" x14ac:dyDescent="0.2">
      <c r="A63" s="1" t="s">
        <v>60</v>
      </c>
      <c r="B63" s="4">
        <v>0.71279999999999999</v>
      </c>
      <c r="C63" s="4">
        <v>0.87050000000000005</v>
      </c>
      <c r="D63" s="4">
        <v>0.25030000000000002</v>
      </c>
      <c r="E63" s="4">
        <v>0.88090000000000002</v>
      </c>
      <c r="F63" s="4">
        <v>8.9099999999999999E-2</v>
      </c>
      <c r="G63" s="5">
        <v>0.72199999999999998</v>
      </c>
      <c r="H63" s="5">
        <v>0.89629999999999999</v>
      </c>
      <c r="I63" s="5">
        <v>0.25940000000000002</v>
      </c>
      <c r="J63" s="5">
        <v>0.85360000000000003</v>
      </c>
      <c r="K63" s="5">
        <v>8.2400000000000001E-2</v>
      </c>
      <c r="L63" s="4">
        <v>0.73760000000000003</v>
      </c>
      <c r="M63" s="4">
        <v>0.93410000000000004</v>
      </c>
      <c r="N63" s="4">
        <v>0.24740000000000001</v>
      </c>
      <c r="O63" s="4">
        <v>0.81379999999999997</v>
      </c>
      <c r="P63" s="4">
        <v>4.4600000000000001E-2</v>
      </c>
      <c r="Q63" s="5">
        <v>0.76129999999999998</v>
      </c>
      <c r="R63" s="5">
        <v>0.99619999999999997</v>
      </c>
      <c r="S63" s="5">
        <v>0.2172</v>
      </c>
      <c r="T63" s="5">
        <v>0.7409</v>
      </c>
      <c r="U63" s="5">
        <v>3.9800000000000002E-2</v>
      </c>
      <c r="V63" s="4">
        <v>0.81220000000000003</v>
      </c>
      <c r="W63" s="4">
        <v>1.1322000000000001</v>
      </c>
      <c r="X63" s="4">
        <v>0.16320000000000001</v>
      </c>
      <c r="Y63" s="4">
        <v>0.53510000000000002</v>
      </c>
      <c r="Z63" s="4">
        <v>1.9800000000000002E-2</v>
      </c>
      <c r="AA63" s="5"/>
      <c r="AB63" s="5"/>
      <c r="AC63" s="5"/>
      <c r="AD63" s="5"/>
      <c r="AE63" s="5"/>
      <c r="AF63" s="4"/>
      <c r="AG63" s="4"/>
      <c r="AH63" s="4"/>
      <c r="AI63" s="4"/>
      <c r="AJ63" s="4"/>
      <c r="AK63" s="5"/>
      <c r="AL63" s="5"/>
      <c r="AM63" s="5"/>
      <c r="AN63" s="5"/>
      <c r="AO63" s="5"/>
      <c r="AP63" s="4"/>
      <c r="AQ63" s="4"/>
      <c r="AR63" s="4"/>
      <c r="AS63" s="4"/>
      <c r="AT63" s="4"/>
      <c r="AU63" s="5"/>
      <c r="AV63" s="5"/>
      <c r="AW63" s="5"/>
      <c r="AX63" s="5"/>
      <c r="AY63" s="5"/>
      <c r="AZ63" s="4"/>
      <c r="BA63" s="4"/>
      <c r="BB63" s="4"/>
      <c r="BC63" s="4"/>
      <c r="BD63" s="4"/>
      <c r="BE63" s="5"/>
      <c r="BF63" s="5"/>
      <c r="BG63" s="5"/>
      <c r="BH63" s="5"/>
      <c r="BI63" s="5"/>
      <c r="BJ63" s="4"/>
      <c r="BK63" s="4"/>
      <c r="BL63" s="4"/>
      <c r="BM63" s="4"/>
      <c r="BN63" s="4"/>
      <c r="BO63" s="5"/>
      <c r="BP63" s="5"/>
      <c r="BQ63" s="5"/>
      <c r="BR63" s="5"/>
      <c r="BS63" s="5"/>
      <c r="BT63" s="4"/>
      <c r="BU63" s="4"/>
      <c r="BV63" s="4"/>
      <c r="BW63" s="4"/>
      <c r="BX63" s="4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5"/>
      <c r="CJ63" s="5"/>
      <c r="CK63" s="5"/>
      <c r="CL63" s="5"/>
      <c r="CM63" s="5"/>
      <c r="CN63" s="4"/>
      <c r="CO63" s="4"/>
      <c r="CP63" s="4"/>
      <c r="CQ63" s="4"/>
      <c r="CR63" s="4"/>
      <c r="CS63" s="5"/>
      <c r="CT63" s="5"/>
      <c r="CU63" s="5"/>
      <c r="CV63" s="5"/>
      <c r="CW63" s="5"/>
      <c r="CX63" s="4">
        <f t="shared" si="5"/>
        <v>0.74917999999999996</v>
      </c>
      <c r="CY63" s="4">
        <f t="shared" si="6"/>
        <v>0.96585999999999994</v>
      </c>
      <c r="CZ63" s="4">
        <f t="shared" si="7"/>
        <v>0.22750000000000004</v>
      </c>
      <c r="DA63" s="4">
        <f t="shared" si="8"/>
        <v>0.76485999999999998</v>
      </c>
      <c r="DB63" s="4">
        <f t="shared" si="9"/>
        <v>5.5140000000000002E-2</v>
      </c>
      <c r="DC63" s="11" t="str" cm="1">
        <f t="array" aca="1" ref="DC63" ca="1">CONCATENATE(INDIRECT(ADDRESS(1,MATCH(_xlfn.MINIFS(B63:CW63,metrics.est,"MAE"),B63:CW63,0)+1)), ", ", INDIRECT(ADDRESS(2,MATCH(_xlfn.MINIFS(B63:CW63,metrics.est,"MAE"),B63:CW63,0)+1)))</f>
        <v>k=5, r=0.1</v>
      </c>
      <c r="DD63" s="11" t="str" cm="1">
        <f t="array" aca="1" ref="DD63" ca="1">CONCATENATE(INDIRECT(ADDRESS(1,MATCH(_xlfn.MINIFS(B63:CW63,metrics.est,"MSE"),B63:CW63,0)+1)), ", ", INDIRECT(ADDRESS(2,MATCH(_xlfn.MINIFS(B63:CW63,metrics.est,"MSE"),B63:CW63,0)+1)))</f>
        <v>k=5, r=0.1</v>
      </c>
      <c r="DE63" s="11" t="str" cm="1">
        <f t="array" aca="1" ref="DE63" ca="1">CONCATENATE(INDIRECT(ADDRESS(1,MATCH(_xlfn.MAXIFS(B63:CW63,metrics.est,"R"),B63:CW63,0)+1)), ", ", INDIRECT(ADDRESS(2,MATCH(_xlfn.MAXIFS(B63:CW63,metrics.est,"R"),B63:CW63,0)+1)))</f>
        <v>k=5, r=0.3</v>
      </c>
      <c r="DF63" s="11" t="str" cm="1">
        <f t="array" aca="1" ref="DF63" ca="1">CONCATENATE(INDIRECT(ADDRESS(1,MATCH(_xlfn.MAXIFS(B63:CW63,metrics.est,"Coverage"),B63:CW63,0)+1)), ", ", INDIRECT(ADDRESS(2,MATCH(_xlfn.MAXIFS(B63:CW63,metrics.est,"Coverage"),B63:CW63,0)+1)))</f>
        <v>k=5, r=0.1</v>
      </c>
      <c r="DG63" s="11" t="str" cm="1">
        <f t="array" aca="1" ref="DG63" ca="1">CONCATENATE(INDIRECT(ADDRESS(1,MATCH(_xlfn.MINIFS(B63:CW63,metrics.est,"Time"),B63:CW63,0)+1)), ", ", INDIRECT(ADDRESS(2,MATCH(_xlfn.MINIFS(B63:CW63,metrics.est,"Time"),B63:CW63,0)+1)))</f>
        <v>k=5, r=0.9</v>
      </c>
    </row>
    <row r="64" spans="1:111" x14ac:dyDescent="0.2">
      <c r="A64" s="1" t="s">
        <v>61</v>
      </c>
      <c r="B64" s="4">
        <v>0.70840000000000003</v>
      </c>
      <c r="C64" s="4">
        <v>0.84960000000000002</v>
      </c>
      <c r="D64" s="4">
        <v>0.26650000000000001</v>
      </c>
      <c r="E64" s="4">
        <v>0.78339999999999999</v>
      </c>
      <c r="F64" s="4">
        <v>3.2000000000000001E-2</v>
      </c>
      <c r="G64" s="5">
        <v>0.72829999999999995</v>
      </c>
      <c r="H64" s="5">
        <v>0.9022</v>
      </c>
      <c r="I64" s="5">
        <v>0.25619999999999998</v>
      </c>
      <c r="J64" s="5">
        <v>0.73219999999999996</v>
      </c>
      <c r="K64" s="5">
        <v>3.15E-2</v>
      </c>
      <c r="L64" s="4">
        <v>0.75529999999999997</v>
      </c>
      <c r="M64" s="4">
        <v>0.96950000000000003</v>
      </c>
      <c r="N64" s="4">
        <v>0.24959999999999999</v>
      </c>
      <c r="O64" s="4">
        <v>0.67549999999999999</v>
      </c>
      <c r="P64" s="4">
        <v>1.5900000000000001E-2</v>
      </c>
      <c r="Q64" s="5">
        <v>0.77249999999999996</v>
      </c>
      <c r="R64" s="5">
        <v>1.0146999999999999</v>
      </c>
      <c r="S64" s="5">
        <v>0.2407</v>
      </c>
      <c r="T64" s="5">
        <v>0.65080000000000005</v>
      </c>
      <c r="U64" s="5">
        <v>1.8100000000000002E-2</v>
      </c>
      <c r="V64" s="4">
        <v>0.80369999999999997</v>
      </c>
      <c r="W64" s="4">
        <v>1.0969</v>
      </c>
      <c r="X64" s="4">
        <v>0.1865</v>
      </c>
      <c r="Y64" s="4">
        <v>0.59299999999999997</v>
      </c>
      <c r="Z64" s="4">
        <v>7.7999999999999996E-3</v>
      </c>
      <c r="AA64" s="5"/>
      <c r="AB64" s="5"/>
      <c r="AC64" s="5"/>
      <c r="AD64" s="5"/>
      <c r="AE64" s="5"/>
      <c r="AF64" s="4"/>
      <c r="AG64" s="4"/>
      <c r="AH64" s="4"/>
      <c r="AI64" s="4"/>
      <c r="AJ64" s="4"/>
      <c r="AK64" s="5"/>
      <c r="AL64" s="5"/>
      <c r="AM64" s="5"/>
      <c r="AN64" s="5"/>
      <c r="AO64" s="5"/>
      <c r="AP64" s="4"/>
      <c r="AQ64" s="4"/>
      <c r="AR64" s="4"/>
      <c r="AS64" s="4"/>
      <c r="AT64" s="4"/>
      <c r="AU64" s="5"/>
      <c r="AV64" s="5"/>
      <c r="AW64" s="5"/>
      <c r="AX64" s="5"/>
      <c r="AY64" s="5"/>
      <c r="AZ64" s="4"/>
      <c r="BA64" s="4"/>
      <c r="BB64" s="4"/>
      <c r="BC64" s="4"/>
      <c r="BD64" s="4"/>
      <c r="BE64" s="5"/>
      <c r="BF64" s="5"/>
      <c r="BG64" s="5"/>
      <c r="BH64" s="5"/>
      <c r="BI64" s="5"/>
      <c r="BJ64" s="4"/>
      <c r="BK64" s="4"/>
      <c r="BL64" s="4"/>
      <c r="BM64" s="4"/>
      <c r="BN64" s="4"/>
      <c r="BO64" s="5"/>
      <c r="BP64" s="5"/>
      <c r="BQ64" s="5"/>
      <c r="BR64" s="5"/>
      <c r="BS64" s="5"/>
      <c r="BT64" s="4"/>
      <c r="BU64" s="4"/>
      <c r="BV64" s="4"/>
      <c r="BW64" s="4"/>
      <c r="BX64" s="4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5"/>
      <c r="CJ64" s="5"/>
      <c r="CK64" s="5"/>
      <c r="CL64" s="5"/>
      <c r="CM64" s="5"/>
      <c r="CN64" s="4"/>
      <c r="CO64" s="4"/>
      <c r="CP64" s="4"/>
      <c r="CQ64" s="4"/>
      <c r="CR64" s="4"/>
      <c r="CS64" s="5"/>
      <c r="CT64" s="5"/>
      <c r="CU64" s="5"/>
      <c r="CV64" s="5"/>
      <c r="CW64" s="5"/>
      <c r="CX64" s="4">
        <f t="shared" si="5"/>
        <v>0.75364000000000009</v>
      </c>
      <c r="CY64" s="4">
        <f t="shared" si="6"/>
        <v>0.96658000000000011</v>
      </c>
      <c r="CZ64" s="4">
        <f t="shared" si="7"/>
        <v>0.2399</v>
      </c>
      <c r="DA64" s="4">
        <f t="shared" si="8"/>
        <v>0.68697999999999992</v>
      </c>
      <c r="DB64" s="4">
        <f t="shared" si="9"/>
        <v>2.1060000000000002E-2</v>
      </c>
      <c r="DC64" s="11" t="str" cm="1">
        <f t="array" aca="1" ref="DC64" ca="1">CONCATENATE(INDIRECT(ADDRESS(1,MATCH(_xlfn.MINIFS(B64:CW64,metrics.est,"MAE"),B64:CW64,0)+1)), ", ", INDIRECT(ADDRESS(2,MATCH(_xlfn.MINIFS(B64:CW64,metrics.est,"MAE"),B64:CW64,0)+1)))</f>
        <v>k=5, r=0.1</v>
      </c>
      <c r="DD64" s="11" t="str" cm="1">
        <f t="array" aca="1" ref="DD64" ca="1">CONCATENATE(INDIRECT(ADDRESS(1,MATCH(_xlfn.MINIFS(B64:CW64,metrics.est,"MSE"),B64:CW64,0)+1)), ", ", INDIRECT(ADDRESS(2,MATCH(_xlfn.MINIFS(B64:CW64,metrics.est,"MSE"),B64:CW64,0)+1)))</f>
        <v>k=5, r=0.1</v>
      </c>
      <c r="DE64" s="11" t="str" cm="1">
        <f t="array" aca="1" ref="DE64" ca="1">CONCATENATE(INDIRECT(ADDRESS(1,MATCH(_xlfn.MAXIFS(B64:CW64,metrics.est,"R"),B64:CW64,0)+1)), ", ", INDIRECT(ADDRESS(2,MATCH(_xlfn.MAXIFS(B64:CW64,metrics.est,"R"),B64:CW64,0)+1)))</f>
        <v>k=5, r=0.1</v>
      </c>
      <c r="DF64" s="11" t="str" cm="1">
        <f t="array" aca="1" ref="DF64" ca="1">CONCATENATE(INDIRECT(ADDRESS(1,MATCH(_xlfn.MAXIFS(B64:CW64,metrics.est,"Coverage"),B64:CW64,0)+1)), ", ", INDIRECT(ADDRESS(2,MATCH(_xlfn.MAXIFS(B64:CW64,metrics.est,"Coverage"),B64:CW64,0)+1)))</f>
        <v>k=5, r=0.1</v>
      </c>
      <c r="DG64" s="11" t="str" cm="1">
        <f t="array" aca="1" ref="DG64" ca="1">CONCATENATE(INDIRECT(ADDRESS(1,MATCH(_xlfn.MINIFS(B64:CW64,metrics.est,"Time"),B64:CW64,0)+1)), ", ", INDIRECT(ADDRESS(2,MATCH(_xlfn.MINIFS(B64:CW64,metrics.est,"Time"),B64:CW64,0)+1)))</f>
        <v>k=5, r=0.9</v>
      </c>
    </row>
    <row r="65" spans="1:111" x14ac:dyDescent="0.2">
      <c r="A65" s="1" t="s">
        <v>62</v>
      </c>
      <c r="B65" s="4">
        <v>0.65069999999999995</v>
      </c>
      <c r="C65" s="4">
        <v>0.72570000000000001</v>
      </c>
      <c r="D65" s="4">
        <v>0.3589</v>
      </c>
      <c r="E65" s="4">
        <v>0.96430000000000005</v>
      </c>
      <c r="F65" s="4">
        <v>0.20069999999999999</v>
      </c>
      <c r="G65" s="5">
        <v>0.66249999999999998</v>
      </c>
      <c r="H65" s="5">
        <v>0.75460000000000005</v>
      </c>
      <c r="I65" s="5">
        <v>0.3659</v>
      </c>
      <c r="J65" s="5">
        <v>0.95550000000000002</v>
      </c>
      <c r="K65" s="5">
        <v>0.30809999999999998</v>
      </c>
      <c r="L65" s="4">
        <v>0.67630000000000001</v>
      </c>
      <c r="M65" s="4">
        <v>0.78310000000000002</v>
      </c>
      <c r="N65" s="4">
        <v>0.3523</v>
      </c>
      <c r="O65" s="4">
        <v>0.94169999999999998</v>
      </c>
      <c r="P65" s="4">
        <v>0.25069999999999998</v>
      </c>
      <c r="Q65" s="5">
        <v>0.70509999999999995</v>
      </c>
      <c r="R65" s="5">
        <v>0.8518</v>
      </c>
      <c r="S65" s="5">
        <v>0.31</v>
      </c>
      <c r="T65" s="5">
        <v>0.91469999999999996</v>
      </c>
      <c r="U65" s="5">
        <v>0.1666</v>
      </c>
      <c r="V65" s="4">
        <v>0.81779999999999997</v>
      </c>
      <c r="W65" s="4">
        <v>1.1437999999999999</v>
      </c>
      <c r="X65" s="4">
        <v>0.224</v>
      </c>
      <c r="Y65" s="4">
        <v>0.80930000000000002</v>
      </c>
      <c r="Z65" s="4">
        <v>8.2299999999999998E-2</v>
      </c>
      <c r="AA65" s="5"/>
      <c r="AB65" s="5"/>
      <c r="AC65" s="5"/>
      <c r="AD65" s="5"/>
      <c r="AE65" s="5"/>
      <c r="AF65" s="4"/>
      <c r="AG65" s="4"/>
      <c r="AH65" s="4"/>
      <c r="AI65" s="4"/>
      <c r="AJ65" s="4"/>
      <c r="AK65" s="5">
        <v>0.67759999999999998</v>
      </c>
      <c r="AL65" s="5">
        <v>0.78690000000000004</v>
      </c>
      <c r="AM65" s="5">
        <v>0.34699999999999998</v>
      </c>
      <c r="AN65" s="5">
        <v>0.94259999999999999</v>
      </c>
      <c r="AO65" s="5">
        <v>0.15310000000000001</v>
      </c>
      <c r="AP65" s="4"/>
      <c r="AQ65" s="4"/>
      <c r="AR65" s="4"/>
      <c r="AS65" s="4"/>
      <c r="AT65" s="4"/>
      <c r="AU65" s="5"/>
      <c r="AV65" s="5"/>
      <c r="AW65" s="5"/>
      <c r="AX65" s="5"/>
      <c r="AY65" s="5"/>
      <c r="AZ65" s="4"/>
      <c r="BA65" s="4"/>
      <c r="BB65" s="4"/>
      <c r="BC65" s="4"/>
      <c r="BD65" s="4"/>
      <c r="BE65" s="5"/>
      <c r="BF65" s="5"/>
      <c r="BG65" s="5"/>
      <c r="BH65" s="5"/>
      <c r="BI65" s="5"/>
      <c r="BJ65" s="4">
        <v>0.67700000000000005</v>
      </c>
      <c r="BK65" s="4">
        <v>0.78559999999999997</v>
      </c>
      <c r="BL65" s="4">
        <v>0.3508</v>
      </c>
      <c r="BM65" s="4">
        <v>0.94179999999999997</v>
      </c>
      <c r="BN65" s="4">
        <v>0.1605</v>
      </c>
      <c r="BO65" s="5"/>
      <c r="BP65" s="5"/>
      <c r="BQ65" s="5"/>
      <c r="BR65" s="5"/>
      <c r="BS65" s="5"/>
      <c r="BT65" s="4"/>
      <c r="BU65" s="4"/>
      <c r="BV65" s="4"/>
      <c r="BW65" s="4"/>
      <c r="BX65" s="4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5"/>
      <c r="CJ65" s="5"/>
      <c r="CK65" s="5"/>
      <c r="CL65" s="5"/>
      <c r="CM65" s="5"/>
      <c r="CN65" s="4"/>
      <c r="CO65" s="4"/>
      <c r="CP65" s="4"/>
      <c r="CQ65" s="4"/>
      <c r="CR65" s="4"/>
      <c r="CS65" s="5"/>
      <c r="CT65" s="5"/>
      <c r="CU65" s="5"/>
      <c r="CV65" s="5"/>
      <c r="CW65" s="5"/>
      <c r="CX65" s="4">
        <f t="shared" si="5"/>
        <v>0.69528571428571417</v>
      </c>
      <c r="CY65" s="4">
        <f t="shared" si="6"/>
        <v>0.83307142857142857</v>
      </c>
      <c r="CZ65" s="4">
        <f t="shared" si="7"/>
        <v>0.32984285714285716</v>
      </c>
      <c r="DA65" s="4">
        <f t="shared" si="8"/>
        <v>0.92427142857142841</v>
      </c>
      <c r="DB65" s="4">
        <f t="shared" si="9"/>
        <v>0.18885714285714283</v>
      </c>
      <c r="DC65" s="11" t="str" cm="1">
        <f t="array" aca="1" ref="DC65" ca="1">CONCATENATE(INDIRECT(ADDRESS(1,MATCH(_xlfn.MINIFS(B65:CW65,metrics.est,"MAE"),B65:CW65,0)+1)), ", ", INDIRECT(ADDRESS(2,MATCH(_xlfn.MINIFS(B65:CW65,metrics.est,"MAE"),B65:CW65,0)+1)))</f>
        <v>k=5, r=0.1</v>
      </c>
      <c r="DD65" s="11" t="str" cm="1">
        <f t="array" aca="1" ref="DD65" ca="1">CONCATENATE(INDIRECT(ADDRESS(1,MATCH(_xlfn.MINIFS(B65:CW65,metrics.est,"MSE"),B65:CW65,0)+1)), ", ", INDIRECT(ADDRESS(2,MATCH(_xlfn.MINIFS(B65:CW65,metrics.est,"MSE"),B65:CW65,0)+1)))</f>
        <v>k=5, r=0.1</v>
      </c>
      <c r="DE65" s="11" t="str" cm="1">
        <f t="array" aca="1" ref="DE65" ca="1">CONCATENATE(INDIRECT(ADDRESS(1,MATCH(_xlfn.MAXIFS(B65:CW65,metrics.est,"R"),B65:CW65,0)+1)), ", ", INDIRECT(ADDRESS(2,MATCH(_xlfn.MAXIFS(B65:CW65,metrics.est,"R"),B65:CW65,0)+1)))</f>
        <v>k=5, r=0.3</v>
      </c>
      <c r="DF65" s="11" t="str" cm="1">
        <f t="array" aca="1" ref="DF65" ca="1">CONCATENATE(INDIRECT(ADDRESS(1,MATCH(_xlfn.MAXIFS(B65:CW65,metrics.est,"Coverage"),B65:CW65,0)+1)), ", ", INDIRECT(ADDRESS(2,MATCH(_xlfn.MAXIFS(B65:CW65,metrics.est,"Coverage"),B65:CW65,0)+1)))</f>
        <v>k=5, r=0.1</v>
      </c>
      <c r="DG65" s="11" t="str" cm="1">
        <f t="array" aca="1" ref="DG65" ca="1">CONCATENATE(INDIRECT(ADDRESS(1,MATCH(_xlfn.MINIFS(B65:CW65,metrics.est,"Time"),B65:CW65,0)+1)), ", ", INDIRECT(ADDRESS(2,MATCH(_xlfn.MINIFS(B65:CW65,metrics.est,"Time"),B65:CW65,0)+1)))</f>
        <v>k=5, r=0.9</v>
      </c>
    </row>
    <row r="66" spans="1:111" x14ac:dyDescent="0.2">
      <c r="A66" s="1" t="s">
        <v>63</v>
      </c>
      <c r="B66" s="4">
        <v>0.65310000000000001</v>
      </c>
      <c r="C66" s="4">
        <v>0.73050000000000004</v>
      </c>
      <c r="D66" s="4">
        <v>0.35439999999999999</v>
      </c>
      <c r="E66" s="4">
        <v>0.96430000000000005</v>
      </c>
      <c r="F66" s="4">
        <v>0.32990000000000003</v>
      </c>
      <c r="G66" s="5">
        <v>0.66439999999999999</v>
      </c>
      <c r="H66" s="5">
        <v>0.75870000000000004</v>
      </c>
      <c r="I66" s="5">
        <v>0.36220000000000002</v>
      </c>
      <c r="J66" s="5">
        <v>0.95550000000000002</v>
      </c>
      <c r="K66" s="5">
        <v>0.48980000000000001</v>
      </c>
      <c r="L66" s="4">
        <v>0.67789999999999995</v>
      </c>
      <c r="M66" s="4">
        <v>0.78659999999999997</v>
      </c>
      <c r="N66" s="4">
        <v>0.34949999999999998</v>
      </c>
      <c r="O66" s="4">
        <v>0.94169999999999998</v>
      </c>
      <c r="P66" s="4">
        <v>0.33129999999999998</v>
      </c>
      <c r="Q66" s="5">
        <v>0.70589999999999997</v>
      </c>
      <c r="R66" s="5">
        <v>0.85340000000000005</v>
      </c>
      <c r="S66" s="5">
        <v>0.30940000000000001</v>
      </c>
      <c r="T66" s="5">
        <v>0.91469999999999996</v>
      </c>
      <c r="U66" s="5">
        <v>0.25640000000000002</v>
      </c>
      <c r="V66" s="4">
        <v>0.8165</v>
      </c>
      <c r="W66" s="4">
        <v>1.1403000000000001</v>
      </c>
      <c r="X66" s="4">
        <v>0.22450000000000001</v>
      </c>
      <c r="Y66" s="4">
        <v>0.80930000000000002</v>
      </c>
      <c r="Z66" s="4">
        <v>0.1004</v>
      </c>
      <c r="AA66" s="5"/>
      <c r="AB66" s="5"/>
      <c r="AC66" s="5"/>
      <c r="AD66" s="5"/>
      <c r="AE66" s="5"/>
      <c r="AF66" s="4"/>
      <c r="AG66" s="4"/>
      <c r="AH66" s="4"/>
      <c r="AI66" s="4"/>
      <c r="AJ66" s="4"/>
      <c r="AK66" s="5"/>
      <c r="AL66" s="5"/>
      <c r="AM66" s="5"/>
      <c r="AN66" s="5"/>
      <c r="AO66" s="5"/>
      <c r="AP66" s="4"/>
      <c r="AQ66" s="4"/>
      <c r="AR66" s="4"/>
      <c r="AS66" s="4"/>
      <c r="AT66" s="4"/>
      <c r="AU66" s="5"/>
      <c r="AV66" s="5"/>
      <c r="AW66" s="5"/>
      <c r="AX66" s="5"/>
      <c r="AY66" s="5"/>
      <c r="AZ66" s="4"/>
      <c r="BA66" s="4"/>
      <c r="BB66" s="4"/>
      <c r="BC66" s="4"/>
      <c r="BD66" s="4"/>
      <c r="BE66" s="5"/>
      <c r="BF66" s="5"/>
      <c r="BG66" s="5"/>
      <c r="BH66" s="5"/>
      <c r="BI66" s="5"/>
      <c r="BJ66" s="20"/>
      <c r="BK66" s="20"/>
      <c r="BL66" s="20"/>
      <c r="BM66" s="20"/>
      <c r="BN66" s="20"/>
      <c r="BO66" s="5"/>
      <c r="BP66" s="5"/>
      <c r="BQ66" s="5"/>
      <c r="BR66" s="5"/>
      <c r="BS66" s="5"/>
      <c r="BT66" s="4"/>
      <c r="BU66" s="4"/>
      <c r="BV66" s="4"/>
      <c r="BW66" s="4"/>
      <c r="BX66" s="4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5">
        <v>0.67859999999999998</v>
      </c>
      <c r="CJ66" s="5">
        <v>0.78939999999999999</v>
      </c>
      <c r="CK66" s="5">
        <v>0.3463</v>
      </c>
      <c r="CL66" s="5">
        <v>0.94199999999999995</v>
      </c>
      <c r="CM66" s="5">
        <v>0.26979999999999998</v>
      </c>
      <c r="CN66" s="4"/>
      <c r="CO66" s="4"/>
      <c r="CP66" s="4"/>
      <c r="CQ66" s="4"/>
      <c r="CR66" s="4"/>
      <c r="CS66" s="5"/>
      <c r="CT66" s="5"/>
      <c r="CU66" s="5"/>
      <c r="CV66" s="5"/>
      <c r="CW66" s="5"/>
      <c r="CX66" s="4">
        <f t="shared" si="5"/>
        <v>0.69939999999999991</v>
      </c>
      <c r="CY66" s="4">
        <f t="shared" si="6"/>
        <v>0.84315000000000007</v>
      </c>
      <c r="CZ66" s="4">
        <f t="shared" si="7"/>
        <v>0.32438333333333336</v>
      </c>
      <c r="DA66" s="4">
        <f t="shared" si="8"/>
        <v>0.92125000000000001</v>
      </c>
      <c r="DB66" s="4">
        <f t="shared" si="9"/>
        <v>0.29626666666666668</v>
      </c>
      <c r="DC66" s="11" t="str" cm="1">
        <f t="array" aca="1" ref="DC66" ca="1">CONCATENATE(INDIRECT(ADDRESS(1,MATCH(_xlfn.MINIFS(B66:CW66,metrics.est,"MAE"),B66:CW66,0)+1)), ", ", INDIRECT(ADDRESS(2,MATCH(_xlfn.MINIFS(B66:CW66,metrics.est,"MAE"),B66:CW66,0)+1)))</f>
        <v>k=5, r=0.1</v>
      </c>
      <c r="DD66" s="11" t="str" cm="1">
        <f t="array" aca="1" ref="DD66" ca="1">CONCATENATE(INDIRECT(ADDRESS(1,MATCH(_xlfn.MINIFS(B66:CW66,metrics.est,"MSE"),B66:CW66,0)+1)), ", ", INDIRECT(ADDRESS(2,MATCH(_xlfn.MINIFS(B66:CW66,metrics.est,"MSE"),B66:CW66,0)+1)))</f>
        <v>k=5, r=0.1</v>
      </c>
      <c r="DE66" s="11" t="str" cm="1">
        <f t="array" aca="1" ref="DE66" ca="1">CONCATENATE(INDIRECT(ADDRESS(1,MATCH(_xlfn.MAXIFS(B66:CW66,metrics.est,"R"),B66:CW66,0)+1)), ", ", INDIRECT(ADDRESS(2,MATCH(_xlfn.MAXIFS(B66:CW66,metrics.est,"R"),B66:CW66,0)+1)))</f>
        <v>k=5, r=0.3</v>
      </c>
      <c r="DF66" s="11" t="str" cm="1">
        <f t="array" aca="1" ref="DF66" ca="1">CONCATENATE(INDIRECT(ADDRESS(1,MATCH(_xlfn.MAXIFS(B66:CW66,metrics.est,"Coverage"),B66:CW66,0)+1)), ", ", INDIRECT(ADDRESS(2,MATCH(_xlfn.MAXIFS(B66:CW66,metrics.est,"Coverage"),B66:CW66,0)+1)))</f>
        <v>k=5, r=0.1</v>
      </c>
      <c r="DG66" s="11" t="str" cm="1">
        <f t="array" aca="1" ref="DG66" ca="1">CONCATENATE(INDIRECT(ADDRESS(1,MATCH(_xlfn.MINIFS(B66:CW66,metrics.est,"Time"),B66:CW66,0)+1)), ", ", INDIRECT(ADDRESS(2,MATCH(_xlfn.MINIFS(B66:CW66,metrics.est,"Time"),B66:CW66,0)+1)))</f>
        <v>k=5, r=0.9</v>
      </c>
    </row>
    <row r="67" spans="1:111" x14ac:dyDescent="0.2">
      <c r="A67" s="1" t="s">
        <v>222</v>
      </c>
      <c r="B67" s="4"/>
      <c r="C67" s="4"/>
      <c r="D67" s="4"/>
      <c r="E67" s="4"/>
      <c r="F67" s="4"/>
      <c r="G67" s="5"/>
      <c r="H67" s="5"/>
      <c r="I67" s="5"/>
      <c r="J67" s="5"/>
      <c r="K67" s="5"/>
      <c r="L67" s="4"/>
      <c r="M67" s="4"/>
      <c r="N67" s="4"/>
      <c r="O67" s="4"/>
      <c r="P67" s="4"/>
      <c r="Q67" s="5"/>
      <c r="R67" s="5"/>
      <c r="S67" s="5"/>
      <c r="T67" s="5"/>
      <c r="U67" s="5"/>
      <c r="V67" s="4"/>
      <c r="W67" s="4"/>
      <c r="X67" s="4"/>
      <c r="Y67" s="4"/>
      <c r="Z67" s="4"/>
      <c r="AA67" s="5"/>
      <c r="AB67" s="5"/>
      <c r="AC67" s="5"/>
      <c r="AD67" s="5"/>
      <c r="AE67" s="5"/>
      <c r="AF67" s="4"/>
      <c r="AG67" s="4"/>
      <c r="AH67" s="4"/>
      <c r="AI67" s="4"/>
      <c r="AJ67" s="4"/>
      <c r="AK67" s="5"/>
      <c r="AL67" s="5"/>
      <c r="AM67" s="5"/>
      <c r="AN67" s="5"/>
      <c r="AO67" s="5"/>
      <c r="AP67" s="4"/>
      <c r="AQ67" s="4"/>
      <c r="AR67" s="4"/>
      <c r="AS67" s="4"/>
      <c r="AT67" s="4"/>
      <c r="AU67" s="5"/>
      <c r="AV67" s="5"/>
      <c r="AW67" s="5"/>
      <c r="AX67" s="5"/>
      <c r="AY67" s="5"/>
      <c r="AZ67" s="4"/>
      <c r="BA67" s="4"/>
      <c r="BB67" s="4"/>
      <c r="BC67" s="4"/>
      <c r="BD67" s="4"/>
      <c r="BE67" s="5"/>
      <c r="BF67" s="5"/>
      <c r="BG67" s="5"/>
      <c r="BH67" s="5"/>
      <c r="BI67" s="5"/>
      <c r="BJ67" s="4">
        <v>0.69640000000000002</v>
      </c>
      <c r="BK67" s="4">
        <v>0.82950000000000002</v>
      </c>
      <c r="BL67" s="4">
        <v>0.33510000000000001</v>
      </c>
      <c r="BM67" s="4">
        <v>0.94179999999999997</v>
      </c>
      <c r="BN67" s="4">
        <v>0.4163</v>
      </c>
      <c r="BO67" s="5"/>
      <c r="BP67" s="5"/>
      <c r="BQ67" s="5"/>
      <c r="BR67" s="5"/>
      <c r="BS67" s="5"/>
      <c r="BT67" s="4"/>
      <c r="BU67" s="4"/>
      <c r="BV67" s="4"/>
      <c r="BW67" s="4"/>
      <c r="BX67" s="4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5"/>
      <c r="CJ67" s="5"/>
      <c r="CK67" s="5"/>
      <c r="CL67" s="5"/>
      <c r="CM67" s="5"/>
      <c r="CN67" s="4"/>
      <c r="CO67" s="4"/>
      <c r="CP67" s="4"/>
      <c r="CQ67" s="4"/>
      <c r="CR67" s="4"/>
      <c r="CS67" s="5"/>
      <c r="CT67" s="5"/>
      <c r="CU67" s="5"/>
      <c r="CV67" s="5"/>
      <c r="CW67" s="5"/>
      <c r="DC67" s="11" t="str" cm="1">
        <f t="array" aca="1" ref="DC67" ca="1">CONCATENATE(INDIRECT(ADDRESS(1,MATCH(_xlfn.MINIFS(B67:CW67,metrics.est,"MAE"),B67:CW67,0)+1)), ", ", INDIRECT(ADDRESS(2,MATCH(_xlfn.MINIFS(B67:CW67,metrics.est,"MAE"),B67:CW67,0)+1)))</f>
        <v>k=50, r=0.5</v>
      </c>
      <c r="DD67" s="11" t="str" cm="1">
        <f t="array" aca="1" ref="DD67" ca="1">CONCATENATE(INDIRECT(ADDRESS(1,MATCH(_xlfn.MINIFS(B67:CW67,metrics.est,"MSE"),B67:CW67,0)+1)), ", ", INDIRECT(ADDRESS(2,MATCH(_xlfn.MINIFS(B67:CW67,metrics.est,"MSE"),B67:CW67,0)+1)))</f>
        <v>k=50, r=0.5</v>
      </c>
      <c r="DE67" s="11" t="str" cm="1">
        <f t="array" aca="1" ref="DE67" ca="1">CONCATENATE(INDIRECT(ADDRESS(1,MATCH(_xlfn.MAXIFS(B67:CW67,metrics.est,"R"),B67:CW67,0)+1)), ", ", INDIRECT(ADDRESS(2,MATCH(_xlfn.MAXIFS(B67:CW67,metrics.est,"R"),B67:CW67,0)+1)))</f>
        <v>k=50, r=0.5</v>
      </c>
      <c r="DF67" s="11" t="str" cm="1">
        <f t="array" aca="1" ref="DF67" ca="1">CONCATENATE(INDIRECT(ADDRESS(1,MATCH(_xlfn.MAXIFS(B67:CW67,metrics.est,"Coverage"),B67:CW67,0)+1)), ", ", INDIRECT(ADDRESS(2,MATCH(_xlfn.MAXIFS(B67:CW67,metrics.est,"Coverage"),B67:CW67,0)+1)))</f>
        <v>k=50, r=0.5</v>
      </c>
      <c r="DG67" s="11" t="str" cm="1">
        <f t="array" aca="1" ref="DG67" ca="1">CONCATENATE(INDIRECT(ADDRESS(1,MATCH(_xlfn.MINIFS(B67:CW67,metrics.est,"Time"),B67:CW67,0)+1)), ", ", INDIRECT(ADDRESS(2,MATCH(_xlfn.MINIFS(B67:CW67,metrics.est,"Time"),B67:CW67,0)+1)))</f>
        <v>k=50, r=0.5</v>
      </c>
    </row>
    <row r="68" spans="1:111" x14ac:dyDescent="0.2">
      <c r="A68" s="1" t="s">
        <v>64</v>
      </c>
      <c r="B68" s="4">
        <v>0.64790000000000003</v>
      </c>
      <c r="C68" s="4">
        <v>0.72050000000000003</v>
      </c>
      <c r="D68" s="4">
        <v>0.36720000000000003</v>
      </c>
      <c r="E68" s="4">
        <v>0.96430000000000005</v>
      </c>
      <c r="F68" s="4">
        <v>0.2732</v>
      </c>
      <c r="G68" s="5">
        <v>0.66169999999999995</v>
      </c>
      <c r="H68" s="5">
        <v>0.75360000000000005</v>
      </c>
      <c r="I68" s="5">
        <v>0.36659999999999998</v>
      </c>
      <c r="J68" s="5">
        <v>0.95550000000000002</v>
      </c>
      <c r="K68" s="5">
        <v>0.39629999999999999</v>
      </c>
      <c r="L68" s="4">
        <v>0.67830000000000001</v>
      </c>
      <c r="M68" s="4">
        <v>0.79190000000000005</v>
      </c>
      <c r="N68" s="4">
        <v>0.34370000000000001</v>
      </c>
      <c r="O68" s="4">
        <v>0.94169999999999998</v>
      </c>
      <c r="P68" s="4">
        <v>0.25919999999999999</v>
      </c>
      <c r="Q68" s="5">
        <v>0.71779999999999999</v>
      </c>
      <c r="R68" s="5">
        <v>0.8881</v>
      </c>
      <c r="S68" s="5">
        <v>0.28970000000000001</v>
      </c>
      <c r="T68" s="5">
        <v>0.91469999999999996</v>
      </c>
      <c r="U68" s="5">
        <v>0.20930000000000001</v>
      </c>
      <c r="V68" s="4">
        <v>0.83540000000000003</v>
      </c>
      <c r="W68" s="4">
        <v>1.1803999999999999</v>
      </c>
      <c r="X68" s="4">
        <v>0.2238</v>
      </c>
      <c r="Y68" s="4">
        <v>0.80930000000000002</v>
      </c>
      <c r="Z68" s="4">
        <v>8.0100000000000005E-2</v>
      </c>
      <c r="AA68" s="5"/>
      <c r="AB68" s="5"/>
      <c r="AC68" s="5"/>
      <c r="AD68" s="5"/>
      <c r="AE68" s="5"/>
      <c r="AF68" s="4"/>
      <c r="AG68" s="4"/>
      <c r="AH68" s="4"/>
      <c r="AI68" s="4"/>
      <c r="AJ68" s="4"/>
      <c r="AK68" s="5">
        <v>0.67969999999999997</v>
      </c>
      <c r="AL68" s="5">
        <v>0.79530000000000001</v>
      </c>
      <c r="AM68" s="5">
        <v>0.33779999999999999</v>
      </c>
      <c r="AN68" s="5">
        <v>0.94259999999999999</v>
      </c>
      <c r="AO68" s="5">
        <v>0.19939999999999999</v>
      </c>
      <c r="AP68" s="4"/>
      <c r="AQ68" s="4"/>
      <c r="AR68" s="4"/>
      <c r="AS68" s="4"/>
      <c r="AT68" s="4"/>
      <c r="AU68" s="5"/>
      <c r="AV68" s="5"/>
      <c r="AW68" s="5"/>
      <c r="AX68" s="5"/>
      <c r="AY68" s="5"/>
      <c r="AZ68" s="4"/>
      <c r="BA68" s="4"/>
      <c r="BB68" s="4"/>
      <c r="BC68" s="4"/>
      <c r="BD68" s="4"/>
      <c r="BE68" s="5"/>
      <c r="BF68" s="5"/>
      <c r="BG68" s="5"/>
      <c r="BH68" s="5"/>
      <c r="BI68" s="5"/>
      <c r="BJ68" s="4">
        <v>0.67900000000000005</v>
      </c>
      <c r="BK68" s="4">
        <v>0.79400000000000004</v>
      </c>
      <c r="BL68" s="4">
        <v>0.34110000000000001</v>
      </c>
      <c r="BM68" s="4">
        <v>0.94179999999999997</v>
      </c>
      <c r="BN68" s="4">
        <v>0.22209999999999999</v>
      </c>
      <c r="BO68" s="5"/>
      <c r="BP68" s="5"/>
      <c r="BQ68" s="5"/>
      <c r="BR68" s="5"/>
      <c r="BS68" s="5"/>
      <c r="BT68" s="4"/>
      <c r="BU68" s="4"/>
      <c r="BV68" s="4"/>
      <c r="BW68" s="4"/>
      <c r="BX68" s="4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5"/>
      <c r="CJ68" s="5"/>
      <c r="CK68" s="5"/>
      <c r="CL68" s="5"/>
      <c r="CM68" s="5"/>
      <c r="CN68" s="4"/>
      <c r="CO68" s="4"/>
      <c r="CP68" s="4"/>
      <c r="CQ68" s="4"/>
      <c r="CR68" s="4"/>
      <c r="CS68" s="5"/>
      <c r="CT68" s="5"/>
      <c r="CU68" s="5"/>
      <c r="CV68" s="5"/>
      <c r="CW68" s="5"/>
      <c r="CX68" s="4">
        <f t="shared" si="5"/>
        <v>0.69997142857142869</v>
      </c>
      <c r="CY68" s="4">
        <f t="shared" si="6"/>
        <v>0.84625714285714282</v>
      </c>
      <c r="CZ68" s="4">
        <f t="shared" si="7"/>
        <v>0.3242714285714286</v>
      </c>
      <c r="DA68" s="4">
        <f t="shared" si="8"/>
        <v>0.92427142857142841</v>
      </c>
      <c r="DB68" s="4">
        <f t="shared" si="9"/>
        <v>0.23422857142857142</v>
      </c>
      <c r="DC68" s="11" t="str" cm="1">
        <f t="array" aca="1" ref="DC68" ca="1">CONCATENATE(INDIRECT(ADDRESS(1,MATCH(_xlfn.MINIFS(B68:CW68,metrics.est,"MAE"),B68:CW68,0)+1)), ", ", INDIRECT(ADDRESS(2,MATCH(_xlfn.MINIFS(B68:CW68,metrics.est,"MAE"),B68:CW68,0)+1)))</f>
        <v>k=5, r=0.1</v>
      </c>
      <c r="DD68" s="11" t="str" cm="1">
        <f t="array" aca="1" ref="DD68" ca="1">CONCATENATE(INDIRECT(ADDRESS(1,MATCH(_xlfn.MINIFS(B68:CW68,metrics.est,"MSE"),B68:CW68,0)+1)), ", ", INDIRECT(ADDRESS(2,MATCH(_xlfn.MINIFS(B68:CW68,metrics.est,"MSE"),B68:CW68,0)+1)))</f>
        <v>k=5, r=0.1</v>
      </c>
      <c r="DE68" s="11" t="str" cm="1">
        <f t="array" aca="1" ref="DE68" ca="1">CONCATENATE(INDIRECT(ADDRESS(1,MATCH(_xlfn.MAXIFS(B68:CW68,metrics.est,"R"),B68:CW68,0)+1)), ", ", INDIRECT(ADDRESS(2,MATCH(_xlfn.MAXIFS(B68:CW68,metrics.est,"R"),B68:CW68,0)+1)))</f>
        <v>k=5, r=0.1</v>
      </c>
      <c r="DF68" s="11" t="str" cm="1">
        <f t="array" aca="1" ref="DF68" ca="1">CONCATENATE(INDIRECT(ADDRESS(1,MATCH(_xlfn.MAXIFS(B68:CW68,metrics.est,"Coverage"),B68:CW68,0)+1)), ", ", INDIRECT(ADDRESS(2,MATCH(_xlfn.MAXIFS(B68:CW68,metrics.est,"Coverage"),B68:CW68,0)+1)))</f>
        <v>k=5, r=0.1</v>
      </c>
      <c r="DG68" s="11" t="str" cm="1">
        <f t="array" aca="1" ref="DG68" ca="1">CONCATENATE(INDIRECT(ADDRESS(1,MATCH(_xlfn.MINIFS(B68:CW68,metrics.est,"Time"),B68:CW68,0)+1)), ", ", INDIRECT(ADDRESS(2,MATCH(_xlfn.MINIFS(B68:CW68,metrics.est,"Time"),B68:CW68,0)+1)))</f>
        <v>k=5, r=0.9</v>
      </c>
    </row>
    <row r="69" spans="1:111" x14ac:dyDescent="0.2">
      <c r="A69" s="1" t="s">
        <v>65</v>
      </c>
      <c r="B69" s="4">
        <v>0.64649999999999996</v>
      </c>
      <c r="C69" s="4">
        <v>0.7167</v>
      </c>
      <c r="D69" s="4">
        <v>0.36399999999999999</v>
      </c>
      <c r="E69" s="4">
        <v>0.96430000000000005</v>
      </c>
      <c r="F69" s="4">
        <v>0.19320000000000001</v>
      </c>
      <c r="G69" s="5">
        <v>0.65910000000000002</v>
      </c>
      <c r="H69" s="5">
        <v>0.74660000000000004</v>
      </c>
      <c r="I69" s="5">
        <v>0.37109999999999999</v>
      </c>
      <c r="J69" s="5">
        <v>0.95550000000000002</v>
      </c>
      <c r="K69" s="5">
        <v>0.36470000000000002</v>
      </c>
      <c r="L69" s="4">
        <v>0.67320000000000002</v>
      </c>
      <c r="M69" s="4">
        <v>0.77580000000000005</v>
      </c>
      <c r="N69" s="4">
        <v>0.35589999999999999</v>
      </c>
      <c r="O69" s="4">
        <v>0.94169999999999998</v>
      </c>
      <c r="P69" s="4">
        <v>0.24490000000000001</v>
      </c>
      <c r="Q69" s="5">
        <v>0.70309999999999995</v>
      </c>
      <c r="R69" s="5">
        <v>0.84670000000000001</v>
      </c>
      <c r="S69" s="5">
        <v>0.31109999999999999</v>
      </c>
      <c r="T69" s="5">
        <v>0.91469999999999996</v>
      </c>
      <c r="U69" s="5">
        <v>0.18440000000000001</v>
      </c>
      <c r="V69" s="4">
        <v>0.81740000000000002</v>
      </c>
      <c r="W69" s="4">
        <v>1.1427</v>
      </c>
      <c r="X69" s="4">
        <v>0.22339999999999999</v>
      </c>
      <c r="Y69" s="4">
        <v>0.80930000000000002</v>
      </c>
      <c r="Z69" s="4">
        <v>7.17E-2</v>
      </c>
      <c r="AA69" s="5"/>
      <c r="AB69" s="5"/>
      <c r="AC69" s="5"/>
      <c r="AD69" s="5"/>
      <c r="AE69" s="5"/>
      <c r="AF69" s="4"/>
      <c r="AG69" s="4"/>
      <c r="AH69" s="4"/>
      <c r="AI69" s="4"/>
      <c r="AJ69" s="4"/>
      <c r="AK69" s="5">
        <v>0.67459999999999998</v>
      </c>
      <c r="AL69" s="5">
        <v>0.77980000000000005</v>
      </c>
      <c r="AM69" s="5">
        <v>0.35039999999999999</v>
      </c>
      <c r="AN69" s="5">
        <v>0.94259999999999999</v>
      </c>
      <c r="AO69" s="5">
        <v>0.1547</v>
      </c>
      <c r="AP69" s="4"/>
      <c r="AQ69" s="4"/>
      <c r="AR69" s="4"/>
      <c r="AS69" s="4"/>
      <c r="AT69" s="4"/>
      <c r="AU69" s="5"/>
      <c r="AV69" s="5"/>
      <c r="AW69" s="5"/>
      <c r="AX69" s="5"/>
      <c r="AY69" s="5"/>
      <c r="AZ69" s="4"/>
      <c r="BA69" s="4"/>
      <c r="BB69" s="4"/>
      <c r="BC69" s="4"/>
      <c r="BD69" s="4"/>
      <c r="BE69" s="5"/>
      <c r="BF69" s="5"/>
      <c r="BG69" s="5"/>
      <c r="BH69" s="5"/>
      <c r="BI69" s="5"/>
      <c r="BJ69" s="4">
        <v>0.67400000000000004</v>
      </c>
      <c r="BK69" s="4">
        <v>0.77849999999999997</v>
      </c>
      <c r="BL69" s="4">
        <v>0.35420000000000001</v>
      </c>
      <c r="BM69" s="4">
        <v>0.94179999999999997</v>
      </c>
      <c r="BN69" s="4">
        <v>0.18770000000000001</v>
      </c>
      <c r="BO69" s="5"/>
      <c r="BP69" s="5"/>
      <c r="BQ69" s="5"/>
      <c r="BR69" s="5"/>
      <c r="BS69" s="5"/>
      <c r="BT69" s="4"/>
      <c r="BU69" s="4"/>
      <c r="BV69" s="4"/>
      <c r="BW69" s="4"/>
      <c r="BX69" s="4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5"/>
      <c r="CJ69" s="5"/>
      <c r="CK69" s="5"/>
      <c r="CL69" s="5"/>
      <c r="CM69" s="5"/>
      <c r="CN69" s="4"/>
      <c r="CO69" s="4"/>
      <c r="CP69" s="4"/>
      <c r="CQ69" s="4"/>
      <c r="CR69" s="4"/>
      <c r="CS69" s="5"/>
      <c r="CT69" s="5"/>
      <c r="CU69" s="5"/>
      <c r="CV69" s="5"/>
      <c r="CW69" s="5"/>
      <c r="CX69" s="4">
        <f t="shared" si="5"/>
        <v>0.69255714285714298</v>
      </c>
      <c r="CY69" s="4">
        <f t="shared" si="6"/>
        <v>0.82668571428571436</v>
      </c>
      <c r="CZ69" s="4">
        <f t="shared" si="7"/>
        <v>0.33287142857142854</v>
      </c>
      <c r="DA69" s="4">
        <f t="shared" si="8"/>
        <v>0.92427142857142841</v>
      </c>
      <c r="DB69" s="4">
        <f t="shared" si="9"/>
        <v>0.20018571428571433</v>
      </c>
      <c r="DC69" s="11" t="str" cm="1">
        <f t="array" aca="1" ref="DC69" ca="1">CONCATENATE(INDIRECT(ADDRESS(1,MATCH(_xlfn.MINIFS(B69:CW69,metrics.est,"MAE"),B69:CW69,0)+1)), ", ", INDIRECT(ADDRESS(2,MATCH(_xlfn.MINIFS(B69:CW69,metrics.est,"MAE"),B69:CW69,0)+1)))</f>
        <v>k=5, r=0.1</v>
      </c>
      <c r="DD69" s="11" t="str" cm="1">
        <f t="array" aca="1" ref="DD69" ca="1">CONCATENATE(INDIRECT(ADDRESS(1,MATCH(_xlfn.MINIFS(B69:CW69,metrics.est,"MSE"),B69:CW69,0)+1)), ", ", INDIRECT(ADDRESS(2,MATCH(_xlfn.MINIFS(B69:CW69,metrics.est,"MSE"),B69:CW69,0)+1)))</f>
        <v>k=5, r=0.1</v>
      </c>
      <c r="DE69" s="11" t="str" cm="1">
        <f t="array" aca="1" ref="DE69" ca="1">CONCATENATE(INDIRECT(ADDRESS(1,MATCH(_xlfn.MAXIFS(B69:CW69,metrics.est,"R"),B69:CW69,0)+1)), ", ", INDIRECT(ADDRESS(2,MATCH(_xlfn.MAXIFS(B69:CW69,metrics.est,"R"),B69:CW69,0)+1)))</f>
        <v>k=5, r=0.3</v>
      </c>
      <c r="DF69" s="11" t="str" cm="1">
        <f t="array" aca="1" ref="DF69" ca="1">CONCATENATE(INDIRECT(ADDRESS(1,MATCH(_xlfn.MAXIFS(B69:CW69,metrics.est,"Coverage"),B69:CW69,0)+1)), ", ", INDIRECT(ADDRESS(2,MATCH(_xlfn.MAXIFS(B69:CW69,metrics.est,"Coverage"),B69:CW69,0)+1)))</f>
        <v>k=5, r=0.1</v>
      </c>
      <c r="DG69" s="11" t="str" cm="1">
        <f t="array" aca="1" ref="DG69" ca="1">CONCATENATE(INDIRECT(ADDRESS(1,MATCH(_xlfn.MINIFS(B69:CW69,metrics.est,"Time"),B69:CW69,0)+1)), ", ", INDIRECT(ADDRESS(2,MATCH(_xlfn.MINIFS(B69:CW69,metrics.est,"Time"),B69:CW69,0)+1)))</f>
        <v>k=5, r=0.9</v>
      </c>
    </row>
    <row r="70" spans="1:111" x14ac:dyDescent="0.2">
      <c r="A70" s="1" t="s">
        <v>66</v>
      </c>
      <c r="B70" s="4">
        <v>0.65539999999999998</v>
      </c>
      <c r="C70" s="4">
        <v>0.73919999999999997</v>
      </c>
      <c r="D70" s="4">
        <v>0.35339999999999999</v>
      </c>
      <c r="E70" s="4">
        <v>0.96430000000000005</v>
      </c>
      <c r="F70" s="4">
        <v>0.22800000000000001</v>
      </c>
      <c r="G70" s="5">
        <v>0.66700000000000004</v>
      </c>
      <c r="H70" s="5">
        <v>0.7661</v>
      </c>
      <c r="I70" s="5">
        <v>0.36170000000000002</v>
      </c>
      <c r="J70" s="5">
        <v>0.95550000000000002</v>
      </c>
      <c r="K70" s="5">
        <v>0.35880000000000001</v>
      </c>
      <c r="L70" s="4">
        <v>0.67889999999999995</v>
      </c>
      <c r="M70" s="4">
        <v>0.79059999999999997</v>
      </c>
      <c r="N70" s="4">
        <v>0.34799999999999998</v>
      </c>
      <c r="O70" s="4">
        <v>0.94169999999999998</v>
      </c>
      <c r="P70" s="4">
        <v>0.25869999999999999</v>
      </c>
      <c r="Q70" s="5">
        <v>0.70760000000000001</v>
      </c>
      <c r="R70" s="5">
        <v>0.85860000000000003</v>
      </c>
      <c r="S70" s="5">
        <v>0.30399999999999999</v>
      </c>
      <c r="T70" s="5">
        <v>0.91469999999999996</v>
      </c>
      <c r="U70" s="5">
        <v>0.18740000000000001</v>
      </c>
      <c r="V70" s="4">
        <v>0.82140000000000002</v>
      </c>
      <c r="W70" s="4">
        <v>1.1528</v>
      </c>
      <c r="X70" s="4">
        <v>0.2215</v>
      </c>
      <c r="Y70" s="4">
        <v>0.80930000000000002</v>
      </c>
      <c r="Z70" s="4">
        <v>7.0699999999999999E-2</v>
      </c>
      <c r="AA70" s="5"/>
      <c r="AB70" s="5"/>
      <c r="AC70" s="5"/>
      <c r="AD70" s="5"/>
      <c r="AE70" s="5"/>
      <c r="AF70" s="4"/>
      <c r="AG70" s="4"/>
      <c r="AH70" s="4"/>
      <c r="AI70" s="4"/>
      <c r="AJ70" s="4"/>
      <c r="AK70" s="5"/>
      <c r="AL70" s="5"/>
      <c r="AM70" s="5"/>
      <c r="AN70" s="5"/>
      <c r="AO70" s="5"/>
      <c r="AP70" s="4"/>
      <c r="AQ70" s="4"/>
      <c r="AR70" s="4"/>
      <c r="AS70" s="4"/>
      <c r="AT70" s="4"/>
      <c r="AU70" s="5"/>
      <c r="AV70" s="5"/>
      <c r="AW70" s="5"/>
      <c r="AX70" s="5"/>
      <c r="AY70" s="5"/>
      <c r="AZ70" s="4"/>
      <c r="BA70" s="4"/>
      <c r="BB70" s="4"/>
      <c r="BC70" s="4"/>
      <c r="BD70" s="4"/>
      <c r="BE70" s="5"/>
      <c r="BF70" s="5"/>
      <c r="BG70" s="5"/>
      <c r="BH70" s="5"/>
      <c r="BI70" s="5"/>
      <c r="BJ70" s="4"/>
      <c r="BK70" s="4"/>
      <c r="BL70" s="4"/>
      <c r="BM70" s="4"/>
      <c r="BN70" s="4"/>
      <c r="BO70" s="5"/>
      <c r="BP70" s="5"/>
      <c r="BQ70" s="5"/>
      <c r="BR70" s="5"/>
      <c r="BS70" s="5"/>
      <c r="BT70" s="4"/>
      <c r="BU70" s="4"/>
      <c r="BV70" s="4"/>
      <c r="BW70" s="4"/>
      <c r="BX70" s="4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5"/>
      <c r="CJ70" s="5"/>
      <c r="CK70" s="5"/>
      <c r="CL70" s="5"/>
      <c r="CM70" s="5"/>
      <c r="CN70" s="4"/>
      <c r="CO70" s="4"/>
      <c r="CP70" s="4"/>
      <c r="CQ70" s="4"/>
      <c r="CR70" s="4"/>
      <c r="CS70" s="5"/>
      <c r="CT70" s="5"/>
      <c r="CU70" s="5"/>
      <c r="CV70" s="5"/>
      <c r="CW70" s="5"/>
      <c r="CX70" s="4">
        <f t="shared" si="5"/>
        <v>0.70606000000000002</v>
      </c>
      <c r="CY70" s="4">
        <f t="shared" si="6"/>
        <v>0.86145999999999989</v>
      </c>
      <c r="CZ70" s="4">
        <f t="shared" si="7"/>
        <v>0.31772</v>
      </c>
      <c r="DA70" s="4">
        <f t="shared" si="8"/>
        <v>0.91709999999999992</v>
      </c>
      <c r="DB70" s="4">
        <f t="shared" si="9"/>
        <v>0.22071999999999997</v>
      </c>
      <c r="DC70" s="11" t="str" cm="1">
        <f t="array" aca="1" ref="DC70" ca="1">CONCATENATE(INDIRECT(ADDRESS(1,MATCH(_xlfn.MINIFS(B70:CW70,metrics.est,"MAE"),B70:CW70,0)+1)), ", ", INDIRECT(ADDRESS(2,MATCH(_xlfn.MINIFS(B70:CW70,metrics.est,"MAE"),B70:CW70,0)+1)))</f>
        <v>k=5, r=0.1</v>
      </c>
      <c r="DD70" s="11" t="str" cm="1">
        <f t="array" aca="1" ref="DD70" ca="1">CONCATENATE(INDIRECT(ADDRESS(1,MATCH(_xlfn.MINIFS(B70:CW70,metrics.est,"MSE"),B70:CW70,0)+1)), ", ", INDIRECT(ADDRESS(2,MATCH(_xlfn.MINIFS(B70:CW70,metrics.est,"MSE"),B70:CW70,0)+1)))</f>
        <v>k=5, r=0.1</v>
      </c>
      <c r="DE70" s="11" t="str" cm="1">
        <f t="array" aca="1" ref="DE70" ca="1">CONCATENATE(INDIRECT(ADDRESS(1,MATCH(_xlfn.MAXIFS(B70:CW70,metrics.est,"R"),B70:CW70,0)+1)), ", ", INDIRECT(ADDRESS(2,MATCH(_xlfn.MAXIFS(B70:CW70,metrics.est,"R"),B70:CW70,0)+1)))</f>
        <v>k=5, r=0.3</v>
      </c>
      <c r="DF70" s="11" t="str" cm="1">
        <f t="array" aca="1" ref="DF70" ca="1">CONCATENATE(INDIRECT(ADDRESS(1,MATCH(_xlfn.MAXIFS(B70:CW70,metrics.est,"Coverage"),B70:CW70,0)+1)), ", ", INDIRECT(ADDRESS(2,MATCH(_xlfn.MAXIFS(B70:CW70,metrics.est,"Coverage"),B70:CW70,0)+1)))</f>
        <v>k=5, r=0.1</v>
      </c>
      <c r="DG70" s="11" t="str" cm="1">
        <f t="array" aca="1" ref="DG70" ca="1">CONCATENATE(INDIRECT(ADDRESS(1,MATCH(_xlfn.MINIFS(B70:CW70,metrics.est,"Time"),B70:CW70,0)+1)), ", ", INDIRECT(ADDRESS(2,MATCH(_xlfn.MINIFS(B70:CW70,metrics.est,"Time"),B70:CW70,0)+1)))</f>
        <v>k=5, r=0.9</v>
      </c>
    </row>
    <row r="71" spans="1:111" x14ac:dyDescent="0.2">
      <c r="A71" s="1" t="s">
        <v>67</v>
      </c>
      <c r="B71" s="4">
        <v>0.65620000000000001</v>
      </c>
      <c r="C71" s="4">
        <v>0.73870000000000002</v>
      </c>
      <c r="D71" s="4">
        <v>0.34250000000000003</v>
      </c>
      <c r="E71" s="4">
        <v>0.96430000000000005</v>
      </c>
      <c r="F71" s="4">
        <v>0.16420000000000001</v>
      </c>
      <c r="G71" s="5">
        <v>0.66830000000000001</v>
      </c>
      <c r="H71" s="5">
        <v>0.7681</v>
      </c>
      <c r="I71" s="5">
        <v>0.34860000000000002</v>
      </c>
      <c r="J71" s="5">
        <v>0.95550000000000002</v>
      </c>
      <c r="K71" s="5">
        <v>0.33200000000000002</v>
      </c>
      <c r="L71" s="4">
        <v>0.68200000000000005</v>
      </c>
      <c r="M71" s="4">
        <v>0.79610000000000003</v>
      </c>
      <c r="N71" s="4">
        <v>0.3397</v>
      </c>
      <c r="O71" s="4">
        <v>0.94169999999999998</v>
      </c>
      <c r="P71" s="4">
        <v>0.24379999999999999</v>
      </c>
      <c r="Q71" s="5">
        <v>0.70720000000000005</v>
      </c>
      <c r="R71" s="5">
        <v>0.85189999999999999</v>
      </c>
      <c r="S71" s="5">
        <v>0.31230000000000002</v>
      </c>
      <c r="T71" s="5">
        <v>0.91469999999999996</v>
      </c>
      <c r="U71" s="5">
        <v>0.1726</v>
      </c>
      <c r="V71" s="4">
        <v>0.77610000000000001</v>
      </c>
      <c r="W71" s="4">
        <v>1.0202</v>
      </c>
      <c r="X71" s="4">
        <v>0.25640000000000002</v>
      </c>
      <c r="Y71" s="4">
        <v>0.80930000000000002</v>
      </c>
      <c r="Z71" s="4">
        <v>8.0500000000000002E-2</v>
      </c>
      <c r="AA71" s="5"/>
      <c r="AB71" s="5"/>
      <c r="AC71" s="5"/>
      <c r="AD71" s="5"/>
      <c r="AE71" s="5"/>
      <c r="AF71" s="4"/>
      <c r="AG71" s="4"/>
      <c r="AH71" s="4"/>
      <c r="AI71" s="4"/>
      <c r="AJ71" s="4"/>
      <c r="AK71" s="5"/>
      <c r="AL71" s="5"/>
      <c r="AM71" s="5"/>
      <c r="AN71" s="5"/>
      <c r="AO71" s="5"/>
      <c r="AP71" s="4"/>
      <c r="AQ71" s="4"/>
      <c r="AR71" s="4"/>
      <c r="AS71" s="4"/>
      <c r="AT71" s="4"/>
      <c r="AU71" s="5"/>
      <c r="AV71" s="5"/>
      <c r="AW71" s="5"/>
      <c r="AX71" s="5"/>
      <c r="AY71" s="5"/>
      <c r="AZ71" s="4"/>
      <c r="BA71" s="4"/>
      <c r="BB71" s="4"/>
      <c r="BC71" s="4"/>
      <c r="BD71" s="4"/>
      <c r="BE71" s="5"/>
      <c r="BF71" s="5"/>
      <c r="BG71" s="5"/>
      <c r="BH71" s="5"/>
      <c r="BI71" s="5"/>
      <c r="BJ71" s="4"/>
      <c r="BK71" s="4"/>
      <c r="BL71" s="4"/>
      <c r="BM71" s="4"/>
      <c r="BN71" s="4"/>
      <c r="BO71" s="5"/>
      <c r="BP71" s="5"/>
      <c r="BQ71" s="5"/>
      <c r="BR71" s="5"/>
      <c r="BS71" s="5"/>
      <c r="BT71" s="4"/>
      <c r="BU71" s="4"/>
      <c r="BV71" s="4"/>
      <c r="BW71" s="4"/>
      <c r="BX71" s="4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5"/>
      <c r="CJ71" s="5"/>
      <c r="CK71" s="5"/>
      <c r="CL71" s="5"/>
      <c r="CM71" s="5"/>
      <c r="CN71" s="4"/>
      <c r="CO71" s="4"/>
      <c r="CP71" s="4"/>
      <c r="CQ71" s="4"/>
      <c r="CR71" s="4"/>
      <c r="CS71" s="5"/>
      <c r="CT71" s="5"/>
      <c r="CU71" s="5"/>
      <c r="CV71" s="5"/>
      <c r="CW71" s="5"/>
      <c r="CX71" s="4">
        <f t="shared" si="5"/>
        <v>0.69796000000000002</v>
      </c>
      <c r="CY71" s="4">
        <f t="shared" si="6"/>
        <v>0.83500000000000019</v>
      </c>
      <c r="CZ71" s="4">
        <f t="shared" si="7"/>
        <v>0.31990000000000002</v>
      </c>
      <c r="DA71" s="4">
        <f t="shared" si="8"/>
        <v>0.91709999999999992</v>
      </c>
      <c r="DB71" s="4">
        <f t="shared" si="9"/>
        <v>0.19861999999999999</v>
      </c>
      <c r="DC71" s="11" t="str" cm="1">
        <f t="array" aca="1" ref="DC71" ca="1">CONCATENATE(INDIRECT(ADDRESS(1,MATCH(_xlfn.MINIFS(B71:CW71,metrics.est,"MAE"),B71:CW71,0)+1)), ", ", INDIRECT(ADDRESS(2,MATCH(_xlfn.MINIFS(B71:CW71,metrics.est,"MAE"),B71:CW71,0)+1)))</f>
        <v>k=5, r=0.1</v>
      </c>
      <c r="DD71" s="11" t="str" cm="1">
        <f t="array" aca="1" ref="DD71" ca="1">CONCATENATE(INDIRECT(ADDRESS(1,MATCH(_xlfn.MINIFS(B71:CW71,metrics.est,"MSE"),B71:CW71,0)+1)), ", ", INDIRECT(ADDRESS(2,MATCH(_xlfn.MINIFS(B71:CW71,metrics.est,"MSE"),B71:CW71,0)+1)))</f>
        <v>k=5, r=0.1</v>
      </c>
      <c r="DE71" s="11" t="str" cm="1">
        <f t="array" aca="1" ref="DE71" ca="1">CONCATENATE(INDIRECT(ADDRESS(1,MATCH(_xlfn.MAXIFS(B71:CW71,metrics.est,"R"),B71:CW71,0)+1)), ", ", INDIRECT(ADDRESS(2,MATCH(_xlfn.MAXIFS(B71:CW71,metrics.est,"R"),B71:CW71,0)+1)))</f>
        <v>k=5, r=0.3</v>
      </c>
      <c r="DF71" s="11" t="str" cm="1">
        <f t="array" aca="1" ref="DF71" ca="1">CONCATENATE(INDIRECT(ADDRESS(1,MATCH(_xlfn.MAXIFS(B71:CW71,metrics.est,"Coverage"),B71:CW71,0)+1)), ", ", INDIRECT(ADDRESS(2,MATCH(_xlfn.MAXIFS(B71:CW71,metrics.est,"Coverage"),B71:CW71,0)+1)))</f>
        <v>k=5, r=0.1</v>
      </c>
      <c r="DG71" s="11" t="str" cm="1">
        <f t="array" aca="1" ref="DG71" ca="1">CONCATENATE(INDIRECT(ADDRESS(1,MATCH(_xlfn.MINIFS(B71:CW71,metrics.est,"Time"),B71:CW71,0)+1)), ", ", INDIRECT(ADDRESS(2,MATCH(_xlfn.MINIFS(B71:CW71,metrics.est,"Time"),B71:CW71,0)+1)))</f>
        <v>k=5, r=0.9</v>
      </c>
    </row>
    <row r="72" spans="1:111" x14ac:dyDescent="0.2">
      <c r="A72" s="1" t="s">
        <v>68</v>
      </c>
      <c r="B72" s="4">
        <v>0.64580000000000004</v>
      </c>
      <c r="C72" s="4">
        <v>0.71740000000000004</v>
      </c>
      <c r="D72" s="4">
        <v>0.36670000000000003</v>
      </c>
      <c r="E72" s="4">
        <v>0.96430000000000005</v>
      </c>
      <c r="F72" s="4">
        <v>0.18840000000000001</v>
      </c>
      <c r="G72" s="5">
        <v>0.66010000000000002</v>
      </c>
      <c r="H72" s="5">
        <v>0.74980000000000002</v>
      </c>
      <c r="I72" s="5">
        <v>0.36870000000000003</v>
      </c>
      <c r="J72" s="5">
        <v>0.95550000000000002</v>
      </c>
      <c r="K72" s="5">
        <v>0.37759999999999999</v>
      </c>
      <c r="L72" s="4">
        <v>0.67649999999999999</v>
      </c>
      <c r="M72" s="4">
        <v>0.78720000000000001</v>
      </c>
      <c r="N72" s="4">
        <v>0.34370000000000001</v>
      </c>
      <c r="O72" s="4">
        <v>0.94169999999999998</v>
      </c>
      <c r="P72" s="4">
        <v>0.25750000000000001</v>
      </c>
      <c r="Q72" s="5">
        <v>0.71809999999999996</v>
      </c>
      <c r="R72" s="5">
        <v>0.88900000000000001</v>
      </c>
      <c r="S72" s="5">
        <v>0.28789999999999999</v>
      </c>
      <c r="T72" s="5">
        <v>0.91469999999999996</v>
      </c>
      <c r="U72" s="5">
        <v>0.18579999999999999</v>
      </c>
      <c r="V72" s="4">
        <v>0.84219999999999995</v>
      </c>
      <c r="W72" s="4">
        <v>1.2013</v>
      </c>
      <c r="X72" s="4">
        <v>0.22389999999999999</v>
      </c>
      <c r="Y72" s="4">
        <v>0.80930000000000002</v>
      </c>
      <c r="Z72" s="4">
        <v>7.4300000000000005E-2</v>
      </c>
      <c r="AA72" s="5"/>
      <c r="AB72" s="5"/>
      <c r="AC72" s="5"/>
      <c r="AD72" s="5"/>
      <c r="AE72" s="5"/>
      <c r="AF72" s="4"/>
      <c r="AG72" s="4"/>
      <c r="AH72" s="4"/>
      <c r="AI72" s="4"/>
      <c r="AJ72" s="4"/>
      <c r="AK72" s="5">
        <v>0.67789999999999995</v>
      </c>
      <c r="AL72" s="5">
        <v>0.79079999999999995</v>
      </c>
      <c r="AM72" s="5">
        <v>0.33960000000000001</v>
      </c>
      <c r="AN72" s="5">
        <v>0.94259999999999999</v>
      </c>
      <c r="AO72" s="5">
        <v>0.16059999999999999</v>
      </c>
      <c r="AP72" s="4"/>
      <c r="AQ72" s="4"/>
      <c r="AR72" s="4"/>
      <c r="AS72" s="4"/>
      <c r="AT72" s="4"/>
      <c r="AU72" s="5"/>
      <c r="AV72" s="5"/>
      <c r="AW72" s="5"/>
      <c r="AX72" s="5"/>
      <c r="AY72" s="5"/>
      <c r="AZ72" s="4"/>
      <c r="BA72" s="4"/>
      <c r="BB72" s="4"/>
      <c r="BC72" s="4"/>
      <c r="BD72" s="4"/>
      <c r="BE72" s="5"/>
      <c r="BF72" s="5"/>
      <c r="BG72" s="5"/>
      <c r="BH72" s="5"/>
      <c r="BI72" s="5"/>
      <c r="BJ72" s="4">
        <v>0.67779999999999996</v>
      </c>
      <c r="BK72" s="4">
        <v>0.79069999999999996</v>
      </c>
      <c r="BL72" s="4">
        <v>0.34050000000000002</v>
      </c>
      <c r="BM72" s="4">
        <v>0.94169999999999998</v>
      </c>
      <c r="BN72" s="4">
        <v>0.20780000000000001</v>
      </c>
      <c r="BO72" s="5"/>
      <c r="BP72" s="5"/>
      <c r="BQ72" s="5"/>
      <c r="BR72" s="5"/>
      <c r="BS72" s="5"/>
      <c r="BT72" s="4"/>
      <c r="BU72" s="4"/>
      <c r="BV72" s="4"/>
      <c r="BW72" s="4"/>
      <c r="BX72" s="4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5"/>
      <c r="CJ72" s="5"/>
      <c r="CK72" s="5"/>
      <c r="CL72" s="5"/>
      <c r="CM72" s="5"/>
      <c r="CN72" s="4"/>
      <c r="CO72" s="4"/>
      <c r="CP72" s="4"/>
      <c r="CQ72" s="4"/>
      <c r="CR72" s="4"/>
      <c r="CS72" s="5"/>
      <c r="CT72" s="5"/>
      <c r="CU72" s="5"/>
      <c r="CV72" s="5"/>
      <c r="CW72" s="5"/>
      <c r="CX72" s="4">
        <f t="shared" ref="CX72:CX103" si="10">AVERAGEIFS(B72:CW72,metrics.est,"MAE")</f>
        <v>0.6997714285714286</v>
      </c>
      <c r="CY72" s="4">
        <f t="shared" ref="CY72:CY103" si="11">AVERAGEIFS(B72:CW72,metrics.est,"MSE")</f>
        <v>0.84659999999999991</v>
      </c>
      <c r="CZ72" s="4">
        <f t="shared" ref="CZ72:CZ103" si="12">AVERAGEIFS(B72:CW72,metrics.est,"R")</f>
        <v>0.3244285714285714</v>
      </c>
      <c r="DA72" s="4">
        <f t="shared" ref="DA72:DA103" si="13">AVERAGEIFS(B72:CW72,metrics.est,"Coverage")</f>
        <v>0.92425714285714278</v>
      </c>
      <c r="DB72" s="4">
        <f t="shared" ref="DB72:DB103" si="14">AVERAGEIFS(B72:CW72,metrics.est,"Time")</f>
        <v>0.20742857142857146</v>
      </c>
      <c r="DC72" s="11" t="str" cm="1">
        <f t="array" aca="1" ref="DC72" ca="1">CONCATENATE(INDIRECT(ADDRESS(1,MATCH(_xlfn.MINIFS(B72:CW72,metrics.est,"MAE"),B72:CW72,0)+1)), ", ", INDIRECT(ADDRESS(2,MATCH(_xlfn.MINIFS(B72:CW72,metrics.est,"MAE"),B72:CW72,0)+1)))</f>
        <v>k=5, r=0.1</v>
      </c>
      <c r="DD72" s="11" t="str" cm="1">
        <f t="array" aca="1" ref="DD72" ca="1">CONCATENATE(INDIRECT(ADDRESS(1,MATCH(_xlfn.MINIFS(B72:CW72,metrics.est,"MSE"),B72:CW72,0)+1)), ", ", INDIRECT(ADDRESS(2,MATCH(_xlfn.MINIFS(B72:CW72,metrics.est,"MSE"),B72:CW72,0)+1)))</f>
        <v>k=5, r=0.1</v>
      </c>
      <c r="DE72" s="11" t="str" cm="1">
        <f t="array" aca="1" ref="DE72" ca="1">CONCATENATE(INDIRECT(ADDRESS(1,MATCH(_xlfn.MAXIFS(B72:CW72,metrics.est,"R"),B72:CW72,0)+1)), ", ", INDIRECT(ADDRESS(2,MATCH(_xlfn.MAXIFS(B72:CW72,metrics.est,"R"),B72:CW72,0)+1)))</f>
        <v>k=5, r=0.3</v>
      </c>
      <c r="DF72" s="11" t="str" cm="1">
        <f t="array" aca="1" ref="DF72" ca="1">CONCATENATE(INDIRECT(ADDRESS(1,MATCH(_xlfn.MAXIFS(B72:CW72,metrics.est,"Coverage"),B72:CW72,0)+1)), ", ", INDIRECT(ADDRESS(2,MATCH(_xlfn.MAXIFS(B72:CW72,metrics.est,"Coverage"),B72:CW72,0)+1)))</f>
        <v>k=5, r=0.1</v>
      </c>
      <c r="DG72" s="11" t="str" cm="1">
        <f t="array" aca="1" ref="DG72" ca="1">CONCATENATE(INDIRECT(ADDRESS(1,MATCH(_xlfn.MINIFS(B72:CW72,metrics.est,"Time"),B72:CW72,0)+1)), ", ", INDIRECT(ADDRESS(2,MATCH(_xlfn.MINIFS(B72:CW72,metrics.est,"Time"),B72:CW72,0)+1)))</f>
        <v>k=5, r=0.9</v>
      </c>
    </row>
    <row r="73" spans="1:111" x14ac:dyDescent="0.2">
      <c r="A73" s="1" t="s">
        <v>69</v>
      </c>
      <c r="B73" s="4">
        <v>0.67390000000000005</v>
      </c>
      <c r="C73" s="4">
        <v>0.77400000000000002</v>
      </c>
      <c r="D73" s="4">
        <v>0.33429999999999999</v>
      </c>
      <c r="E73" s="4">
        <v>0.96430000000000005</v>
      </c>
      <c r="F73" s="4">
        <v>0.15390000000000001</v>
      </c>
      <c r="G73" s="5">
        <v>0.67889999999999995</v>
      </c>
      <c r="H73" s="5">
        <v>0.78890000000000005</v>
      </c>
      <c r="I73" s="5">
        <v>0.34549999999999997</v>
      </c>
      <c r="J73" s="5">
        <v>0.95550000000000002</v>
      </c>
      <c r="K73" s="5">
        <v>0.35930000000000001</v>
      </c>
      <c r="L73" s="4">
        <v>0.68700000000000006</v>
      </c>
      <c r="M73" s="4">
        <v>0.80630000000000002</v>
      </c>
      <c r="N73" s="4">
        <v>0.33729999999999999</v>
      </c>
      <c r="O73" s="4">
        <v>0.94169999999999998</v>
      </c>
      <c r="P73" s="4">
        <v>0.22919999999999999</v>
      </c>
      <c r="Q73" s="5">
        <v>0.71</v>
      </c>
      <c r="R73" s="5">
        <v>0.86170000000000002</v>
      </c>
      <c r="S73" s="5">
        <v>0.30570000000000003</v>
      </c>
      <c r="T73" s="5">
        <v>0.91469999999999996</v>
      </c>
      <c r="U73" s="5">
        <v>0.17929999999999999</v>
      </c>
      <c r="V73" s="4">
        <v>0.81620000000000004</v>
      </c>
      <c r="W73" s="4">
        <v>1.1395</v>
      </c>
      <c r="X73" s="4">
        <v>0.22509999999999999</v>
      </c>
      <c r="Y73" s="4">
        <v>0.80930000000000002</v>
      </c>
      <c r="Z73" s="4">
        <v>7.8799999999999995E-2</v>
      </c>
      <c r="AA73" s="5"/>
      <c r="AB73" s="5"/>
      <c r="AC73" s="5"/>
      <c r="AD73" s="5"/>
      <c r="AE73" s="5"/>
      <c r="AF73" s="4"/>
      <c r="AG73" s="4"/>
      <c r="AH73" s="4"/>
      <c r="AI73" s="4"/>
      <c r="AJ73" s="4"/>
      <c r="AK73" s="5">
        <v>0.68840000000000001</v>
      </c>
      <c r="AL73" s="5">
        <v>0.80969999999999998</v>
      </c>
      <c r="AM73" s="5">
        <v>0.3332</v>
      </c>
      <c r="AN73" s="5">
        <v>0.94259999999999999</v>
      </c>
      <c r="AO73" s="5">
        <v>0.15579999999999999</v>
      </c>
      <c r="AP73" s="4"/>
      <c r="AQ73" s="4"/>
      <c r="AR73" s="4"/>
      <c r="AS73" s="4"/>
      <c r="AT73" s="4"/>
      <c r="AU73" s="5"/>
      <c r="AV73" s="5"/>
      <c r="AW73" s="5"/>
      <c r="AX73" s="5"/>
      <c r="AY73" s="5"/>
      <c r="AZ73" s="4"/>
      <c r="BA73" s="4"/>
      <c r="BB73" s="4"/>
      <c r="BC73" s="4"/>
      <c r="BD73" s="4"/>
      <c r="BE73" s="5"/>
      <c r="BF73" s="5"/>
      <c r="BG73" s="5"/>
      <c r="BH73" s="5"/>
      <c r="BI73" s="5"/>
      <c r="BJ73" s="4">
        <v>0.68769999999999998</v>
      </c>
      <c r="BK73" s="4">
        <v>0.80830000000000002</v>
      </c>
      <c r="BL73" s="4">
        <v>0.33660000000000001</v>
      </c>
      <c r="BM73" s="4">
        <v>0.94179999999999997</v>
      </c>
      <c r="BN73" s="4">
        <v>0.16569999999999999</v>
      </c>
      <c r="BO73" s="5"/>
      <c r="BP73" s="5"/>
      <c r="BQ73" s="5"/>
      <c r="BR73" s="5"/>
      <c r="BS73" s="5"/>
      <c r="BT73" s="4"/>
      <c r="BU73" s="4"/>
      <c r="BV73" s="4"/>
      <c r="BW73" s="4"/>
      <c r="BX73" s="4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5"/>
      <c r="CJ73" s="5"/>
      <c r="CK73" s="5"/>
      <c r="CL73" s="5"/>
      <c r="CM73" s="5"/>
      <c r="CN73" s="4"/>
      <c r="CO73" s="4"/>
      <c r="CP73" s="4"/>
      <c r="CQ73" s="4"/>
      <c r="CR73" s="4"/>
      <c r="CS73" s="5"/>
      <c r="CT73" s="5"/>
      <c r="CU73" s="5"/>
      <c r="CV73" s="5"/>
      <c r="CW73" s="5"/>
      <c r="CX73" s="4">
        <f t="shared" si="10"/>
        <v>0.70601428571428571</v>
      </c>
      <c r="CY73" s="4">
        <f t="shared" si="11"/>
        <v>0.85548571428571429</v>
      </c>
      <c r="CZ73" s="4">
        <f t="shared" si="12"/>
        <v>0.31681428571428566</v>
      </c>
      <c r="DA73" s="4">
        <f t="shared" si="13"/>
        <v>0.92427142857142841</v>
      </c>
      <c r="DB73" s="4">
        <f t="shared" si="14"/>
        <v>0.18885714285714283</v>
      </c>
      <c r="DC73" s="11" t="str" cm="1">
        <f t="array" aca="1" ref="DC73" ca="1">CONCATENATE(INDIRECT(ADDRESS(1,MATCH(_xlfn.MINIFS(B73:CW73,metrics.est,"MAE"),B73:CW73,0)+1)), ", ", INDIRECT(ADDRESS(2,MATCH(_xlfn.MINIFS(B73:CW73,metrics.est,"MAE"),B73:CW73,0)+1)))</f>
        <v>k=5, r=0.1</v>
      </c>
      <c r="DD73" s="11" t="str" cm="1">
        <f t="array" aca="1" ref="DD73" ca="1">CONCATENATE(INDIRECT(ADDRESS(1,MATCH(_xlfn.MINIFS(B73:CW73,metrics.est,"MSE"),B73:CW73,0)+1)), ", ", INDIRECT(ADDRESS(2,MATCH(_xlfn.MINIFS(B73:CW73,metrics.est,"MSE"),B73:CW73,0)+1)))</f>
        <v>k=5, r=0.1</v>
      </c>
      <c r="DE73" s="11" t="str" cm="1">
        <f t="array" aca="1" ref="DE73" ca="1">CONCATENATE(INDIRECT(ADDRESS(1,MATCH(_xlfn.MAXIFS(B73:CW73,metrics.est,"R"),B73:CW73,0)+1)), ", ", INDIRECT(ADDRESS(2,MATCH(_xlfn.MAXIFS(B73:CW73,metrics.est,"R"),B73:CW73,0)+1)))</f>
        <v>k=5, r=0.3</v>
      </c>
      <c r="DF73" s="11" t="str" cm="1">
        <f t="array" aca="1" ref="DF73" ca="1">CONCATENATE(INDIRECT(ADDRESS(1,MATCH(_xlfn.MAXIFS(B73:CW73,metrics.est,"Coverage"),B73:CW73,0)+1)), ", ", INDIRECT(ADDRESS(2,MATCH(_xlfn.MAXIFS(B73:CW73,metrics.est,"Coverage"),B73:CW73,0)+1)))</f>
        <v>k=5, r=0.1</v>
      </c>
      <c r="DG73" s="11" t="str" cm="1">
        <f t="array" aca="1" ref="DG73" ca="1">CONCATENATE(INDIRECT(ADDRESS(1,MATCH(_xlfn.MINIFS(B73:CW73,metrics.est,"Time"),B73:CW73,0)+1)), ", ", INDIRECT(ADDRESS(2,MATCH(_xlfn.MINIFS(B73:CW73,metrics.est,"Time"),B73:CW73,0)+1)))</f>
        <v>k=5, r=0.9</v>
      </c>
    </row>
    <row r="74" spans="1:111" x14ac:dyDescent="0.2">
      <c r="A74" s="1" t="s">
        <v>70</v>
      </c>
      <c r="B74" s="4">
        <v>0.68059999999999998</v>
      </c>
      <c r="C74" s="4">
        <v>0.78749999999999998</v>
      </c>
      <c r="D74" s="4">
        <v>0.34279999999999999</v>
      </c>
      <c r="E74" s="4">
        <v>0.96419999999999995</v>
      </c>
      <c r="F74" s="4">
        <v>0.1666</v>
      </c>
      <c r="G74" s="5">
        <v>0.69740000000000002</v>
      </c>
      <c r="H74" s="5">
        <v>0.82689999999999997</v>
      </c>
      <c r="I74" s="5">
        <v>0.33479999999999999</v>
      </c>
      <c r="J74" s="5">
        <v>0.95530000000000004</v>
      </c>
      <c r="K74" s="5">
        <v>0.35849999999999999</v>
      </c>
      <c r="L74" s="4">
        <v>0.72489999999999999</v>
      </c>
      <c r="M74" s="4">
        <v>0.88829999999999998</v>
      </c>
      <c r="N74" s="4">
        <v>0.32390000000000002</v>
      </c>
      <c r="O74" s="4">
        <v>0.94130000000000003</v>
      </c>
      <c r="P74" s="4">
        <v>0.25729999999999997</v>
      </c>
      <c r="Q74" s="5">
        <v>0.76329999999999998</v>
      </c>
      <c r="R74" s="5">
        <v>0.98229999999999995</v>
      </c>
      <c r="S74" s="5">
        <v>0.2757</v>
      </c>
      <c r="T74" s="5">
        <v>0.90980000000000005</v>
      </c>
      <c r="U74" s="5">
        <v>0.1613</v>
      </c>
      <c r="V74" s="4">
        <v>0.85540000000000005</v>
      </c>
      <c r="W74" s="4">
        <v>1.2291000000000001</v>
      </c>
      <c r="X74" s="4">
        <v>0.19550000000000001</v>
      </c>
      <c r="Y74" s="4">
        <v>0.67889999999999995</v>
      </c>
      <c r="Z74" s="4">
        <v>7.5800000000000006E-2</v>
      </c>
      <c r="AA74" s="5"/>
      <c r="AB74" s="5"/>
      <c r="AC74" s="5"/>
      <c r="AD74" s="5"/>
      <c r="AE74" s="5"/>
      <c r="AF74" s="4"/>
      <c r="AG74" s="4"/>
      <c r="AH74" s="4"/>
      <c r="AI74" s="4"/>
      <c r="AJ74" s="4"/>
      <c r="AK74" s="5"/>
      <c r="AL74" s="5"/>
      <c r="AM74" s="5"/>
      <c r="AN74" s="5"/>
      <c r="AO74" s="5"/>
      <c r="AP74" s="4"/>
      <c r="AQ74" s="4"/>
      <c r="AR74" s="4"/>
      <c r="AS74" s="4"/>
      <c r="AT74" s="4"/>
      <c r="AU74" s="5"/>
      <c r="AV74" s="5"/>
      <c r="AW74" s="5"/>
      <c r="AX74" s="5"/>
      <c r="AY74" s="5"/>
      <c r="AZ74" s="4"/>
      <c r="BA74" s="4"/>
      <c r="BB74" s="4"/>
      <c r="BC74" s="4"/>
      <c r="BD74" s="4"/>
      <c r="BE74" s="5"/>
      <c r="BF74" s="5"/>
      <c r="BG74" s="5"/>
      <c r="BH74" s="5"/>
      <c r="BI74" s="5"/>
      <c r="BJ74" s="4"/>
      <c r="BK74" s="4"/>
      <c r="BL74" s="4"/>
      <c r="BM74" s="4"/>
      <c r="BN74" s="4"/>
      <c r="BO74" s="5"/>
      <c r="BP74" s="5"/>
      <c r="BQ74" s="5"/>
      <c r="BR74" s="5"/>
      <c r="BS74" s="5"/>
      <c r="BT74" s="4"/>
      <c r="BU74" s="4"/>
      <c r="BV74" s="4"/>
      <c r="BW74" s="4"/>
      <c r="BX74" s="4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5"/>
      <c r="CJ74" s="5"/>
      <c r="CK74" s="5"/>
      <c r="CL74" s="5"/>
      <c r="CM74" s="5"/>
      <c r="CN74" s="4"/>
      <c r="CO74" s="4"/>
      <c r="CP74" s="4"/>
      <c r="CQ74" s="4"/>
      <c r="CR74" s="4"/>
      <c r="CS74" s="5"/>
      <c r="CT74" s="5"/>
      <c r="CU74" s="5"/>
      <c r="CV74" s="5"/>
      <c r="CW74" s="5"/>
      <c r="CX74" s="4">
        <f t="shared" si="10"/>
        <v>0.74431999999999998</v>
      </c>
      <c r="CY74" s="4">
        <f t="shared" si="11"/>
        <v>0.94281999999999999</v>
      </c>
      <c r="CZ74" s="4">
        <f t="shared" si="12"/>
        <v>0.29454000000000002</v>
      </c>
      <c r="DA74" s="4">
        <f t="shared" si="13"/>
        <v>0.88990000000000014</v>
      </c>
      <c r="DB74" s="4">
        <f t="shared" si="14"/>
        <v>0.20390000000000003</v>
      </c>
      <c r="DC74" s="11" t="str" cm="1">
        <f t="array" aca="1" ref="DC74" ca="1">CONCATENATE(INDIRECT(ADDRESS(1,MATCH(_xlfn.MINIFS(B74:CW74,metrics.est,"MAE"),B74:CW74,0)+1)), ", ", INDIRECT(ADDRESS(2,MATCH(_xlfn.MINIFS(B74:CW74,metrics.est,"MAE"),B74:CW74,0)+1)))</f>
        <v>k=5, r=0.1</v>
      </c>
      <c r="DD74" s="11" t="str" cm="1">
        <f t="array" aca="1" ref="DD74" ca="1">CONCATENATE(INDIRECT(ADDRESS(1,MATCH(_xlfn.MINIFS(B74:CW74,metrics.est,"MSE"),B74:CW74,0)+1)), ", ", INDIRECT(ADDRESS(2,MATCH(_xlfn.MINIFS(B74:CW74,metrics.est,"MSE"),B74:CW74,0)+1)))</f>
        <v>k=5, r=0.1</v>
      </c>
      <c r="DE74" s="11" t="str" cm="1">
        <f t="array" aca="1" ref="DE74" ca="1">CONCATENATE(INDIRECT(ADDRESS(1,MATCH(_xlfn.MAXIFS(B74:CW74,metrics.est,"R"),B74:CW74,0)+1)), ", ", INDIRECT(ADDRESS(2,MATCH(_xlfn.MAXIFS(B74:CW74,metrics.est,"R"),B74:CW74,0)+1)))</f>
        <v>k=5, r=0.1</v>
      </c>
      <c r="DF74" s="11" t="str" cm="1">
        <f t="array" aca="1" ref="DF74" ca="1">CONCATENATE(INDIRECT(ADDRESS(1,MATCH(_xlfn.MAXIFS(B74:CW74,metrics.est,"Coverage"),B74:CW74,0)+1)), ", ", INDIRECT(ADDRESS(2,MATCH(_xlfn.MAXIFS(B74:CW74,metrics.est,"Coverage"),B74:CW74,0)+1)))</f>
        <v>k=5, r=0.1</v>
      </c>
      <c r="DG74" s="11" t="str" cm="1">
        <f t="array" aca="1" ref="DG74" ca="1">CONCATENATE(INDIRECT(ADDRESS(1,MATCH(_xlfn.MINIFS(B74:CW74,metrics.est,"Time"),B74:CW74,0)+1)), ", ", INDIRECT(ADDRESS(2,MATCH(_xlfn.MINIFS(B74:CW74,metrics.est,"Time"),B74:CW74,0)+1)))</f>
        <v>k=5, r=0.9</v>
      </c>
    </row>
    <row r="75" spans="1:111" x14ac:dyDescent="0.2">
      <c r="A75" s="1" t="s">
        <v>71</v>
      </c>
      <c r="B75" s="4">
        <v>0.65210000000000001</v>
      </c>
      <c r="C75" s="4">
        <v>0.72740000000000005</v>
      </c>
      <c r="D75" s="4">
        <v>0.35780000000000001</v>
      </c>
      <c r="E75" s="4">
        <v>0.96430000000000005</v>
      </c>
      <c r="F75" s="4">
        <v>0.21729999999999999</v>
      </c>
      <c r="G75" s="5">
        <v>0.66449999999999998</v>
      </c>
      <c r="H75" s="5">
        <v>0.7571</v>
      </c>
      <c r="I75" s="5">
        <v>0.36620000000000003</v>
      </c>
      <c r="J75" s="5">
        <v>0.95550000000000002</v>
      </c>
      <c r="K75" s="5">
        <v>0.4254</v>
      </c>
      <c r="L75" s="4">
        <v>0.67900000000000005</v>
      </c>
      <c r="M75" s="4">
        <v>0.78800000000000003</v>
      </c>
      <c r="N75" s="4">
        <v>0.35249999999999998</v>
      </c>
      <c r="O75" s="4">
        <v>0.94140000000000001</v>
      </c>
      <c r="P75" s="4">
        <v>0.31380000000000002</v>
      </c>
      <c r="Q75" s="5">
        <v>0.70750000000000002</v>
      </c>
      <c r="R75" s="5">
        <v>0.85499999999999998</v>
      </c>
      <c r="S75" s="5">
        <v>0.31</v>
      </c>
      <c r="T75" s="5">
        <v>0.91469999999999996</v>
      </c>
      <c r="U75" s="5">
        <v>0.192</v>
      </c>
      <c r="V75" s="4">
        <v>0.82030000000000003</v>
      </c>
      <c r="W75" s="4">
        <v>1.1488</v>
      </c>
      <c r="X75" s="4">
        <v>0.2228</v>
      </c>
      <c r="Y75" s="4">
        <v>0.80930000000000002</v>
      </c>
      <c r="Z75" s="4">
        <v>8.5699999999999998E-2</v>
      </c>
      <c r="AA75" s="5"/>
      <c r="AB75" s="5"/>
      <c r="AC75" s="5"/>
      <c r="AD75" s="5"/>
      <c r="AE75" s="5"/>
      <c r="AF75" s="4"/>
      <c r="AG75" s="4"/>
      <c r="AH75" s="4"/>
      <c r="AI75" s="4"/>
      <c r="AJ75" s="4"/>
      <c r="AK75" s="5"/>
      <c r="AL75" s="5"/>
      <c r="AM75" s="5"/>
      <c r="AN75" s="5"/>
      <c r="AO75" s="5"/>
      <c r="AP75" s="4"/>
      <c r="AQ75" s="4"/>
      <c r="AR75" s="4"/>
      <c r="AS75" s="4"/>
      <c r="AT75" s="4"/>
      <c r="AU75" s="5"/>
      <c r="AV75" s="5"/>
      <c r="AW75" s="5"/>
      <c r="AX75" s="5"/>
      <c r="AY75" s="5"/>
      <c r="AZ75" s="4"/>
      <c r="BA75" s="4"/>
      <c r="BB75" s="4"/>
      <c r="BC75" s="4"/>
      <c r="BD75" s="4"/>
      <c r="BE75" s="5"/>
      <c r="BF75" s="5"/>
      <c r="BG75" s="5"/>
      <c r="BH75" s="5"/>
      <c r="BI75" s="5"/>
      <c r="BJ75" s="4"/>
      <c r="BK75" s="4"/>
      <c r="BL75" s="4"/>
      <c r="BM75" s="4"/>
      <c r="BN75" s="4"/>
      <c r="BO75" s="5"/>
      <c r="BP75" s="5"/>
      <c r="BQ75" s="5"/>
      <c r="BR75" s="5"/>
      <c r="BS75" s="5"/>
      <c r="BT75" s="4"/>
      <c r="BU75" s="4"/>
      <c r="BV75" s="4"/>
      <c r="BW75" s="4"/>
      <c r="BX75" s="4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5"/>
      <c r="CJ75" s="5"/>
      <c r="CK75" s="5"/>
      <c r="CL75" s="5"/>
      <c r="CM75" s="5"/>
      <c r="CN75" s="4"/>
      <c r="CO75" s="4"/>
      <c r="CP75" s="4"/>
      <c r="CQ75" s="4"/>
      <c r="CR75" s="4"/>
      <c r="CS75" s="5"/>
      <c r="CT75" s="5"/>
      <c r="CU75" s="5"/>
      <c r="CV75" s="5"/>
      <c r="CW75" s="5"/>
      <c r="CX75" s="4">
        <f t="shared" si="10"/>
        <v>0.70467999999999997</v>
      </c>
      <c r="CY75" s="4">
        <f t="shared" si="11"/>
        <v>0.85526000000000002</v>
      </c>
      <c r="CZ75" s="4">
        <f t="shared" si="12"/>
        <v>0.32186000000000003</v>
      </c>
      <c r="DA75" s="4">
        <f t="shared" si="13"/>
        <v>0.91704000000000008</v>
      </c>
      <c r="DB75" s="4">
        <f t="shared" si="14"/>
        <v>0.24684</v>
      </c>
      <c r="DC75" s="11" t="str" cm="1">
        <f t="array" aca="1" ref="DC75" ca="1">CONCATENATE(INDIRECT(ADDRESS(1,MATCH(_xlfn.MINIFS(B75:CW75,metrics.est,"MAE"),B75:CW75,0)+1)), ", ", INDIRECT(ADDRESS(2,MATCH(_xlfn.MINIFS(B75:CW75,metrics.est,"MAE"),B75:CW75,0)+1)))</f>
        <v>k=5, r=0.1</v>
      </c>
      <c r="DD75" s="11" t="str" cm="1">
        <f t="array" aca="1" ref="DD75" ca="1">CONCATENATE(INDIRECT(ADDRESS(1,MATCH(_xlfn.MINIFS(B75:CW75,metrics.est,"MSE"),B75:CW75,0)+1)), ", ", INDIRECT(ADDRESS(2,MATCH(_xlfn.MINIFS(B75:CW75,metrics.est,"MSE"),B75:CW75,0)+1)))</f>
        <v>k=5, r=0.1</v>
      </c>
      <c r="DE75" s="11" t="str" cm="1">
        <f t="array" aca="1" ref="DE75" ca="1">CONCATENATE(INDIRECT(ADDRESS(1,MATCH(_xlfn.MAXIFS(B75:CW75,metrics.est,"R"),B75:CW75,0)+1)), ", ", INDIRECT(ADDRESS(2,MATCH(_xlfn.MAXIFS(B75:CW75,metrics.est,"R"),B75:CW75,0)+1)))</f>
        <v>k=5, r=0.3</v>
      </c>
      <c r="DF75" s="11" t="str" cm="1">
        <f t="array" aca="1" ref="DF75" ca="1">CONCATENATE(INDIRECT(ADDRESS(1,MATCH(_xlfn.MAXIFS(B75:CW75,metrics.est,"Coverage"),B75:CW75,0)+1)), ", ", INDIRECT(ADDRESS(2,MATCH(_xlfn.MAXIFS(B75:CW75,metrics.est,"Coverage"),B75:CW75,0)+1)))</f>
        <v>k=5, r=0.1</v>
      </c>
      <c r="DG75" s="11" t="str" cm="1">
        <f t="array" aca="1" ref="DG75" ca="1">CONCATENATE(INDIRECT(ADDRESS(1,MATCH(_xlfn.MINIFS(B75:CW75,metrics.est,"Time"),B75:CW75,0)+1)), ", ", INDIRECT(ADDRESS(2,MATCH(_xlfn.MINIFS(B75:CW75,metrics.est,"Time"),B75:CW75,0)+1)))</f>
        <v>k=5, r=0.9</v>
      </c>
    </row>
    <row r="76" spans="1:111" x14ac:dyDescent="0.2">
      <c r="A76" s="1" t="s">
        <v>72</v>
      </c>
      <c r="B76" s="4">
        <v>0.64890000000000003</v>
      </c>
      <c r="C76" s="4">
        <v>0.72189999999999999</v>
      </c>
      <c r="D76" s="4">
        <v>0.36259999999999998</v>
      </c>
      <c r="E76" s="4">
        <v>0.96419999999999995</v>
      </c>
      <c r="F76" s="4">
        <v>0.2636</v>
      </c>
      <c r="G76" s="5">
        <v>0.66120000000000001</v>
      </c>
      <c r="H76" s="5">
        <v>0.75160000000000005</v>
      </c>
      <c r="I76" s="5">
        <v>0.36919999999999997</v>
      </c>
      <c r="J76" s="5">
        <v>0.95540000000000003</v>
      </c>
      <c r="K76" s="5">
        <v>0.47920000000000001</v>
      </c>
      <c r="L76" s="4">
        <v>0.67490000000000006</v>
      </c>
      <c r="M76" s="4">
        <v>0.77959999999999996</v>
      </c>
      <c r="N76" s="4">
        <v>0.35560000000000003</v>
      </c>
      <c r="O76" s="4">
        <v>0.94110000000000005</v>
      </c>
      <c r="P76" s="4">
        <v>0.29220000000000002</v>
      </c>
      <c r="Q76" s="5">
        <v>0.70279999999999998</v>
      </c>
      <c r="R76" s="5">
        <v>0.84560000000000002</v>
      </c>
      <c r="S76" s="5">
        <v>0.31159999999999999</v>
      </c>
      <c r="T76" s="5">
        <v>0.91</v>
      </c>
      <c r="U76" s="5">
        <v>0.2208</v>
      </c>
      <c r="V76" s="4">
        <v>0.79579999999999995</v>
      </c>
      <c r="W76" s="4">
        <v>1.0814999999999999</v>
      </c>
      <c r="X76" s="4">
        <v>0.23119999999999999</v>
      </c>
      <c r="Y76" s="4">
        <v>0.68110000000000004</v>
      </c>
      <c r="Z76" s="4">
        <v>0.08</v>
      </c>
      <c r="AA76" s="5"/>
      <c r="AB76" s="5"/>
      <c r="AC76" s="5"/>
      <c r="AD76" s="5"/>
      <c r="AE76" s="5"/>
      <c r="AF76" s="4"/>
      <c r="AG76" s="4"/>
      <c r="AH76" s="4"/>
      <c r="AI76" s="4"/>
      <c r="AJ76" s="4"/>
      <c r="AK76" s="5"/>
      <c r="AL76" s="5"/>
      <c r="AM76" s="5"/>
      <c r="AN76" s="5"/>
      <c r="AO76" s="5"/>
      <c r="AP76" s="4"/>
      <c r="AQ76" s="4"/>
      <c r="AR76" s="4"/>
      <c r="AS76" s="4"/>
      <c r="AT76" s="4"/>
      <c r="AU76" s="5"/>
      <c r="AV76" s="5"/>
      <c r="AW76" s="5"/>
      <c r="AX76" s="5"/>
      <c r="AY76" s="5"/>
      <c r="AZ76" s="4"/>
      <c r="BA76" s="4"/>
      <c r="BB76" s="4"/>
      <c r="BC76" s="4"/>
      <c r="BD76" s="4"/>
      <c r="BE76" s="5"/>
      <c r="BF76" s="5"/>
      <c r="BG76" s="5"/>
      <c r="BH76" s="5"/>
      <c r="BI76" s="5"/>
      <c r="BJ76" s="4"/>
      <c r="BK76" s="4"/>
      <c r="BL76" s="4"/>
      <c r="BM76" s="4"/>
      <c r="BN76" s="4"/>
      <c r="BO76" s="5"/>
      <c r="BP76" s="5"/>
      <c r="BQ76" s="5"/>
      <c r="BR76" s="5"/>
      <c r="BS76" s="5"/>
      <c r="BT76" s="4"/>
      <c r="BU76" s="4"/>
      <c r="BV76" s="4"/>
      <c r="BW76" s="4"/>
      <c r="BX76" s="4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5">
        <v>0.67569999999999997</v>
      </c>
      <c r="CJ76" s="5">
        <v>0.78290000000000004</v>
      </c>
      <c r="CK76" s="5">
        <v>0.35160000000000002</v>
      </c>
      <c r="CL76" s="5">
        <v>0.94140000000000001</v>
      </c>
      <c r="CM76" s="5">
        <v>0.20949999999999999</v>
      </c>
      <c r="CN76" s="4"/>
      <c r="CO76" s="4"/>
      <c r="CP76" s="4"/>
      <c r="CQ76" s="4"/>
      <c r="CR76" s="4"/>
      <c r="CS76" s="5"/>
      <c r="CT76" s="5"/>
      <c r="CU76" s="5"/>
      <c r="CV76" s="5"/>
      <c r="CW76" s="5"/>
      <c r="CX76" s="4">
        <f t="shared" si="10"/>
        <v>0.6932166666666667</v>
      </c>
      <c r="CY76" s="4">
        <f t="shared" si="11"/>
        <v>0.82718333333333327</v>
      </c>
      <c r="CZ76" s="4">
        <f t="shared" si="12"/>
        <v>0.33030000000000004</v>
      </c>
      <c r="DA76" s="4">
        <f t="shared" si="13"/>
        <v>0.8988666666666667</v>
      </c>
      <c r="DB76" s="4">
        <f t="shared" si="14"/>
        <v>0.25755000000000006</v>
      </c>
      <c r="DC76" s="11" t="str" cm="1">
        <f t="array" aca="1" ref="DC76" ca="1">CONCATENATE(INDIRECT(ADDRESS(1,MATCH(_xlfn.MINIFS(B76:CW76,metrics.est,"MAE"),B76:CW76,0)+1)), ", ", INDIRECT(ADDRESS(2,MATCH(_xlfn.MINIFS(B76:CW76,metrics.est,"MAE"),B76:CW76,0)+1)))</f>
        <v>k=5, r=0.1</v>
      </c>
      <c r="DD76" s="11" t="str" cm="1">
        <f t="array" aca="1" ref="DD76" ca="1">CONCATENATE(INDIRECT(ADDRESS(1,MATCH(_xlfn.MINIFS(B76:CW76,metrics.est,"MSE"),B76:CW76,0)+1)), ", ", INDIRECT(ADDRESS(2,MATCH(_xlfn.MINIFS(B76:CW76,metrics.est,"MSE"),B76:CW76,0)+1)))</f>
        <v>k=5, r=0.1</v>
      </c>
      <c r="DE76" s="11" t="str" cm="1">
        <f t="array" aca="1" ref="DE76" ca="1">CONCATENATE(INDIRECT(ADDRESS(1,MATCH(_xlfn.MAXIFS(B76:CW76,metrics.est,"R"),B76:CW76,0)+1)), ", ", INDIRECT(ADDRESS(2,MATCH(_xlfn.MAXIFS(B76:CW76,metrics.est,"R"),B76:CW76,0)+1)))</f>
        <v>k=5, r=0.3</v>
      </c>
      <c r="DF76" s="11" t="str" cm="1">
        <f t="array" aca="1" ref="DF76" ca="1">CONCATENATE(INDIRECT(ADDRESS(1,MATCH(_xlfn.MAXIFS(B76:CW76,metrics.est,"Coverage"),B76:CW76,0)+1)), ", ", INDIRECT(ADDRESS(2,MATCH(_xlfn.MAXIFS(B76:CW76,metrics.est,"Coverage"),B76:CW76,0)+1)))</f>
        <v>k=5, r=0.1</v>
      </c>
      <c r="DG76" s="11" t="str" cm="1">
        <f t="array" aca="1" ref="DG76" ca="1">CONCATENATE(INDIRECT(ADDRESS(1,MATCH(_xlfn.MINIFS(B76:CW76,metrics.est,"Time"),B76:CW76,0)+1)), ", ", INDIRECT(ADDRESS(2,MATCH(_xlfn.MINIFS(B76:CW76,metrics.est,"Time"),B76:CW76,0)+1)))</f>
        <v>k=5, r=0.9</v>
      </c>
    </row>
    <row r="77" spans="1:111" s="16" customFormat="1" x14ac:dyDescent="0.2">
      <c r="A77" s="16" t="s">
        <v>73</v>
      </c>
      <c r="B77" s="17">
        <v>0.64419999999999999</v>
      </c>
      <c r="C77" s="17">
        <v>0.71140000000000003</v>
      </c>
      <c r="D77" s="17">
        <v>0.371</v>
      </c>
      <c r="E77" s="17">
        <v>0.96419999999999995</v>
      </c>
      <c r="F77" s="17">
        <v>0.25979999999999998</v>
      </c>
      <c r="G77" s="18">
        <v>0.66149999999999998</v>
      </c>
      <c r="H77" s="18">
        <v>0.75249999999999995</v>
      </c>
      <c r="I77" s="18">
        <v>0.37459999999999999</v>
      </c>
      <c r="J77" s="18">
        <v>0.95530000000000004</v>
      </c>
      <c r="K77" s="18">
        <v>0.3755</v>
      </c>
      <c r="L77" s="17">
        <v>0.67269999999999996</v>
      </c>
      <c r="M77" s="17">
        <v>0.77510000000000001</v>
      </c>
      <c r="N77" s="17">
        <v>0.36080000000000001</v>
      </c>
      <c r="O77" s="17">
        <v>0.94110000000000005</v>
      </c>
      <c r="P77" s="17">
        <v>0.29459999999999997</v>
      </c>
      <c r="Q77" s="18">
        <v>0.70630000000000004</v>
      </c>
      <c r="R77" s="18">
        <v>0.85519999999999996</v>
      </c>
      <c r="S77" s="18">
        <v>0.30740000000000001</v>
      </c>
      <c r="T77" s="18">
        <v>0.91</v>
      </c>
      <c r="U77" s="18">
        <v>0.17660000000000001</v>
      </c>
      <c r="V77" s="17">
        <v>0.80659999999999998</v>
      </c>
      <c r="W77" s="17">
        <v>1.1095999999999999</v>
      </c>
      <c r="X77" s="17">
        <v>0.22700000000000001</v>
      </c>
      <c r="Y77" s="17">
        <v>0.68110000000000004</v>
      </c>
      <c r="Z77" s="17">
        <v>7.5300000000000006E-2</v>
      </c>
      <c r="AA77" s="18"/>
      <c r="AB77" s="18"/>
      <c r="AC77" s="18"/>
      <c r="AD77" s="18"/>
      <c r="AE77" s="18"/>
      <c r="AF77" s="17"/>
      <c r="AG77" s="17"/>
      <c r="AH77" s="17"/>
      <c r="AI77" s="17"/>
      <c r="AJ77" s="17"/>
      <c r="AK77" s="18"/>
      <c r="AL77" s="18"/>
      <c r="AM77" s="18"/>
      <c r="AN77" s="18"/>
      <c r="AO77" s="18"/>
      <c r="AP77" s="17"/>
      <c r="AQ77" s="17"/>
      <c r="AR77" s="17"/>
      <c r="AS77" s="17"/>
      <c r="AT77" s="17"/>
      <c r="AU77" s="18"/>
      <c r="AV77" s="18"/>
      <c r="AW77" s="18"/>
      <c r="AX77" s="18"/>
      <c r="AY77" s="18"/>
      <c r="AZ77" s="17"/>
      <c r="BA77" s="17"/>
      <c r="BB77" s="17"/>
      <c r="BC77" s="17"/>
      <c r="BD77" s="17"/>
      <c r="BE77" s="18"/>
      <c r="BF77" s="18"/>
      <c r="BG77" s="18"/>
      <c r="BH77" s="18"/>
      <c r="BI77" s="18"/>
      <c r="BJ77" s="17"/>
      <c r="BK77" s="17"/>
      <c r="BL77" s="17"/>
      <c r="BM77" s="17"/>
      <c r="BN77" s="17"/>
      <c r="BO77" s="18"/>
      <c r="BP77" s="18"/>
      <c r="BQ77" s="18"/>
      <c r="BR77" s="18"/>
      <c r="BS77" s="18"/>
      <c r="BT77" s="17"/>
      <c r="BU77" s="17"/>
      <c r="BV77" s="17"/>
      <c r="BW77" s="17"/>
      <c r="BX77" s="17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8"/>
      <c r="CJ77" s="18"/>
      <c r="CK77" s="18"/>
      <c r="CL77" s="18"/>
      <c r="CM77" s="18"/>
      <c r="CN77" s="17"/>
      <c r="CO77" s="17"/>
      <c r="CP77" s="17"/>
      <c r="CQ77" s="17"/>
      <c r="CR77" s="17"/>
      <c r="CS77" s="18"/>
      <c r="CT77" s="18"/>
      <c r="CU77" s="18"/>
      <c r="CV77" s="18"/>
      <c r="CW77" s="18"/>
      <c r="CX77" s="17">
        <f t="shared" si="10"/>
        <v>0.69825999999999999</v>
      </c>
      <c r="CY77" s="17">
        <f t="shared" si="11"/>
        <v>0.84075999999999984</v>
      </c>
      <c r="CZ77" s="17">
        <f t="shared" si="12"/>
        <v>0.32816000000000006</v>
      </c>
      <c r="DA77" s="17">
        <f t="shared" si="13"/>
        <v>0.89033999999999991</v>
      </c>
      <c r="DB77" s="17">
        <f t="shared" si="14"/>
        <v>0.23635999999999999</v>
      </c>
      <c r="DC77" s="19" t="str" cm="1">
        <f t="array" aca="1" ref="DC77" ca="1">CONCATENATE(INDIRECT(ADDRESS(1,MATCH(_xlfn.MINIFS(B77:CW77,metrics.est,"MAE"),B77:CW77,0)+1)), ", ", INDIRECT(ADDRESS(2,MATCH(_xlfn.MINIFS(B77:CW77,metrics.est,"MAE"),B77:CW77,0)+1)))</f>
        <v>k=5, r=0.1</v>
      </c>
      <c r="DD77" s="19" t="str" cm="1">
        <f t="array" aca="1" ref="DD77" ca="1">CONCATENATE(INDIRECT(ADDRESS(1,MATCH(_xlfn.MINIFS(B77:CW77,metrics.est,"MSE"),B77:CW77,0)+1)), ", ", INDIRECT(ADDRESS(2,MATCH(_xlfn.MINIFS(B77:CW77,metrics.est,"MSE"),B77:CW77,0)+1)))</f>
        <v>k=5, r=0.1</v>
      </c>
      <c r="DE77" s="19" t="str" cm="1">
        <f t="array" aca="1" ref="DE77" ca="1">CONCATENATE(INDIRECT(ADDRESS(1,MATCH(_xlfn.MAXIFS(B77:CW77,metrics.est,"R"),B77:CW77,0)+1)), ", ", INDIRECT(ADDRESS(2,MATCH(_xlfn.MAXIFS(B77:CW77,metrics.est,"R"),B77:CW77,0)+1)))</f>
        <v>k=5, r=0.3</v>
      </c>
      <c r="DF77" s="19" t="str" cm="1">
        <f t="array" aca="1" ref="DF77" ca="1">CONCATENATE(INDIRECT(ADDRESS(1,MATCH(_xlfn.MAXIFS(B77:CW77,metrics.est,"Coverage"),B77:CW77,0)+1)), ", ", INDIRECT(ADDRESS(2,MATCH(_xlfn.MAXIFS(B77:CW77,metrics.est,"Coverage"),B77:CW77,0)+1)))</f>
        <v>k=5, r=0.1</v>
      </c>
      <c r="DG77" s="19" t="str" cm="1">
        <f t="array" aca="1" ref="DG77" ca="1">CONCATENATE(INDIRECT(ADDRESS(1,MATCH(_xlfn.MINIFS(B77:CW77,metrics.est,"Time"),B77:CW77,0)+1)), ", ", INDIRECT(ADDRESS(2,MATCH(_xlfn.MINIFS(B77:CW77,metrics.est,"Time"),B77:CW77,0)+1)))</f>
        <v>k=5, r=0.9</v>
      </c>
    </row>
    <row r="78" spans="1:111" x14ac:dyDescent="0.2">
      <c r="A78" s="1" t="s">
        <v>74</v>
      </c>
      <c r="B78" s="4">
        <v>0.67149999999999999</v>
      </c>
      <c r="C78" s="4">
        <v>0.76590000000000003</v>
      </c>
      <c r="D78" s="4">
        <v>0.34029999999999999</v>
      </c>
      <c r="E78" s="4">
        <v>0.95699999999999996</v>
      </c>
      <c r="F78" s="4">
        <v>0.18329999999999999</v>
      </c>
      <c r="G78" s="5">
        <v>0.68330000000000002</v>
      </c>
      <c r="H78" s="5">
        <v>0.79620000000000002</v>
      </c>
      <c r="I78" s="5">
        <v>0.34300000000000003</v>
      </c>
      <c r="J78" s="5">
        <v>0.94610000000000005</v>
      </c>
      <c r="K78" s="5">
        <v>0.35410000000000003</v>
      </c>
      <c r="L78" s="4">
        <v>0.70120000000000005</v>
      </c>
      <c r="M78" s="4">
        <v>0.83460000000000001</v>
      </c>
      <c r="N78" s="4">
        <v>0.33110000000000001</v>
      </c>
      <c r="O78" s="4">
        <v>0.92869999999999997</v>
      </c>
      <c r="P78" s="4">
        <v>0.25659999999999999</v>
      </c>
      <c r="Q78" s="5">
        <v>0.73509999999999998</v>
      </c>
      <c r="R78" s="5">
        <v>0.91869999999999996</v>
      </c>
      <c r="S78" s="5">
        <v>0.27979999999999999</v>
      </c>
      <c r="T78" s="5">
        <v>0.88919999999999999</v>
      </c>
      <c r="U78" s="5">
        <v>0.17549999999999999</v>
      </c>
      <c r="V78" s="4">
        <v>0.82709999999999995</v>
      </c>
      <c r="W78" s="4">
        <v>1.1627000000000001</v>
      </c>
      <c r="X78" s="4">
        <v>0.20180000000000001</v>
      </c>
      <c r="Y78" s="4">
        <v>0.60619999999999996</v>
      </c>
      <c r="Z78" s="4">
        <v>6.7500000000000004E-2</v>
      </c>
      <c r="AA78" s="5"/>
      <c r="AB78" s="5"/>
      <c r="AC78" s="5"/>
      <c r="AD78" s="5"/>
      <c r="AE78" s="5"/>
      <c r="AF78" s="4"/>
      <c r="AG78" s="4"/>
      <c r="AH78" s="4"/>
      <c r="AI78" s="4"/>
      <c r="AJ78" s="4"/>
      <c r="AK78" s="5"/>
      <c r="AL78" s="5"/>
      <c r="AM78" s="5"/>
      <c r="AN78" s="5"/>
      <c r="AO78" s="5"/>
      <c r="AP78" s="4"/>
      <c r="AQ78" s="4"/>
      <c r="AR78" s="4"/>
      <c r="AS78" s="4"/>
      <c r="AT78" s="4"/>
      <c r="AU78" s="5"/>
      <c r="AV78" s="5"/>
      <c r="AW78" s="5"/>
      <c r="AX78" s="5"/>
      <c r="AY78" s="5"/>
      <c r="AZ78" s="4"/>
      <c r="BA78" s="4"/>
      <c r="BB78" s="4"/>
      <c r="BC78" s="4"/>
      <c r="BD78" s="4"/>
      <c r="BE78" s="5"/>
      <c r="BF78" s="5"/>
      <c r="BG78" s="5"/>
      <c r="BH78" s="5"/>
      <c r="BI78" s="5"/>
      <c r="BJ78" s="4"/>
      <c r="BK78" s="4"/>
      <c r="BL78" s="4"/>
      <c r="BM78" s="4"/>
      <c r="BN78" s="4"/>
      <c r="BO78" s="5"/>
      <c r="BP78" s="5"/>
      <c r="BQ78" s="5"/>
      <c r="BR78" s="5"/>
      <c r="BS78" s="5"/>
      <c r="BT78" s="4"/>
      <c r="BU78" s="4"/>
      <c r="BV78" s="4"/>
      <c r="BW78" s="4"/>
      <c r="BX78" s="4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5"/>
      <c r="CJ78" s="5"/>
      <c r="CK78" s="5"/>
      <c r="CL78" s="5"/>
      <c r="CM78" s="5"/>
      <c r="CN78" s="4"/>
      <c r="CO78" s="4"/>
      <c r="CP78" s="4"/>
      <c r="CQ78" s="4"/>
      <c r="CR78" s="4"/>
      <c r="CS78" s="5"/>
      <c r="CT78" s="5"/>
      <c r="CU78" s="5"/>
      <c r="CV78" s="5"/>
      <c r="CW78" s="5"/>
      <c r="CX78" s="4">
        <f t="shared" si="10"/>
        <v>0.72363999999999995</v>
      </c>
      <c r="CY78" s="4">
        <f t="shared" si="11"/>
        <v>0.89561999999999986</v>
      </c>
      <c r="CZ78" s="4">
        <f t="shared" si="12"/>
        <v>0.29920000000000002</v>
      </c>
      <c r="DA78" s="4">
        <f t="shared" si="13"/>
        <v>0.8654400000000001</v>
      </c>
      <c r="DB78" s="4">
        <f t="shared" si="14"/>
        <v>0.20739999999999997</v>
      </c>
      <c r="DC78" s="11" t="str" cm="1">
        <f t="array" aca="1" ref="DC78" ca="1">CONCATENATE(INDIRECT(ADDRESS(1,MATCH(_xlfn.MINIFS(B78:CW78,metrics.est,"MAE"),B78:CW78,0)+1)), ", ", INDIRECT(ADDRESS(2,MATCH(_xlfn.MINIFS(B78:CW78,metrics.est,"MAE"),B78:CW78,0)+1)))</f>
        <v>k=5, r=0.1</v>
      </c>
      <c r="DD78" s="11" t="str" cm="1">
        <f t="array" aca="1" ref="DD78" ca="1">CONCATENATE(INDIRECT(ADDRESS(1,MATCH(_xlfn.MINIFS(B78:CW78,metrics.est,"MSE"),B78:CW78,0)+1)), ", ", INDIRECT(ADDRESS(2,MATCH(_xlfn.MINIFS(B78:CW78,metrics.est,"MSE"),B78:CW78,0)+1)))</f>
        <v>k=5, r=0.1</v>
      </c>
      <c r="DE78" s="11" t="str" cm="1">
        <f t="array" aca="1" ref="DE78" ca="1">CONCATENATE(INDIRECT(ADDRESS(1,MATCH(_xlfn.MAXIFS(B78:CW78,metrics.est,"R"),B78:CW78,0)+1)), ", ", INDIRECT(ADDRESS(2,MATCH(_xlfn.MAXIFS(B78:CW78,metrics.est,"R"),B78:CW78,0)+1)))</f>
        <v>k=5, r=0.3</v>
      </c>
      <c r="DF78" s="11" t="str" cm="1">
        <f t="array" aca="1" ref="DF78" ca="1">CONCATENATE(INDIRECT(ADDRESS(1,MATCH(_xlfn.MAXIFS(B78:CW78,metrics.est,"Coverage"),B78:CW78,0)+1)), ", ", INDIRECT(ADDRESS(2,MATCH(_xlfn.MAXIFS(B78:CW78,metrics.est,"Coverage"),B78:CW78,0)+1)))</f>
        <v>k=5, r=0.1</v>
      </c>
      <c r="DG78" s="11" t="str" cm="1">
        <f t="array" aca="1" ref="DG78" ca="1">CONCATENATE(INDIRECT(ADDRESS(1,MATCH(_xlfn.MINIFS(B78:CW78,metrics.est,"Time"),B78:CW78,0)+1)), ", ", INDIRECT(ADDRESS(2,MATCH(_xlfn.MINIFS(B78:CW78,metrics.est,"Time"),B78:CW78,0)+1)))</f>
        <v>k=5, r=0.9</v>
      </c>
    </row>
    <row r="79" spans="1:111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 t="e">
        <f t="shared" si="10"/>
        <v>#DIV/0!</v>
      </c>
      <c r="CY79" s="20" t="e">
        <f t="shared" si="11"/>
        <v>#DIV/0!</v>
      </c>
      <c r="CZ79" s="20" t="e">
        <f t="shared" si="12"/>
        <v>#DIV/0!</v>
      </c>
      <c r="DA79" s="20" t="e">
        <f t="shared" si="13"/>
        <v>#DIV/0!</v>
      </c>
      <c r="DB79" s="20" t="e">
        <f t="shared" si="14"/>
        <v>#DIV/0!</v>
      </c>
      <c r="DC79" s="21" t="e" cm="1">
        <f t="array" aca="1" ref="DC79" ca="1">CONCATENATE(INDIRECT(ADDRESS(1,MATCH(_xlfn.MINIFS(B79:CW79,metrics.est,"MAE"),B79:CW79,0)+1)), ", ", INDIRECT(ADDRESS(2,MATCH(_xlfn.MINIFS(B79:CW79,metrics.est,"MAE"),B79:CW79,0)+1)))</f>
        <v>#N/A</v>
      </c>
      <c r="DD79" s="21" t="e" cm="1">
        <f t="array" aca="1" ref="DD79" ca="1">CONCATENATE(INDIRECT(ADDRESS(1,MATCH(_xlfn.MINIFS(B79:CW79,metrics.est,"MSE"),B79:CW79,0)+1)), ", ", INDIRECT(ADDRESS(2,MATCH(_xlfn.MINIFS(B79:CW79,metrics.est,"MSE"),B79:CW79,0)+1)))</f>
        <v>#N/A</v>
      </c>
      <c r="DE79" s="21" t="e" cm="1">
        <f t="array" aca="1" ref="DE79" ca="1">CONCATENATE(INDIRECT(ADDRESS(1,MATCH(_xlfn.MAXIFS(B79:CW79,metrics.est,"R"),B79:CW79,0)+1)), ", ", INDIRECT(ADDRESS(2,MATCH(_xlfn.MAXIFS(B79:CW79,metrics.est,"R"),B79:CW79,0)+1)))</f>
        <v>#N/A</v>
      </c>
      <c r="DF79" s="21" t="e" cm="1">
        <f t="array" aca="1" ref="DF79" ca="1">CONCATENATE(INDIRECT(ADDRESS(1,MATCH(_xlfn.MAXIFS(B79:CW79,metrics.est,"Coverage"),B79:CW79,0)+1)), ", ", INDIRECT(ADDRESS(2,MATCH(_xlfn.MAXIFS(B79:CW79,metrics.est,"Coverage"),B79:CW79,0)+1)))</f>
        <v>#N/A</v>
      </c>
      <c r="DG79" s="21" t="e" cm="1">
        <f t="array" aca="1" ref="DG79" ca="1">CONCATENATE(INDIRECT(ADDRESS(1,MATCH(_xlfn.MINIFS(B79:CW79,metrics.est,"Time"),B79:CW79,0)+1)), ", ", INDIRECT(ADDRESS(2,MATCH(_xlfn.MINIFS(B79:CW79,metrics.est,"Time"),B79:CW79,0)+1)))</f>
        <v>#N/A</v>
      </c>
    </row>
    <row r="80" spans="1:111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 t="e">
        <f t="shared" si="10"/>
        <v>#DIV/0!</v>
      </c>
      <c r="CY80" s="20" t="e">
        <f t="shared" si="11"/>
        <v>#DIV/0!</v>
      </c>
      <c r="CZ80" s="20" t="e">
        <f t="shared" si="12"/>
        <v>#DIV/0!</v>
      </c>
      <c r="DA80" s="20" t="e">
        <f t="shared" si="13"/>
        <v>#DIV/0!</v>
      </c>
      <c r="DB80" s="20" t="e">
        <f t="shared" si="14"/>
        <v>#DIV/0!</v>
      </c>
      <c r="DC80" s="21" t="e" cm="1">
        <f t="array" aca="1" ref="DC80" ca="1">CONCATENATE(INDIRECT(ADDRESS(1,MATCH(_xlfn.MINIFS(B80:CW80,metrics.est,"MAE"),B80:CW80,0)+1)), ", ", INDIRECT(ADDRESS(2,MATCH(_xlfn.MINIFS(B80:CW80,metrics.est,"MAE"),B80:CW80,0)+1)))</f>
        <v>#N/A</v>
      </c>
      <c r="DD80" s="21" t="e" cm="1">
        <f t="array" aca="1" ref="DD80" ca="1">CONCATENATE(INDIRECT(ADDRESS(1,MATCH(_xlfn.MINIFS(B80:CW80,metrics.est,"MSE"),B80:CW80,0)+1)), ", ", INDIRECT(ADDRESS(2,MATCH(_xlfn.MINIFS(B80:CW80,metrics.est,"MSE"),B80:CW80,0)+1)))</f>
        <v>#N/A</v>
      </c>
      <c r="DE80" s="21" t="e" cm="1">
        <f t="array" aca="1" ref="DE80" ca="1">CONCATENATE(INDIRECT(ADDRESS(1,MATCH(_xlfn.MAXIFS(B80:CW80,metrics.est,"R"),B80:CW80,0)+1)), ", ", INDIRECT(ADDRESS(2,MATCH(_xlfn.MAXIFS(B80:CW80,metrics.est,"R"),B80:CW80,0)+1)))</f>
        <v>#N/A</v>
      </c>
      <c r="DF80" s="21" t="e" cm="1">
        <f t="array" aca="1" ref="DF80" ca="1">CONCATENATE(INDIRECT(ADDRESS(1,MATCH(_xlfn.MAXIFS(B80:CW80,metrics.est,"Coverage"),B80:CW80,0)+1)), ", ", INDIRECT(ADDRESS(2,MATCH(_xlfn.MAXIFS(B80:CW80,metrics.est,"Coverage"),B80:CW80,0)+1)))</f>
        <v>#N/A</v>
      </c>
      <c r="DG80" s="21" t="e" cm="1">
        <f t="array" aca="1" ref="DG80" ca="1">CONCATENATE(INDIRECT(ADDRESS(1,MATCH(_xlfn.MINIFS(B80:CW80,metrics.est,"Time"),B80:CW80,0)+1)), ", ", INDIRECT(ADDRESS(2,MATCH(_xlfn.MINIFS(B80:CW80,metrics.est,"Time"),B80:CW80,0)+1)))</f>
        <v>#N/A</v>
      </c>
    </row>
    <row r="81" spans="1:111" x14ac:dyDescent="0.2">
      <c r="A81" s="1" t="s">
        <v>77</v>
      </c>
      <c r="B81" s="4">
        <v>0.68049999999999999</v>
      </c>
      <c r="C81" s="4">
        <v>0.79020000000000001</v>
      </c>
      <c r="D81" s="4">
        <v>0.34860000000000002</v>
      </c>
      <c r="E81" s="4">
        <v>0.96399999999999997</v>
      </c>
      <c r="F81" s="4">
        <v>0.3579</v>
      </c>
      <c r="G81" s="5">
        <v>0.6976</v>
      </c>
      <c r="H81" s="5">
        <v>0.83130000000000004</v>
      </c>
      <c r="I81" s="5">
        <v>0.34439999999999998</v>
      </c>
      <c r="J81" s="5">
        <v>0.95509999999999995</v>
      </c>
      <c r="K81" s="5">
        <v>0.56110000000000004</v>
      </c>
      <c r="L81" s="4">
        <v>0.72230000000000005</v>
      </c>
      <c r="M81" s="4">
        <v>0.88519999999999999</v>
      </c>
      <c r="N81" s="4">
        <v>0.33019999999999999</v>
      </c>
      <c r="O81" s="4">
        <v>0.94069999999999998</v>
      </c>
      <c r="P81" s="4">
        <v>0.45450000000000002</v>
      </c>
      <c r="Q81" s="5">
        <v>0.76419999999999999</v>
      </c>
      <c r="R81" s="5">
        <v>0.98619999999999997</v>
      </c>
      <c r="S81" s="5">
        <v>0.27829999999999999</v>
      </c>
      <c r="T81" s="5">
        <v>0.9083</v>
      </c>
      <c r="U81" s="5">
        <v>0.27839999999999998</v>
      </c>
      <c r="V81" s="4">
        <v>0.85629999999999995</v>
      </c>
      <c r="W81" s="4">
        <v>1.2316</v>
      </c>
      <c r="X81" s="4">
        <v>0.19520000000000001</v>
      </c>
      <c r="Y81" s="4">
        <v>0.66800000000000004</v>
      </c>
      <c r="Z81" s="4">
        <v>7.3300000000000004E-2</v>
      </c>
      <c r="AA81" s="5"/>
      <c r="AB81" s="5"/>
      <c r="AC81" s="5"/>
      <c r="AD81" s="5"/>
      <c r="AE81" s="5"/>
      <c r="AF81" s="4"/>
      <c r="AG81" s="4"/>
      <c r="AH81" s="4"/>
      <c r="AI81" s="4"/>
      <c r="AJ81" s="4"/>
      <c r="AK81" s="5"/>
      <c r="AL81" s="5"/>
      <c r="AM81" s="5"/>
      <c r="AN81" s="5"/>
      <c r="AO81" s="5"/>
      <c r="AP81" s="4"/>
      <c r="AQ81" s="4"/>
      <c r="AR81" s="4"/>
      <c r="AS81" s="4"/>
      <c r="AT81" s="4"/>
      <c r="AU81" s="5"/>
      <c r="AV81" s="5"/>
      <c r="AW81" s="5"/>
      <c r="AX81" s="5"/>
      <c r="AY81" s="5"/>
      <c r="AZ81" s="4"/>
      <c r="BA81" s="4"/>
      <c r="BB81" s="4"/>
      <c r="BC81" s="4"/>
      <c r="BD81" s="4"/>
      <c r="BE81" s="5"/>
      <c r="BF81" s="5"/>
      <c r="BG81" s="5"/>
      <c r="BH81" s="5"/>
      <c r="BI81" s="5"/>
      <c r="BJ81" s="4"/>
      <c r="BK81" s="4"/>
      <c r="BL81" s="4"/>
      <c r="BM81" s="4"/>
      <c r="BN81" s="4"/>
      <c r="BO81" s="5"/>
      <c r="BP81" s="5"/>
      <c r="BQ81" s="5"/>
      <c r="BR81" s="5"/>
      <c r="BS81" s="5"/>
      <c r="BT81" s="4"/>
      <c r="BU81" s="4"/>
      <c r="BV81" s="4"/>
      <c r="BW81" s="4"/>
      <c r="BX81" s="4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5"/>
      <c r="CJ81" s="5"/>
      <c r="CK81" s="5"/>
      <c r="CL81" s="5"/>
      <c r="CM81" s="5"/>
      <c r="CN81" s="4"/>
      <c r="CO81" s="4"/>
      <c r="CP81" s="4"/>
      <c r="CQ81" s="4"/>
      <c r="CR81" s="4"/>
      <c r="CS81" s="5"/>
      <c r="CT81" s="5"/>
      <c r="CU81" s="5"/>
      <c r="CV81" s="5"/>
      <c r="CW81" s="5"/>
      <c r="CX81" s="4">
        <f t="shared" si="10"/>
        <v>0.74418000000000006</v>
      </c>
      <c r="CY81" s="4">
        <f t="shared" si="11"/>
        <v>0.94490000000000018</v>
      </c>
      <c r="CZ81" s="4">
        <f t="shared" si="12"/>
        <v>0.29934000000000005</v>
      </c>
      <c r="DA81" s="4">
        <f t="shared" si="13"/>
        <v>0.8872199999999999</v>
      </c>
      <c r="DB81" s="4">
        <f t="shared" si="14"/>
        <v>0.34503999999999996</v>
      </c>
      <c r="DC81" s="11" t="str" cm="1">
        <f t="array" aca="1" ref="DC81" ca="1">CONCATENATE(INDIRECT(ADDRESS(1,MATCH(_xlfn.MINIFS(B81:CW81,metrics.est,"MAE"),B81:CW81,0)+1)), ", ", INDIRECT(ADDRESS(2,MATCH(_xlfn.MINIFS(B81:CW81,metrics.est,"MAE"),B81:CW81,0)+1)))</f>
        <v>k=5, r=0.1</v>
      </c>
      <c r="DD81" s="11" t="str" cm="1">
        <f t="array" aca="1" ref="DD81" ca="1">CONCATENATE(INDIRECT(ADDRESS(1,MATCH(_xlfn.MINIFS(B81:CW81,metrics.est,"MSE"),B81:CW81,0)+1)), ", ", INDIRECT(ADDRESS(2,MATCH(_xlfn.MINIFS(B81:CW81,metrics.est,"MSE"),B81:CW81,0)+1)))</f>
        <v>k=5, r=0.1</v>
      </c>
      <c r="DE81" s="11" t="str" cm="1">
        <f t="array" aca="1" ref="DE81" ca="1">CONCATENATE(INDIRECT(ADDRESS(1,MATCH(_xlfn.MAXIFS(B81:CW81,metrics.est,"R"),B81:CW81,0)+1)), ", ", INDIRECT(ADDRESS(2,MATCH(_xlfn.MAXIFS(B81:CW81,metrics.est,"R"),B81:CW81,0)+1)))</f>
        <v>k=5, r=0.1</v>
      </c>
      <c r="DF81" s="11" t="str" cm="1">
        <f t="array" aca="1" ref="DF81" ca="1">CONCATENATE(INDIRECT(ADDRESS(1,MATCH(_xlfn.MAXIFS(B81:CW81,metrics.est,"Coverage"),B81:CW81,0)+1)), ", ", INDIRECT(ADDRESS(2,MATCH(_xlfn.MAXIFS(B81:CW81,metrics.est,"Coverage"),B81:CW81,0)+1)))</f>
        <v>k=5, r=0.1</v>
      </c>
      <c r="DG81" s="11" t="str" cm="1">
        <f t="array" aca="1" ref="DG81" ca="1">CONCATENATE(INDIRECT(ADDRESS(1,MATCH(_xlfn.MINIFS(B81:CW81,metrics.est,"Time"),B81:CW81,0)+1)), ", ", INDIRECT(ADDRESS(2,MATCH(_xlfn.MINIFS(B81:CW81,metrics.est,"Time"),B81:CW81,0)+1)))</f>
        <v>k=5, r=0.9</v>
      </c>
    </row>
    <row r="82" spans="1:111" x14ac:dyDescent="0.2">
      <c r="A82" s="1" t="s">
        <v>78</v>
      </c>
      <c r="B82" s="4">
        <v>0.6421</v>
      </c>
      <c r="C82" s="4">
        <v>0.7046</v>
      </c>
      <c r="D82" s="4">
        <v>0.37730000000000002</v>
      </c>
      <c r="E82" s="4">
        <v>0.93059999999999998</v>
      </c>
      <c r="F82" s="4">
        <v>0.3034</v>
      </c>
      <c r="G82" s="5">
        <v>0.65990000000000004</v>
      </c>
      <c r="H82" s="5">
        <v>0.74529999999999996</v>
      </c>
      <c r="I82" s="5">
        <v>0.37409999999999999</v>
      </c>
      <c r="J82" s="5">
        <v>0.91339999999999999</v>
      </c>
      <c r="K82" s="5">
        <v>0.42520000000000002</v>
      </c>
      <c r="L82" s="4">
        <v>0.68569999999999998</v>
      </c>
      <c r="M82" s="4">
        <v>0.7994</v>
      </c>
      <c r="N82" s="4">
        <v>0.34870000000000001</v>
      </c>
      <c r="O82" s="4">
        <v>0.88649999999999995</v>
      </c>
      <c r="P82" s="4">
        <v>0.35520000000000002</v>
      </c>
      <c r="Q82" s="5">
        <v>0.73550000000000004</v>
      </c>
      <c r="R82" s="5">
        <v>0.91490000000000005</v>
      </c>
      <c r="S82" s="5">
        <v>0.29249999999999998</v>
      </c>
      <c r="T82" s="5">
        <v>0.83499999999999996</v>
      </c>
      <c r="U82" s="5">
        <v>0.25419999999999998</v>
      </c>
      <c r="V82" s="4">
        <v>0.84019999999999995</v>
      </c>
      <c r="W82" s="4">
        <v>1.1883999999999999</v>
      </c>
      <c r="X82" s="4">
        <v>0.20250000000000001</v>
      </c>
      <c r="Y82" s="4">
        <v>0.57779999999999998</v>
      </c>
      <c r="Z82" s="4">
        <v>9.5899999999999999E-2</v>
      </c>
      <c r="AA82" s="5"/>
      <c r="AB82" s="5"/>
      <c r="AC82" s="5"/>
      <c r="AD82" s="5"/>
      <c r="AE82" s="5"/>
      <c r="AF82" s="4"/>
      <c r="AG82" s="4"/>
      <c r="AH82" s="4"/>
      <c r="AI82" s="4"/>
      <c r="AJ82" s="4"/>
      <c r="AK82" s="5"/>
      <c r="AL82" s="5"/>
      <c r="AM82" s="5"/>
      <c r="AN82" s="5"/>
      <c r="AO82" s="5"/>
      <c r="AP82" s="4"/>
      <c r="AQ82" s="4"/>
      <c r="AR82" s="4"/>
      <c r="AS82" s="4"/>
      <c r="AT82" s="4"/>
      <c r="AU82" s="5"/>
      <c r="AV82" s="5"/>
      <c r="AW82" s="5"/>
      <c r="AX82" s="5"/>
      <c r="AY82" s="5"/>
      <c r="AZ82" s="4"/>
      <c r="BA82" s="4"/>
      <c r="BB82" s="4"/>
      <c r="BC82" s="4"/>
      <c r="BD82" s="4"/>
      <c r="BE82" s="5"/>
      <c r="BF82" s="5"/>
      <c r="BG82" s="5"/>
      <c r="BH82" s="5"/>
      <c r="BI82" s="5"/>
      <c r="BJ82" s="4"/>
      <c r="BK82" s="4"/>
      <c r="BL82" s="4"/>
      <c r="BM82" s="4"/>
      <c r="BN82" s="4"/>
      <c r="BO82" s="5"/>
      <c r="BP82" s="5"/>
      <c r="BQ82" s="5"/>
      <c r="BR82" s="5"/>
      <c r="BS82" s="5"/>
      <c r="BT82" s="4"/>
      <c r="BU82" s="4"/>
      <c r="BV82" s="4"/>
      <c r="BW82" s="4"/>
      <c r="BX82" s="4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5">
        <v>0.68689999999999996</v>
      </c>
      <c r="CJ82" s="5">
        <v>0.80310000000000004</v>
      </c>
      <c r="CK82" s="5">
        <v>0.34549999999999997</v>
      </c>
      <c r="CL82" s="5">
        <v>0.88770000000000004</v>
      </c>
      <c r="CM82" s="5">
        <v>0.24959999999999999</v>
      </c>
      <c r="CN82" s="4"/>
      <c r="CO82" s="4"/>
      <c r="CP82" s="4"/>
      <c r="CQ82" s="4"/>
      <c r="CR82" s="4"/>
      <c r="CS82" s="5"/>
      <c r="CT82" s="5"/>
      <c r="CU82" s="5"/>
      <c r="CV82" s="5"/>
      <c r="CW82" s="5"/>
      <c r="CX82" s="4">
        <f t="shared" si="10"/>
        <v>0.70838333333333336</v>
      </c>
      <c r="CY82" s="4">
        <f t="shared" si="11"/>
        <v>0.85928333333333329</v>
      </c>
      <c r="CZ82" s="4">
        <f t="shared" si="12"/>
        <v>0.32343333333333329</v>
      </c>
      <c r="DA82" s="4">
        <f t="shared" si="13"/>
        <v>0.83849999999999991</v>
      </c>
      <c r="DB82" s="4">
        <f t="shared" si="14"/>
        <v>0.28058333333333335</v>
      </c>
      <c r="DC82" s="11" t="str" cm="1">
        <f t="array" aca="1" ref="DC82" ca="1">CONCATENATE(INDIRECT(ADDRESS(1,MATCH(_xlfn.MINIFS(B82:CW82,metrics.est,"MAE"),B82:CW82,0)+1)), ", ", INDIRECT(ADDRESS(2,MATCH(_xlfn.MINIFS(B82:CW82,metrics.est,"MAE"),B82:CW82,0)+1)))</f>
        <v>k=5, r=0.1</v>
      </c>
      <c r="DD82" s="11" t="str" cm="1">
        <f t="array" aca="1" ref="DD82" ca="1">CONCATENATE(INDIRECT(ADDRESS(1,MATCH(_xlfn.MINIFS(B82:CW82,metrics.est,"MSE"),B82:CW82,0)+1)), ", ", INDIRECT(ADDRESS(2,MATCH(_xlfn.MINIFS(B82:CW82,metrics.est,"MSE"),B82:CW82,0)+1)))</f>
        <v>k=5, r=0.1</v>
      </c>
      <c r="DE82" s="11" t="str" cm="1">
        <f t="array" aca="1" ref="DE82" ca="1">CONCATENATE(INDIRECT(ADDRESS(1,MATCH(_xlfn.MAXIFS(B82:CW82,metrics.est,"R"),B82:CW82,0)+1)), ", ", INDIRECT(ADDRESS(2,MATCH(_xlfn.MAXIFS(B82:CW82,metrics.est,"R"),B82:CW82,0)+1)))</f>
        <v>k=5, r=0.1</v>
      </c>
      <c r="DF82" s="11" t="str" cm="1">
        <f t="array" aca="1" ref="DF82" ca="1">CONCATENATE(INDIRECT(ADDRESS(1,MATCH(_xlfn.MAXIFS(B82:CW82,metrics.est,"Coverage"),B82:CW82,0)+1)), ", ", INDIRECT(ADDRESS(2,MATCH(_xlfn.MAXIFS(B82:CW82,metrics.est,"Coverage"),B82:CW82,0)+1)))</f>
        <v>k=5, r=0.1</v>
      </c>
      <c r="DG82" s="11" t="str" cm="1">
        <f t="array" aca="1" ref="DG82" ca="1">CONCATENATE(INDIRECT(ADDRESS(1,MATCH(_xlfn.MINIFS(B82:CW82,metrics.est,"Time"),B82:CW82,0)+1)), ", ", INDIRECT(ADDRESS(2,MATCH(_xlfn.MINIFS(B82:CW82,metrics.est,"Time"),B82:CW82,0)+1)))</f>
        <v>k=5, r=0.9</v>
      </c>
    </row>
    <row r="83" spans="1:111" x14ac:dyDescent="0.2">
      <c r="A83" s="1" t="s">
        <v>79</v>
      </c>
      <c r="B83" s="4">
        <v>0.66369999999999996</v>
      </c>
      <c r="C83" s="4">
        <v>0.74870000000000003</v>
      </c>
      <c r="D83" s="4">
        <v>0.34329999999999999</v>
      </c>
      <c r="E83" s="4">
        <v>0.93059999999999998</v>
      </c>
      <c r="F83" s="4">
        <v>0.27950000000000003</v>
      </c>
      <c r="G83" s="5">
        <v>0.67620000000000002</v>
      </c>
      <c r="H83" s="5">
        <v>0.77869999999999995</v>
      </c>
      <c r="I83" s="5">
        <v>0.35249999999999998</v>
      </c>
      <c r="J83" s="5">
        <v>0.91339999999999999</v>
      </c>
      <c r="K83" s="5">
        <v>0.43580000000000002</v>
      </c>
      <c r="L83" s="4">
        <v>0.69720000000000004</v>
      </c>
      <c r="M83" s="4">
        <v>0.82230000000000003</v>
      </c>
      <c r="N83" s="4">
        <v>0.33529999999999999</v>
      </c>
      <c r="O83" s="4">
        <v>0.88649999999999995</v>
      </c>
      <c r="P83" s="4">
        <v>0.37969999999999998</v>
      </c>
      <c r="Q83" s="5">
        <v>0.73909999999999998</v>
      </c>
      <c r="R83" s="5">
        <v>0.92059999999999997</v>
      </c>
      <c r="S83" s="5">
        <v>0.28989999999999999</v>
      </c>
      <c r="T83" s="5">
        <v>0.83499999999999996</v>
      </c>
      <c r="U83" s="5">
        <v>0.25800000000000001</v>
      </c>
      <c r="V83" s="4">
        <v>0.83689999999999998</v>
      </c>
      <c r="W83" s="4">
        <v>1.1783999999999999</v>
      </c>
      <c r="X83" s="4">
        <v>0.20369999999999999</v>
      </c>
      <c r="Y83" s="4">
        <v>0.57779999999999998</v>
      </c>
      <c r="Z83" s="4">
        <v>9.3399999999999997E-2</v>
      </c>
      <c r="AA83" s="5"/>
      <c r="AB83" s="5"/>
      <c r="AC83" s="5"/>
      <c r="AD83" s="5"/>
      <c r="AE83" s="5"/>
      <c r="AF83" s="4"/>
      <c r="AG83" s="4"/>
      <c r="AH83" s="4"/>
      <c r="AI83" s="4"/>
      <c r="AJ83" s="4"/>
      <c r="AK83" s="5"/>
      <c r="AL83" s="5"/>
      <c r="AM83" s="5"/>
      <c r="AN83" s="5"/>
      <c r="AO83" s="5"/>
      <c r="AP83" s="4"/>
      <c r="AQ83" s="4"/>
      <c r="AR83" s="4"/>
      <c r="AS83" s="4"/>
      <c r="AT83" s="4"/>
      <c r="AU83" s="5"/>
      <c r="AV83" s="5"/>
      <c r="AW83" s="5"/>
      <c r="AX83" s="5"/>
      <c r="AY83" s="5"/>
      <c r="AZ83" s="4"/>
      <c r="BA83" s="4"/>
      <c r="BB83" s="4"/>
      <c r="BC83" s="4"/>
      <c r="BD83" s="4"/>
      <c r="BE83" s="5"/>
      <c r="BF83" s="5"/>
      <c r="BG83" s="5"/>
      <c r="BH83" s="5"/>
      <c r="BI83" s="5"/>
      <c r="BJ83" s="4"/>
      <c r="BK83" s="4"/>
      <c r="BL83" s="4"/>
      <c r="BM83" s="4"/>
      <c r="BN83" s="4"/>
      <c r="BO83" s="5"/>
      <c r="BP83" s="5"/>
      <c r="BQ83" s="5"/>
      <c r="BR83" s="5"/>
      <c r="BS83" s="5"/>
      <c r="BT83" s="4"/>
      <c r="BU83" s="4"/>
      <c r="BV83" s="4"/>
      <c r="BW83" s="4"/>
      <c r="BX83" s="4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5"/>
      <c r="CJ83" s="5"/>
      <c r="CK83" s="5"/>
      <c r="CL83" s="5"/>
      <c r="CM83" s="5"/>
      <c r="CN83" s="4"/>
      <c r="CO83" s="4"/>
      <c r="CP83" s="4"/>
      <c r="CQ83" s="4"/>
      <c r="CR83" s="4"/>
      <c r="CS83" s="5"/>
      <c r="CT83" s="5"/>
      <c r="CU83" s="5"/>
      <c r="CV83" s="5"/>
      <c r="CW83" s="5"/>
      <c r="CX83" s="4">
        <f t="shared" si="10"/>
        <v>0.72262000000000004</v>
      </c>
      <c r="CY83" s="4">
        <f t="shared" si="11"/>
        <v>0.88974000000000009</v>
      </c>
      <c r="CZ83" s="4">
        <f t="shared" si="12"/>
        <v>0.30493999999999999</v>
      </c>
      <c r="DA83" s="4">
        <f t="shared" si="13"/>
        <v>0.82865999999999995</v>
      </c>
      <c r="DB83" s="4">
        <f t="shared" si="14"/>
        <v>0.28927999999999998</v>
      </c>
      <c r="DC83" s="11" t="str" cm="1">
        <f t="array" aca="1" ref="DC83" ca="1">CONCATENATE(INDIRECT(ADDRESS(1,MATCH(_xlfn.MINIFS(B83:CW83,metrics.est,"MAE"),B83:CW83,0)+1)), ", ", INDIRECT(ADDRESS(2,MATCH(_xlfn.MINIFS(B83:CW83,metrics.est,"MAE"),B83:CW83,0)+1)))</f>
        <v>k=5, r=0.1</v>
      </c>
      <c r="DD83" s="11" t="str" cm="1">
        <f t="array" aca="1" ref="DD83" ca="1">CONCATENATE(INDIRECT(ADDRESS(1,MATCH(_xlfn.MINIFS(B83:CW83,metrics.est,"MSE"),B83:CW83,0)+1)), ", ", INDIRECT(ADDRESS(2,MATCH(_xlfn.MINIFS(B83:CW83,metrics.est,"MSE"),B83:CW83,0)+1)))</f>
        <v>k=5, r=0.1</v>
      </c>
      <c r="DE83" s="11" t="str" cm="1">
        <f t="array" aca="1" ref="DE83" ca="1">CONCATENATE(INDIRECT(ADDRESS(1,MATCH(_xlfn.MAXIFS(B83:CW83,metrics.est,"R"),B83:CW83,0)+1)), ", ", INDIRECT(ADDRESS(2,MATCH(_xlfn.MAXIFS(B83:CW83,metrics.est,"R"),B83:CW83,0)+1)))</f>
        <v>k=5, r=0.3</v>
      </c>
      <c r="DF83" s="11" t="str" cm="1">
        <f t="array" aca="1" ref="DF83" ca="1">CONCATENATE(INDIRECT(ADDRESS(1,MATCH(_xlfn.MAXIFS(B83:CW83,metrics.est,"Coverage"),B83:CW83,0)+1)), ", ", INDIRECT(ADDRESS(2,MATCH(_xlfn.MAXIFS(B83:CW83,metrics.est,"Coverage"),B83:CW83,0)+1)))</f>
        <v>k=5, r=0.1</v>
      </c>
      <c r="DG83" s="11" t="str" cm="1">
        <f t="array" aca="1" ref="DG83" ca="1">CONCATENATE(INDIRECT(ADDRESS(1,MATCH(_xlfn.MINIFS(B83:CW83,metrics.est,"Time"),B83:CW83,0)+1)), ", ", INDIRECT(ADDRESS(2,MATCH(_xlfn.MINIFS(B83:CW83,metrics.est,"Time"),B83:CW83,0)+1)))</f>
        <v>k=5, r=0.9</v>
      </c>
    </row>
    <row r="84" spans="1:111" x14ac:dyDescent="0.2">
      <c r="A84" s="1" t="s">
        <v>80</v>
      </c>
      <c r="B84" s="4">
        <v>0.65080000000000005</v>
      </c>
      <c r="C84" s="4">
        <v>0.72089999999999999</v>
      </c>
      <c r="D84" s="4">
        <v>0.36449999999999999</v>
      </c>
      <c r="E84" s="4">
        <v>0.93059999999999998</v>
      </c>
      <c r="F84" s="4">
        <v>0.27960000000000002</v>
      </c>
      <c r="G84" s="5">
        <v>0.66479999999999995</v>
      </c>
      <c r="H84" s="5">
        <v>0.75409999999999999</v>
      </c>
      <c r="I84" s="5">
        <v>0.37240000000000001</v>
      </c>
      <c r="J84" s="5">
        <v>0.91339999999999999</v>
      </c>
      <c r="K84" s="5">
        <v>0.55079999999999996</v>
      </c>
      <c r="L84" s="4">
        <v>0.68740000000000001</v>
      </c>
      <c r="M84" s="4">
        <v>0.80169999999999997</v>
      </c>
      <c r="N84" s="4">
        <v>0.34799999999999998</v>
      </c>
      <c r="O84" s="4">
        <v>0.88649999999999995</v>
      </c>
      <c r="P84" s="4">
        <v>0.37090000000000001</v>
      </c>
      <c r="Q84" s="5">
        <v>0.73380000000000001</v>
      </c>
      <c r="R84" s="5">
        <v>0.90939999999999999</v>
      </c>
      <c r="S84" s="5">
        <v>0.29649999999999999</v>
      </c>
      <c r="T84" s="5">
        <v>0.83499999999999996</v>
      </c>
      <c r="U84" s="5">
        <v>0.2883</v>
      </c>
      <c r="V84" s="4">
        <v>0.83650000000000002</v>
      </c>
      <c r="W84" s="4">
        <v>1.1778</v>
      </c>
      <c r="X84" s="4">
        <v>0.2044</v>
      </c>
      <c r="Y84" s="4">
        <v>0.57779999999999998</v>
      </c>
      <c r="Z84" s="4">
        <v>9.5899999999999999E-2</v>
      </c>
      <c r="AA84" s="5"/>
      <c r="AB84" s="5"/>
      <c r="AC84" s="5"/>
      <c r="AD84" s="5"/>
      <c r="AE84" s="5"/>
      <c r="AF84" s="4"/>
      <c r="AG84" s="4"/>
      <c r="AH84" s="4"/>
      <c r="AI84" s="4"/>
      <c r="AJ84" s="4"/>
      <c r="AK84" s="5"/>
      <c r="AL84" s="5"/>
      <c r="AM84" s="5"/>
      <c r="AN84" s="5"/>
      <c r="AO84" s="5"/>
      <c r="AP84" s="4"/>
      <c r="AQ84" s="4"/>
      <c r="AR84" s="4"/>
      <c r="AS84" s="4"/>
      <c r="AT84" s="4"/>
      <c r="AU84" s="5"/>
      <c r="AV84" s="5"/>
      <c r="AW84" s="5"/>
      <c r="AX84" s="5"/>
      <c r="AY84" s="5"/>
      <c r="AZ84" s="4"/>
      <c r="BA84" s="4"/>
      <c r="BB84" s="4"/>
      <c r="BC84" s="4"/>
      <c r="BD84" s="4"/>
      <c r="BE84" s="5"/>
      <c r="BF84" s="5"/>
      <c r="BG84" s="5"/>
      <c r="BH84" s="5"/>
      <c r="BI84" s="5"/>
      <c r="BJ84" s="4"/>
      <c r="BK84" s="4"/>
      <c r="BL84" s="4"/>
      <c r="BM84" s="4"/>
      <c r="BN84" s="4"/>
      <c r="BO84" s="5"/>
      <c r="BP84" s="5"/>
      <c r="BQ84" s="5"/>
      <c r="BR84" s="5"/>
      <c r="BS84" s="5"/>
      <c r="BT84" s="4"/>
      <c r="BU84" s="4"/>
      <c r="BV84" s="4"/>
      <c r="BW84" s="4"/>
      <c r="BX84" s="4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5"/>
      <c r="CJ84" s="5"/>
      <c r="CK84" s="5"/>
      <c r="CL84" s="5"/>
      <c r="CM84" s="5"/>
      <c r="CN84" s="4"/>
      <c r="CO84" s="4"/>
      <c r="CP84" s="4"/>
      <c r="CQ84" s="4"/>
      <c r="CR84" s="4"/>
      <c r="CS84" s="5"/>
      <c r="CT84" s="5"/>
      <c r="CU84" s="5"/>
      <c r="CV84" s="5"/>
      <c r="CW84" s="5"/>
      <c r="CX84" s="4">
        <f t="shared" si="10"/>
        <v>0.71466000000000007</v>
      </c>
      <c r="CY84" s="4">
        <f t="shared" si="11"/>
        <v>0.87277999999999989</v>
      </c>
      <c r="CZ84" s="4">
        <f t="shared" si="12"/>
        <v>0.31716</v>
      </c>
      <c r="DA84" s="4">
        <f t="shared" si="13"/>
        <v>0.82865999999999995</v>
      </c>
      <c r="DB84" s="4">
        <f t="shared" si="14"/>
        <v>0.31710000000000005</v>
      </c>
      <c r="DC84" s="11" t="str" cm="1">
        <f t="array" aca="1" ref="DC84" ca="1">CONCATENATE(INDIRECT(ADDRESS(1,MATCH(_xlfn.MINIFS(B84:CW84,metrics.est,"MAE"),B84:CW84,0)+1)), ", ", INDIRECT(ADDRESS(2,MATCH(_xlfn.MINIFS(B84:CW84,metrics.est,"MAE"),B84:CW84,0)+1)))</f>
        <v>k=5, r=0.1</v>
      </c>
      <c r="DD84" s="11" t="str" cm="1">
        <f t="array" aca="1" ref="DD84" ca="1">CONCATENATE(INDIRECT(ADDRESS(1,MATCH(_xlfn.MINIFS(B84:CW84,metrics.est,"MSE"),B84:CW84,0)+1)), ", ", INDIRECT(ADDRESS(2,MATCH(_xlfn.MINIFS(B84:CW84,metrics.est,"MSE"),B84:CW84,0)+1)))</f>
        <v>k=5, r=0.1</v>
      </c>
      <c r="DE84" s="11" t="str" cm="1">
        <f t="array" aca="1" ref="DE84" ca="1">CONCATENATE(INDIRECT(ADDRESS(1,MATCH(_xlfn.MAXIFS(B84:CW84,metrics.est,"R"),B84:CW84,0)+1)), ", ", INDIRECT(ADDRESS(2,MATCH(_xlfn.MAXIFS(B84:CW84,metrics.est,"R"),B84:CW84,0)+1)))</f>
        <v>k=5, r=0.3</v>
      </c>
      <c r="DF84" s="11" t="str" cm="1">
        <f t="array" aca="1" ref="DF84" ca="1">CONCATENATE(INDIRECT(ADDRESS(1,MATCH(_xlfn.MAXIFS(B84:CW84,metrics.est,"Coverage"),B84:CW84,0)+1)), ", ", INDIRECT(ADDRESS(2,MATCH(_xlfn.MAXIFS(B84:CW84,metrics.est,"Coverage"),B84:CW84,0)+1)))</f>
        <v>k=5, r=0.1</v>
      </c>
      <c r="DG84" s="11" t="str" cm="1">
        <f t="array" aca="1" ref="DG84" ca="1">CONCATENATE(INDIRECT(ADDRESS(1,MATCH(_xlfn.MINIFS(B84:CW84,metrics.est,"Time"),B84:CW84,0)+1)), ", ", INDIRECT(ADDRESS(2,MATCH(_xlfn.MINIFS(B84:CW84,metrics.est,"Time"),B84:CW84,0)+1)))</f>
        <v>k=5, r=0.9</v>
      </c>
    </row>
    <row r="85" spans="1:111" x14ac:dyDescent="0.2">
      <c r="A85" s="1" t="s">
        <v>81</v>
      </c>
      <c r="B85" s="4">
        <v>0.64729999999999999</v>
      </c>
      <c r="C85" s="4">
        <v>0.71830000000000005</v>
      </c>
      <c r="D85" s="4">
        <v>0.36199999999999999</v>
      </c>
      <c r="E85" s="4">
        <v>0.96419999999999995</v>
      </c>
      <c r="F85" s="4">
        <v>0.23350000000000001</v>
      </c>
      <c r="G85" s="5">
        <v>0.65949999999999998</v>
      </c>
      <c r="H85" s="5">
        <v>0.74770000000000003</v>
      </c>
      <c r="I85" s="5">
        <v>0.37009999999999998</v>
      </c>
      <c r="J85" s="5">
        <v>0.95540000000000003</v>
      </c>
      <c r="K85" s="5">
        <v>0.37590000000000001</v>
      </c>
      <c r="L85" s="4">
        <v>0.67320000000000002</v>
      </c>
      <c r="M85" s="4">
        <v>0.77559999999999996</v>
      </c>
      <c r="N85" s="4">
        <v>0.35649999999999998</v>
      </c>
      <c r="O85" s="4">
        <v>0.94110000000000005</v>
      </c>
      <c r="P85" s="4">
        <v>0.31090000000000001</v>
      </c>
      <c r="Q85" s="5">
        <v>0.70130000000000003</v>
      </c>
      <c r="R85" s="5">
        <v>0.8417</v>
      </c>
      <c r="S85" s="5">
        <v>0.31190000000000001</v>
      </c>
      <c r="T85" s="5">
        <v>0.91</v>
      </c>
      <c r="U85" s="5">
        <v>0.224</v>
      </c>
      <c r="V85" s="4">
        <v>0.79449999999999998</v>
      </c>
      <c r="W85" s="4">
        <v>1.0784</v>
      </c>
      <c r="X85" s="4">
        <v>0.2306</v>
      </c>
      <c r="Y85" s="4">
        <v>0.68110000000000004</v>
      </c>
      <c r="Z85" s="4">
        <v>8.1500000000000003E-2</v>
      </c>
      <c r="AA85" s="5"/>
      <c r="AB85" s="5"/>
      <c r="AC85" s="5"/>
      <c r="AD85" s="5"/>
      <c r="AE85" s="5"/>
      <c r="AF85" s="4"/>
      <c r="AG85" s="4"/>
      <c r="AH85" s="4"/>
      <c r="AI85" s="4"/>
      <c r="AJ85" s="4"/>
      <c r="AK85" s="5"/>
      <c r="AL85" s="5"/>
      <c r="AM85" s="5"/>
      <c r="AN85" s="5"/>
      <c r="AO85" s="5"/>
      <c r="AP85" s="4"/>
      <c r="AQ85" s="4"/>
      <c r="AR85" s="4"/>
      <c r="AS85" s="4"/>
      <c r="AT85" s="4"/>
      <c r="AU85" s="5"/>
      <c r="AV85" s="5"/>
      <c r="AW85" s="5"/>
      <c r="AX85" s="5"/>
      <c r="AY85" s="5"/>
      <c r="AZ85" s="4"/>
      <c r="BA85" s="4"/>
      <c r="BB85" s="4"/>
      <c r="BC85" s="4"/>
      <c r="BD85" s="4"/>
      <c r="BE85" s="5"/>
      <c r="BF85" s="5"/>
      <c r="BG85" s="5"/>
      <c r="BH85" s="5"/>
      <c r="BI85" s="5"/>
      <c r="BJ85" s="4"/>
      <c r="BK85" s="4"/>
      <c r="BL85" s="4"/>
      <c r="BM85" s="4"/>
      <c r="BN85" s="4"/>
      <c r="BO85" s="5"/>
      <c r="BP85" s="5"/>
      <c r="BQ85" s="5"/>
      <c r="BR85" s="5"/>
      <c r="BS85" s="5"/>
      <c r="BT85" s="4"/>
      <c r="BU85" s="4"/>
      <c r="BV85" s="4"/>
      <c r="BW85" s="4"/>
      <c r="BX85" s="4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5"/>
      <c r="CJ85" s="5"/>
      <c r="CK85" s="5"/>
      <c r="CL85" s="5"/>
      <c r="CM85" s="5"/>
      <c r="CN85" s="4"/>
      <c r="CO85" s="4"/>
      <c r="CP85" s="4"/>
      <c r="CQ85" s="4"/>
      <c r="CR85" s="4"/>
      <c r="CS85" s="5"/>
      <c r="CT85" s="5"/>
      <c r="CU85" s="5"/>
      <c r="CV85" s="5"/>
      <c r="CW85" s="5"/>
      <c r="CX85" s="4">
        <f t="shared" si="10"/>
        <v>0.69516000000000011</v>
      </c>
      <c r="CY85" s="4">
        <f t="shared" si="11"/>
        <v>0.83233999999999997</v>
      </c>
      <c r="CZ85" s="4">
        <f t="shared" si="12"/>
        <v>0.32622000000000001</v>
      </c>
      <c r="DA85" s="4">
        <f t="shared" si="13"/>
        <v>0.89036000000000004</v>
      </c>
      <c r="DB85" s="4">
        <f t="shared" si="14"/>
        <v>0.24515999999999999</v>
      </c>
      <c r="DC85" s="11" t="str" cm="1">
        <f t="array" aca="1" ref="DC85" ca="1">CONCATENATE(INDIRECT(ADDRESS(1,MATCH(_xlfn.MINIFS(B85:CW85,metrics.est,"MAE"),B85:CW85,0)+1)), ", ", INDIRECT(ADDRESS(2,MATCH(_xlfn.MINIFS(B85:CW85,metrics.est,"MAE"),B85:CW85,0)+1)))</f>
        <v>k=5, r=0.1</v>
      </c>
      <c r="DD85" s="11" t="str" cm="1">
        <f t="array" aca="1" ref="DD85" ca="1">CONCATENATE(INDIRECT(ADDRESS(1,MATCH(_xlfn.MINIFS(B85:CW85,metrics.est,"MSE"),B85:CW85,0)+1)), ", ", INDIRECT(ADDRESS(2,MATCH(_xlfn.MINIFS(B85:CW85,metrics.est,"MSE"),B85:CW85,0)+1)))</f>
        <v>k=5, r=0.1</v>
      </c>
      <c r="DE85" s="11" t="str" cm="1">
        <f t="array" aca="1" ref="DE85" ca="1">CONCATENATE(INDIRECT(ADDRESS(1,MATCH(_xlfn.MAXIFS(B85:CW85,metrics.est,"R"),B85:CW85,0)+1)), ", ", INDIRECT(ADDRESS(2,MATCH(_xlfn.MAXIFS(B85:CW85,metrics.est,"R"),B85:CW85,0)+1)))</f>
        <v>k=5, r=0.3</v>
      </c>
      <c r="DF85" s="11" t="str" cm="1">
        <f t="array" aca="1" ref="DF85" ca="1">CONCATENATE(INDIRECT(ADDRESS(1,MATCH(_xlfn.MAXIFS(B85:CW85,metrics.est,"Coverage"),B85:CW85,0)+1)), ", ", INDIRECT(ADDRESS(2,MATCH(_xlfn.MAXIFS(B85:CW85,metrics.est,"Coverage"),B85:CW85,0)+1)))</f>
        <v>k=5, r=0.1</v>
      </c>
      <c r="DG85" s="11" t="str" cm="1">
        <f t="array" aca="1" ref="DG85" ca="1">CONCATENATE(INDIRECT(ADDRESS(1,MATCH(_xlfn.MINIFS(B85:CW85,metrics.est,"Time"),B85:CW85,0)+1)), ", ", INDIRECT(ADDRESS(2,MATCH(_xlfn.MINIFS(B85:CW85,metrics.est,"Time"),B85:CW85,0)+1)))</f>
        <v>k=5, r=0.9</v>
      </c>
    </row>
    <row r="86" spans="1:111" x14ac:dyDescent="0.2">
      <c r="A86" s="1" t="s">
        <v>82</v>
      </c>
      <c r="B86" s="4">
        <v>0.65980000000000005</v>
      </c>
      <c r="C86" s="4">
        <v>0.74270000000000003</v>
      </c>
      <c r="D86" s="4">
        <v>0.35859999999999997</v>
      </c>
      <c r="E86" s="4">
        <v>0.96419999999999995</v>
      </c>
      <c r="F86" s="4">
        <v>0.16850000000000001</v>
      </c>
      <c r="G86" s="5">
        <v>0.66779999999999995</v>
      </c>
      <c r="H86" s="5">
        <v>0.76349999999999996</v>
      </c>
      <c r="I86" s="5">
        <v>0.36730000000000002</v>
      </c>
      <c r="J86" s="5">
        <v>0.95540000000000003</v>
      </c>
      <c r="K86" s="5">
        <v>0.29880000000000001</v>
      </c>
      <c r="L86" s="4">
        <v>0.6774</v>
      </c>
      <c r="M86" s="4">
        <v>0.7843</v>
      </c>
      <c r="N86" s="4">
        <v>0.35549999999999998</v>
      </c>
      <c r="O86" s="4">
        <v>0.94110000000000005</v>
      </c>
      <c r="P86" s="4">
        <v>0.2571</v>
      </c>
      <c r="Q86" s="5">
        <v>0.70340000000000003</v>
      </c>
      <c r="R86" s="5">
        <v>0.84640000000000004</v>
      </c>
      <c r="S86" s="5">
        <v>0.31069999999999998</v>
      </c>
      <c r="T86" s="5">
        <v>0.91</v>
      </c>
      <c r="U86" s="5">
        <v>0.18129999999999999</v>
      </c>
      <c r="V86" s="4">
        <v>0.80189999999999995</v>
      </c>
      <c r="W86" s="4">
        <v>1.1000000000000001</v>
      </c>
      <c r="X86" s="4">
        <v>0.2266</v>
      </c>
      <c r="Y86" s="4">
        <v>0.68110000000000004</v>
      </c>
      <c r="Z86" s="4">
        <v>7.6600000000000001E-2</v>
      </c>
      <c r="AA86" s="5"/>
      <c r="AB86" s="5"/>
      <c r="AC86" s="5"/>
      <c r="AD86" s="5"/>
      <c r="AE86" s="5"/>
      <c r="AF86" s="4"/>
      <c r="AG86" s="4"/>
      <c r="AH86" s="4"/>
      <c r="AI86" s="4"/>
      <c r="AJ86" s="4"/>
      <c r="AK86" s="5"/>
      <c r="AL86" s="5"/>
      <c r="AM86" s="5"/>
      <c r="AN86" s="5"/>
      <c r="AO86" s="5"/>
      <c r="AP86" s="4"/>
      <c r="AQ86" s="4"/>
      <c r="AR86" s="4"/>
      <c r="AS86" s="4"/>
      <c r="AT86" s="4"/>
      <c r="AU86" s="5"/>
      <c r="AV86" s="5"/>
      <c r="AW86" s="5"/>
      <c r="AX86" s="5"/>
      <c r="AY86" s="5"/>
      <c r="AZ86" s="4"/>
      <c r="BA86" s="4"/>
      <c r="BB86" s="4"/>
      <c r="BC86" s="4"/>
      <c r="BD86" s="4"/>
      <c r="BE86" s="5"/>
      <c r="BF86" s="5"/>
      <c r="BG86" s="5"/>
      <c r="BH86" s="5"/>
      <c r="BI86" s="5"/>
      <c r="BJ86" s="4"/>
      <c r="BK86" s="4"/>
      <c r="BL86" s="4"/>
      <c r="BM86" s="4"/>
      <c r="BN86" s="4"/>
      <c r="BO86" s="5"/>
      <c r="BP86" s="5"/>
      <c r="BQ86" s="5"/>
      <c r="BR86" s="5"/>
      <c r="BS86" s="5"/>
      <c r="BT86" s="4"/>
      <c r="BU86" s="4"/>
      <c r="BV86" s="4"/>
      <c r="BW86" s="4"/>
      <c r="BX86" s="4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5"/>
      <c r="CJ86" s="5"/>
      <c r="CK86" s="5"/>
      <c r="CL86" s="5"/>
      <c r="CM86" s="5"/>
      <c r="CN86" s="4"/>
      <c r="CO86" s="4"/>
      <c r="CP86" s="4"/>
      <c r="CQ86" s="4"/>
      <c r="CR86" s="4"/>
      <c r="CS86" s="5"/>
      <c r="CT86" s="5"/>
      <c r="CU86" s="5"/>
      <c r="CV86" s="5"/>
      <c r="CW86" s="5"/>
      <c r="CX86" s="4">
        <f t="shared" si="10"/>
        <v>0.70206000000000002</v>
      </c>
      <c r="CY86" s="4">
        <f t="shared" si="11"/>
        <v>0.84738000000000002</v>
      </c>
      <c r="CZ86" s="4">
        <f t="shared" si="12"/>
        <v>0.32373999999999997</v>
      </c>
      <c r="DA86" s="4">
        <f t="shared" si="13"/>
        <v>0.89036000000000004</v>
      </c>
      <c r="DB86" s="4">
        <f t="shared" si="14"/>
        <v>0.19646000000000002</v>
      </c>
      <c r="DC86" s="11" t="str" cm="1">
        <f t="array" aca="1" ref="DC86" ca="1">CONCATENATE(INDIRECT(ADDRESS(1,MATCH(_xlfn.MINIFS(B86:CW86,metrics.est,"MAE"),B86:CW86,0)+1)), ", ", INDIRECT(ADDRESS(2,MATCH(_xlfn.MINIFS(B86:CW86,metrics.est,"MAE"),B86:CW86,0)+1)))</f>
        <v>k=5, r=0.1</v>
      </c>
      <c r="DD86" s="11" t="str" cm="1">
        <f t="array" aca="1" ref="DD86" ca="1">CONCATENATE(INDIRECT(ADDRESS(1,MATCH(_xlfn.MINIFS(B86:CW86,metrics.est,"MSE"),B86:CW86,0)+1)), ", ", INDIRECT(ADDRESS(2,MATCH(_xlfn.MINIFS(B86:CW86,metrics.est,"MSE"),B86:CW86,0)+1)))</f>
        <v>k=5, r=0.1</v>
      </c>
      <c r="DE86" s="11" t="str" cm="1">
        <f t="array" aca="1" ref="DE86" ca="1">CONCATENATE(INDIRECT(ADDRESS(1,MATCH(_xlfn.MAXIFS(B86:CW86,metrics.est,"R"),B86:CW86,0)+1)), ", ", INDIRECT(ADDRESS(2,MATCH(_xlfn.MAXIFS(B86:CW86,metrics.est,"R"),B86:CW86,0)+1)))</f>
        <v>k=5, r=0.3</v>
      </c>
      <c r="DF86" s="11" t="str" cm="1">
        <f t="array" aca="1" ref="DF86" ca="1">CONCATENATE(INDIRECT(ADDRESS(1,MATCH(_xlfn.MAXIFS(B86:CW86,metrics.est,"Coverage"),B86:CW86,0)+1)), ", ", INDIRECT(ADDRESS(2,MATCH(_xlfn.MAXIFS(B86:CW86,metrics.est,"Coverage"),B86:CW86,0)+1)))</f>
        <v>k=5, r=0.1</v>
      </c>
      <c r="DG86" s="11" t="str" cm="1">
        <f t="array" aca="1" ref="DG86" ca="1">CONCATENATE(INDIRECT(ADDRESS(1,MATCH(_xlfn.MINIFS(B86:CW86,metrics.est,"Time"),B86:CW86,0)+1)), ", ", INDIRECT(ADDRESS(2,MATCH(_xlfn.MINIFS(B86:CW86,metrics.est,"Time"),B86:CW86,0)+1)))</f>
        <v>k=5, r=0.9</v>
      </c>
    </row>
    <row r="87" spans="1:111" x14ac:dyDescent="0.2">
      <c r="A87" s="1" t="s">
        <v>83</v>
      </c>
      <c r="B87" s="4">
        <v>0.64290000000000003</v>
      </c>
      <c r="C87" s="4">
        <v>0.71020000000000005</v>
      </c>
      <c r="D87" s="4">
        <v>0.37109999999999999</v>
      </c>
      <c r="E87" s="4">
        <v>0.96419999999999995</v>
      </c>
      <c r="F87" s="4">
        <v>0.3785</v>
      </c>
      <c r="G87" s="5">
        <v>0.6552</v>
      </c>
      <c r="H87" s="5">
        <v>0.73960000000000004</v>
      </c>
      <c r="I87" s="5">
        <v>0.37869999999999998</v>
      </c>
      <c r="J87" s="5">
        <v>0.95540000000000003</v>
      </c>
      <c r="K87" s="5">
        <v>0.66400000000000003</v>
      </c>
      <c r="L87" s="4">
        <v>0.66930000000000001</v>
      </c>
      <c r="M87" s="4">
        <v>0.76929999999999998</v>
      </c>
      <c r="N87" s="4">
        <v>0.36130000000000001</v>
      </c>
      <c r="O87" s="4">
        <v>0.94110000000000005</v>
      </c>
      <c r="P87" s="4">
        <v>0.46829999999999999</v>
      </c>
      <c r="Q87" s="5">
        <v>0.70089999999999997</v>
      </c>
      <c r="R87" s="5">
        <v>0.84399999999999997</v>
      </c>
      <c r="S87" s="5">
        <v>0.30980000000000002</v>
      </c>
      <c r="T87" s="5">
        <v>0.91</v>
      </c>
      <c r="U87" s="5">
        <v>0.32990000000000003</v>
      </c>
      <c r="V87" s="4">
        <v>0.80089999999999995</v>
      </c>
      <c r="W87" s="4">
        <v>1.0978000000000001</v>
      </c>
      <c r="X87" s="4">
        <v>0.22600000000000001</v>
      </c>
      <c r="Y87" s="4">
        <v>0.68110000000000004</v>
      </c>
      <c r="Z87" s="4">
        <v>0.11600000000000001</v>
      </c>
      <c r="AA87" s="5"/>
      <c r="AB87" s="5"/>
      <c r="AC87" s="5"/>
      <c r="AD87" s="5"/>
      <c r="AE87" s="5"/>
      <c r="AF87" s="4"/>
      <c r="AG87" s="4"/>
      <c r="AH87" s="4"/>
      <c r="AI87" s="4"/>
      <c r="AJ87" s="4"/>
      <c r="AK87" s="5"/>
      <c r="AL87" s="5"/>
      <c r="AM87" s="5"/>
      <c r="AN87" s="5"/>
      <c r="AO87" s="5"/>
      <c r="AP87" s="4"/>
      <c r="AQ87" s="4"/>
      <c r="AR87" s="4"/>
      <c r="AS87" s="4"/>
      <c r="AT87" s="4"/>
      <c r="AU87" s="5"/>
      <c r="AV87" s="5"/>
      <c r="AW87" s="5"/>
      <c r="AX87" s="5"/>
      <c r="AY87" s="5"/>
      <c r="AZ87" s="4"/>
      <c r="BA87" s="4"/>
      <c r="BB87" s="4"/>
      <c r="BC87" s="4"/>
      <c r="BD87" s="4"/>
      <c r="BE87" s="5"/>
      <c r="BF87" s="5"/>
      <c r="BG87" s="5"/>
      <c r="BH87" s="5"/>
      <c r="BI87" s="5"/>
      <c r="BJ87" s="4"/>
      <c r="BK87" s="4"/>
      <c r="BL87" s="4"/>
      <c r="BM87" s="4"/>
      <c r="BN87" s="4"/>
      <c r="BO87" s="5"/>
      <c r="BP87" s="5"/>
      <c r="BQ87" s="5"/>
      <c r="BR87" s="5"/>
      <c r="BS87" s="5"/>
      <c r="BT87" s="4"/>
      <c r="BU87" s="4"/>
      <c r="BV87" s="4"/>
      <c r="BW87" s="4"/>
      <c r="BX87" s="4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5"/>
      <c r="CJ87" s="5"/>
      <c r="CK87" s="5"/>
      <c r="CL87" s="5"/>
      <c r="CM87" s="5"/>
      <c r="CN87" s="4"/>
      <c r="CO87" s="4"/>
      <c r="CP87" s="4"/>
      <c r="CQ87" s="4"/>
      <c r="CR87" s="4"/>
      <c r="CS87" s="5"/>
      <c r="CT87" s="5"/>
      <c r="CU87" s="5"/>
      <c r="CV87" s="5"/>
      <c r="CW87" s="5"/>
      <c r="CX87" s="4">
        <f t="shared" si="10"/>
        <v>0.69384000000000001</v>
      </c>
      <c r="CY87" s="4">
        <f t="shared" si="11"/>
        <v>0.83217999999999992</v>
      </c>
      <c r="CZ87" s="4">
        <f t="shared" si="12"/>
        <v>0.32938000000000001</v>
      </c>
      <c r="DA87" s="4">
        <f t="shared" si="13"/>
        <v>0.89036000000000004</v>
      </c>
      <c r="DB87" s="4">
        <f t="shared" si="14"/>
        <v>0.39134000000000002</v>
      </c>
      <c r="DC87" s="11" t="str" cm="1">
        <f t="array" aca="1" ref="DC87" ca="1">CONCATENATE(INDIRECT(ADDRESS(1,MATCH(_xlfn.MINIFS(B87:CW87,metrics.est,"MAE"),B87:CW87,0)+1)), ", ", INDIRECT(ADDRESS(2,MATCH(_xlfn.MINIFS(B87:CW87,metrics.est,"MAE"),B87:CW87,0)+1)))</f>
        <v>k=5, r=0.1</v>
      </c>
      <c r="DD87" s="11" t="str" cm="1">
        <f t="array" aca="1" ref="DD87" ca="1">CONCATENATE(INDIRECT(ADDRESS(1,MATCH(_xlfn.MINIFS(B87:CW87,metrics.est,"MSE"),B87:CW87,0)+1)), ", ", INDIRECT(ADDRESS(2,MATCH(_xlfn.MINIFS(B87:CW87,metrics.est,"MSE"),B87:CW87,0)+1)))</f>
        <v>k=5, r=0.1</v>
      </c>
      <c r="DE87" s="11" t="str" cm="1">
        <f t="array" aca="1" ref="DE87" ca="1">CONCATENATE(INDIRECT(ADDRESS(1,MATCH(_xlfn.MAXIFS(B87:CW87,metrics.est,"R"),B87:CW87,0)+1)), ", ", INDIRECT(ADDRESS(2,MATCH(_xlfn.MAXIFS(B87:CW87,metrics.est,"R"),B87:CW87,0)+1)))</f>
        <v>k=5, r=0.3</v>
      </c>
      <c r="DF87" s="11" t="str" cm="1">
        <f t="array" aca="1" ref="DF87" ca="1">CONCATENATE(INDIRECT(ADDRESS(1,MATCH(_xlfn.MAXIFS(B87:CW87,metrics.est,"Coverage"),B87:CW87,0)+1)), ", ", INDIRECT(ADDRESS(2,MATCH(_xlfn.MAXIFS(B87:CW87,metrics.est,"Coverage"),B87:CW87,0)+1)))</f>
        <v>k=5, r=0.1</v>
      </c>
      <c r="DG87" s="11" t="str" cm="1">
        <f t="array" aca="1" ref="DG87" ca="1">CONCATENATE(INDIRECT(ADDRESS(1,MATCH(_xlfn.MINIFS(B87:CW87,metrics.est,"Time"),B87:CW87,0)+1)), ", ", INDIRECT(ADDRESS(2,MATCH(_xlfn.MINIFS(B87:CW87,metrics.est,"Time"),B87:CW87,0)+1)))</f>
        <v>k=5, r=0.9</v>
      </c>
    </row>
    <row r="88" spans="1:111" x14ac:dyDescent="0.2">
      <c r="A88" s="1" t="s">
        <v>84</v>
      </c>
      <c r="B88" s="4">
        <v>0.64810000000000001</v>
      </c>
      <c r="C88" s="4">
        <v>0.71819999999999995</v>
      </c>
      <c r="D88" s="4">
        <v>0.37059999999999998</v>
      </c>
      <c r="E88" s="4">
        <v>0.96419999999999995</v>
      </c>
      <c r="F88" s="4">
        <v>0.2432</v>
      </c>
      <c r="G88" s="5">
        <v>0.6593</v>
      </c>
      <c r="H88" s="5">
        <v>0.74590000000000001</v>
      </c>
      <c r="I88" s="5">
        <v>0.37930000000000003</v>
      </c>
      <c r="J88" s="5">
        <v>0.95540000000000003</v>
      </c>
      <c r="K88" s="5">
        <v>0.441</v>
      </c>
      <c r="L88" s="4">
        <v>0.67249999999999999</v>
      </c>
      <c r="M88" s="4">
        <v>0.77390000000000003</v>
      </c>
      <c r="N88" s="4">
        <v>0.3624</v>
      </c>
      <c r="O88" s="4">
        <v>0.94110000000000005</v>
      </c>
      <c r="P88" s="4">
        <v>0.32090000000000002</v>
      </c>
      <c r="Q88" s="5">
        <v>0.70599999999999996</v>
      </c>
      <c r="R88" s="5">
        <v>0.85470000000000002</v>
      </c>
      <c r="S88" s="5">
        <v>0.31019999999999998</v>
      </c>
      <c r="T88" s="5">
        <v>0.90959999999999996</v>
      </c>
      <c r="U88" s="5">
        <v>0.2051</v>
      </c>
      <c r="V88" s="4">
        <v>0.80100000000000005</v>
      </c>
      <c r="W88" s="4">
        <v>1.0965</v>
      </c>
      <c r="X88" s="4">
        <v>0.2283</v>
      </c>
      <c r="Y88" s="4">
        <v>0.68110000000000004</v>
      </c>
      <c r="Z88" s="4">
        <v>7.9899999999999999E-2</v>
      </c>
      <c r="AA88" s="5"/>
      <c r="AB88" s="5"/>
      <c r="AC88" s="5"/>
      <c r="AD88" s="5"/>
      <c r="AE88" s="5"/>
      <c r="AF88" s="4"/>
      <c r="AG88" s="4"/>
      <c r="AH88" s="4"/>
      <c r="AI88" s="4"/>
      <c r="AJ88" s="4"/>
      <c r="AK88" s="5"/>
      <c r="AL88" s="5"/>
      <c r="AM88" s="5"/>
      <c r="AN88" s="5"/>
      <c r="AO88" s="5"/>
      <c r="AP88" s="4"/>
      <c r="AQ88" s="4"/>
      <c r="AR88" s="4"/>
      <c r="AS88" s="4"/>
      <c r="AT88" s="4"/>
      <c r="AU88" s="5"/>
      <c r="AV88" s="5"/>
      <c r="AW88" s="5"/>
      <c r="AX88" s="5"/>
      <c r="AY88" s="5"/>
      <c r="AZ88" s="4"/>
      <c r="BA88" s="4"/>
      <c r="BB88" s="4"/>
      <c r="BC88" s="4"/>
      <c r="BD88" s="4"/>
      <c r="BE88" s="5"/>
      <c r="BF88" s="5"/>
      <c r="BG88" s="5"/>
      <c r="BH88" s="5"/>
      <c r="BI88" s="5"/>
      <c r="BJ88" s="4"/>
      <c r="BK88" s="4"/>
      <c r="BL88" s="4"/>
      <c r="BM88" s="4"/>
      <c r="BN88" s="4"/>
      <c r="BO88" s="5"/>
      <c r="BP88" s="5"/>
      <c r="BQ88" s="5"/>
      <c r="BR88" s="5"/>
      <c r="BS88" s="5"/>
      <c r="BT88" s="4"/>
      <c r="BU88" s="4"/>
      <c r="BV88" s="4"/>
      <c r="BW88" s="4"/>
      <c r="BX88" s="4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5">
        <v>0.67349999999999999</v>
      </c>
      <c r="CJ88" s="5">
        <v>0.77749999999999997</v>
      </c>
      <c r="CK88" s="5">
        <v>0.35849999999999999</v>
      </c>
      <c r="CL88" s="5">
        <v>0.94140000000000001</v>
      </c>
      <c r="CM88" s="5">
        <v>0.21240000000000001</v>
      </c>
      <c r="CN88" s="4"/>
      <c r="CO88" s="4"/>
      <c r="CP88" s="4"/>
      <c r="CQ88" s="4"/>
      <c r="CR88" s="4"/>
      <c r="CS88" s="5"/>
      <c r="CT88" s="5"/>
      <c r="CU88" s="5"/>
      <c r="CV88" s="5"/>
      <c r="CW88" s="5"/>
      <c r="CX88" s="4">
        <f t="shared" si="10"/>
        <v>0.69340000000000002</v>
      </c>
      <c r="CY88" s="4">
        <f t="shared" si="11"/>
        <v>0.8277833333333332</v>
      </c>
      <c r="CZ88" s="4">
        <f t="shared" si="12"/>
        <v>0.33488333333333337</v>
      </c>
      <c r="DA88" s="4">
        <f t="shared" si="13"/>
        <v>0.89879999999999993</v>
      </c>
      <c r="DB88" s="4">
        <f t="shared" si="14"/>
        <v>0.25041666666666668</v>
      </c>
      <c r="DC88" s="11" t="str" cm="1">
        <f t="array" aca="1" ref="DC88" ca="1">CONCATENATE(INDIRECT(ADDRESS(1,MATCH(_xlfn.MINIFS(B88:CW88,metrics.est,"MAE"),B88:CW88,0)+1)), ", ", INDIRECT(ADDRESS(2,MATCH(_xlfn.MINIFS(B88:CW88,metrics.est,"MAE"),B88:CW88,0)+1)))</f>
        <v>k=5, r=0.1</v>
      </c>
      <c r="DD88" s="11" t="str" cm="1">
        <f t="array" aca="1" ref="DD88" ca="1">CONCATENATE(INDIRECT(ADDRESS(1,MATCH(_xlfn.MINIFS(B88:CW88,metrics.est,"MSE"),B88:CW88,0)+1)), ", ", INDIRECT(ADDRESS(2,MATCH(_xlfn.MINIFS(B88:CW88,metrics.est,"MSE"),B88:CW88,0)+1)))</f>
        <v>k=5, r=0.1</v>
      </c>
      <c r="DE88" s="11" t="str" cm="1">
        <f t="array" aca="1" ref="DE88" ca="1">CONCATENATE(INDIRECT(ADDRESS(1,MATCH(_xlfn.MAXIFS(B88:CW88,metrics.est,"R"),B88:CW88,0)+1)), ", ", INDIRECT(ADDRESS(2,MATCH(_xlfn.MAXIFS(B88:CW88,metrics.est,"R"),B88:CW88,0)+1)))</f>
        <v>k=5, r=0.3</v>
      </c>
      <c r="DF88" s="11" t="str" cm="1">
        <f t="array" aca="1" ref="DF88" ca="1">CONCATENATE(INDIRECT(ADDRESS(1,MATCH(_xlfn.MAXIFS(B88:CW88,metrics.est,"Coverage"),B88:CW88,0)+1)), ", ", INDIRECT(ADDRESS(2,MATCH(_xlfn.MAXIFS(B88:CW88,metrics.est,"Coverage"),B88:CW88,0)+1)))</f>
        <v>k=5, r=0.1</v>
      </c>
      <c r="DG88" s="11" t="str" cm="1">
        <f t="array" aca="1" ref="DG88" ca="1">CONCATENATE(INDIRECT(ADDRESS(1,MATCH(_xlfn.MINIFS(B88:CW88,metrics.est,"Time"),B88:CW88,0)+1)), ", ", INDIRECT(ADDRESS(2,MATCH(_xlfn.MINIFS(B88:CW88,metrics.est,"Time"),B88:CW88,0)+1)))</f>
        <v>k=5, r=0.9</v>
      </c>
    </row>
    <row r="89" spans="1:111" x14ac:dyDescent="0.2">
      <c r="A89" s="1" t="s">
        <v>85</v>
      </c>
      <c r="B89" s="4">
        <v>0.68779999999999997</v>
      </c>
      <c r="C89" s="4">
        <v>0.80249999999999999</v>
      </c>
      <c r="D89" s="4">
        <v>0.32779999999999998</v>
      </c>
      <c r="E89" s="4">
        <v>0.96430000000000005</v>
      </c>
      <c r="F89" s="4">
        <v>2.0669</v>
      </c>
      <c r="G89" s="5">
        <v>0.69669999999999999</v>
      </c>
      <c r="H89" s="5">
        <v>0.82850000000000001</v>
      </c>
      <c r="I89" s="5">
        <v>0.33210000000000001</v>
      </c>
      <c r="J89" s="5">
        <v>0.95550000000000002</v>
      </c>
      <c r="K89" s="5">
        <v>1.9489000000000001</v>
      </c>
      <c r="L89" s="4">
        <v>0.70699999999999996</v>
      </c>
      <c r="M89" s="4">
        <v>0.85419999999999996</v>
      </c>
      <c r="N89" s="4">
        <v>0.32400000000000001</v>
      </c>
      <c r="O89" s="4">
        <v>0.94169999999999998</v>
      </c>
      <c r="P89" s="4">
        <v>1.1926000000000001</v>
      </c>
      <c r="Q89" s="5">
        <v>0.72970000000000002</v>
      </c>
      <c r="R89" s="5">
        <v>0.91169999999999995</v>
      </c>
      <c r="S89" s="5">
        <v>0.2969</v>
      </c>
      <c r="T89" s="5">
        <v>0.91469999999999996</v>
      </c>
      <c r="U89" s="5">
        <v>0.50839999999999996</v>
      </c>
      <c r="V89" s="4">
        <v>0.79890000000000005</v>
      </c>
      <c r="W89" s="4">
        <v>1.0942000000000001</v>
      </c>
      <c r="X89" s="4">
        <v>0.23769999999999999</v>
      </c>
      <c r="Y89" s="4">
        <v>0.80930000000000002</v>
      </c>
      <c r="Z89" s="4">
        <v>0.1401</v>
      </c>
      <c r="AA89" s="5"/>
      <c r="AB89" s="5"/>
      <c r="AC89" s="5"/>
      <c r="AD89" s="5"/>
      <c r="AE89" s="5"/>
      <c r="AF89" s="4"/>
      <c r="AG89" s="4"/>
      <c r="AH89" s="4"/>
      <c r="AI89" s="4"/>
      <c r="AJ89" s="4"/>
      <c r="AK89" s="5"/>
      <c r="AL89" s="5"/>
      <c r="AM89" s="5"/>
      <c r="AN89" s="5"/>
      <c r="AO89" s="5"/>
      <c r="AP89" s="4"/>
      <c r="AQ89" s="4"/>
      <c r="AR89" s="4"/>
      <c r="AS89" s="4"/>
      <c r="AT89" s="4"/>
      <c r="AU89" s="5"/>
      <c r="AV89" s="5"/>
      <c r="AW89" s="5"/>
      <c r="AX89" s="5"/>
      <c r="AY89" s="5"/>
      <c r="AZ89" s="4"/>
      <c r="BA89" s="4"/>
      <c r="BB89" s="4"/>
      <c r="BC89" s="4"/>
      <c r="BD89" s="4"/>
      <c r="BE89" s="5"/>
      <c r="BF89" s="5"/>
      <c r="BG89" s="5"/>
      <c r="BH89" s="5"/>
      <c r="BI89" s="5"/>
      <c r="BJ89" s="4"/>
      <c r="BK89" s="4"/>
      <c r="BL89" s="4"/>
      <c r="BM89" s="4"/>
      <c r="BN89" s="4"/>
      <c r="BO89" s="5"/>
      <c r="BP89" s="5"/>
      <c r="BQ89" s="5"/>
      <c r="BR89" s="5"/>
      <c r="BS89" s="5"/>
      <c r="BT89" s="4"/>
      <c r="BU89" s="4"/>
      <c r="BV89" s="4"/>
      <c r="BW89" s="4"/>
      <c r="BX89" s="4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5"/>
      <c r="CJ89" s="5"/>
      <c r="CK89" s="5"/>
      <c r="CL89" s="5"/>
      <c r="CM89" s="5"/>
      <c r="CN89" s="4"/>
      <c r="CO89" s="4"/>
      <c r="CP89" s="4"/>
      <c r="CQ89" s="4"/>
      <c r="CR89" s="4"/>
      <c r="CS89" s="5"/>
      <c r="CT89" s="5"/>
      <c r="CU89" s="5"/>
      <c r="CV89" s="5"/>
      <c r="CW89" s="5"/>
      <c r="CX89" s="4">
        <f t="shared" si="10"/>
        <v>0.72402000000000011</v>
      </c>
      <c r="CY89" s="4">
        <f t="shared" si="11"/>
        <v>0.89821999999999991</v>
      </c>
      <c r="CZ89" s="4">
        <f t="shared" si="12"/>
        <v>0.30369999999999997</v>
      </c>
      <c r="DA89" s="4">
        <f t="shared" si="13"/>
        <v>0.91709999999999992</v>
      </c>
      <c r="DB89" s="4">
        <f t="shared" si="14"/>
        <v>1.1713800000000003</v>
      </c>
      <c r="DC89" s="11" t="str" cm="1">
        <f t="array" aca="1" ref="DC89" ca="1">CONCATENATE(INDIRECT(ADDRESS(1,MATCH(_xlfn.MINIFS(B89:CW89,metrics.est,"MAE"),B89:CW89,0)+1)), ", ", INDIRECT(ADDRESS(2,MATCH(_xlfn.MINIFS(B89:CW89,metrics.est,"MAE"),B89:CW89,0)+1)))</f>
        <v>k=5, r=0.1</v>
      </c>
      <c r="DD89" s="11" t="str" cm="1">
        <f t="array" aca="1" ref="DD89" ca="1">CONCATENATE(INDIRECT(ADDRESS(1,MATCH(_xlfn.MINIFS(B89:CW89,metrics.est,"MSE"),B89:CW89,0)+1)), ", ", INDIRECT(ADDRESS(2,MATCH(_xlfn.MINIFS(B89:CW89,metrics.est,"MSE"),B89:CW89,0)+1)))</f>
        <v>k=5, r=0.1</v>
      </c>
      <c r="DE89" s="11" t="str" cm="1">
        <f t="array" aca="1" ref="DE89" ca="1">CONCATENATE(INDIRECT(ADDRESS(1,MATCH(_xlfn.MAXIFS(B89:CW89,metrics.est,"R"),B89:CW89,0)+1)), ", ", INDIRECT(ADDRESS(2,MATCH(_xlfn.MAXIFS(B89:CW89,metrics.est,"R"),B89:CW89,0)+1)))</f>
        <v>k=5, r=0.3</v>
      </c>
      <c r="DF89" s="11" t="str" cm="1">
        <f t="array" aca="1" ref="DF89" ca="1">CONCATENATE(INDIRECT(ADDRESS(1,MATCH(_xlfn.MAXIFS(B89:CW89,metrics.est,"Coverage"),B89:CW89,0)+1)), ", ", INDIRECT(ADDRESS(2,MATCH(_xlfn.MAXIFS(B89:CW89,metrics.est,"Coverage"),B89:CW89,0)+1)))</f>
        <v>k=5, r=0.1</v>
      </c>
      <c r="DG89" s="11" t="str" cm="1">
        <f t="array" aca="1" ref="DG89" ca="1">CONCATENATE(INDIRECT(ADDRESS(1,MATCH(_xlfn.MINIFS(B89:CW89,metrics.est,"Time"),B89:CW89,0)+1)), ", ", INDIRECT(ADDRESS(2,MATCH(_xlfn.MINIFS(B89:CW89,metrics.est,"Time"),B89:CW89,0)+1)))</f>
        <v>k=5, r=0.9</v>
      </c>
    </row>
    <row r="90" spans="1:111" x14ac:dyDescent="0.2">
      <c r="A90" s="1" t="s">
        <v>86</v>
      </c>
      <c r="B90" s="4">
        <v>0.72240000000000004</v>
      </c>
      <c r="C90" s="4">
        <v>0.88849999999999996</v>
      </c>
      <c r="D90" s="4">
        <v>0.28070000000000001</v>
      </c>
      <c r="E90" s="4">
        <v>0.96419999999999995</v>
      </c>
      <c r="F90" s="4">
        <v>0.34739999999999999</v>
      </c>
      <c r="G90" s="5">
        <v>0.74529999999999996</v>
      </c>
      <c r="H90" s="5">
        <v>0.95150000000000001</v>
      </c>
      <c r="I90" s="5">
        <v>0.28510000000000002</v>
      </c>
      <c r="J90" s="5">
        <v>0.95540000000000003</v>
      </c>
      <c r="K90" s="5">
        <v>0.60929999999999995</v>
      </c>
      <c r="L90" s="4">
        <v>0.77769999999999995</v>
      </c>
      <c r="M90" s="4">
        <v>1.0310999999999999</v>
      </c>
      <c r="N90" s="4">
        <v>0.27300000000000002</v>
      </c>
      <c r="O90" s="4">
        <v>0.94110000000000005</v>
      </c>
      <c r="P90" s="4">
        <v>0.56000000000000005</v>
      </c>
      <c r="Q90" s="5">
        <v>0.82640000000000002</v>
      </c>
      <c r="R90" s="5">
        <v>1.1552</v>
      </c>
      <c r="S90" s="5">
        <v>0.23599999999999999</v>
      </c>
      <c r="T90" s="5">
        <v>0.91</v>
      </c>
      <c r="U90" s="5">
        <v>0.28610000000000002</v>
      </c>
      <c r="V90" s="4">
        <v>0.86029999999999995</v>
      </c>
      <c r="W90" s="4">
        <v>1.2506999999999999</v>
      </c>
      <c r="X90" s="4">
        <v>0.1898</v>
      </c>
      <c r="Y90" s="4">
        <v>0.68110000000000004</v>
      </c>
      <c r="Z90" s="4">
        <v>0.122</v>
      </c>
      <c r="AA90" s="5"/>
      <c r="AB90" s="5"/>
      <c r="AC90" s="5"/>
      <c r="AD90" s="5"/>
      <c r="AE90" s="5"/>
      <c r="AF90" s="4"/>
      <c r="AG90" s="4"/>
      <c r="AH90" s="4"/>
      <c r="AI90" s="4"/>
      <c r="AJ90" s="4"/>
      <c r="AK90" s="5"/>
      <c r="AL90" s="5"/>
      <c r="AM90" s="5"/>
      <c r="AN90" s="5"/>
      <c r="AO90" s="5"/>
      <c r="AP90" s="4"/>
      <c r="AQ90" s="4"/>
      <c r="AR90" s="4"/>
      <c r="AS90" s="4"/>
      <c r="AT90" s="4"/>
      <c r="AU90" s="5"/>
      <c r="AV90" s="5"/>
      <c r="AW90" s="5"/>
      <c r="AX90" s="5"/>
      <c r="AY90" s="5"/>
      <c r="AZ90" s="4"/>
      <c r="BA90" s="4"/>
      <c r="BB90" s="4"/>
      <c r="BC90" s="4"/>
      <c r="BD90" s="4"/>
      <c r="BE90" s="5"/>
      <c r="BF90" s="5"/>
      <c r="BG90" s="5"/>
      <c r="BH90" s="5"/>
      <c r="BI90" s="5"/>
      <c r="BJ90" s="4"/>
      <c r="BK90" s="4"/>
      <c r="BL90" s="4"/>
      <c r="BM90" s="4"/>
      <c r="BN90" s="4"/>
      <c r="BO90" s="5"/>
      <c r="BP90" s="5"/>
      <c r="BQ90" s="5"/>
      <c r="BR90" s="5"/>
      <c r="BS90" s="5"/>
      <c r="BT90" s="4"/>
      <c r="BU90" s="4"/>
      <c r="BV90" s="4"/>
      <c r="BW90" s="4"/>
      <c r="BX90" s="4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>
        <f t="shared" si="10"/>
        <v>0.78642000000000001</v>
      </c>
      <c r="CY90" s="4">
        <f t="shared" si="11"/>
        <v>1.0554000000000001</v>
      </c>
      <c r="CZ90" s="4">
        <f t="shared" si="12"/>
        <v>0.25292000000000003</v>
      </c>
      <c r="DA90" s="4">
        <f t="shared" si="13"/>
        <v>0.89036000000000004</v>
      </c>
      <c r="DB90" s="4">
        <f t="shared" si="14"/>
        <v>0.38495999999999997</v>
      </c>
      <c r="DC90" s="11" t="str" cm="1">
        <f t="array" aca="1" ref="DC90" ca="1">CONCATENATE(INDIRECT(ADDRESS(1,MATCH(_xlfn.MINIFS(B90:CW90,metrics.est,"MAE"),B90:CW90,0)+1)), ", ", INDIRECT(ADDRESS(2,MATCH(_xlfn.MINIFS(B90:CW90,metrics.est,"MAE"),B90:CW90,0)+1)))</f>
        <v>k=5, r=0.1</v>
      </c>
      <c r="DD90" s="11" t="str" cm="1">
        <f t="array" aca="1" ref="DD90" ca="1">CONCATENATE(INDIRECT(ADDRESS(1,MATCH(_xlfn.MINIFS(B90:CW90,metrics.est,"MSE"),B90:CW90,0)+1)), ", ", INDIRECT(ADDRESS(2,MATCH(_xlfn.MINIFS(B90:CW90,metrics.est,"MSE"),B90:CW90,0)+1)))</f>
        <v>k=5, r=0.1</v>
      </c>
      <c r="DE90" s="11" t="str" cm="1">
        <f t="array" aca="1" ref="DE90" ca="1">CONCATENATE(INDIRECT(ADDRESS(1,MATCH(_xlfn.MAXIFS(B90:CW90,metrics.est,"R"),B90:CW90,0)+1)), ", ", INDIRECT(ADDRESS(2,MATCH(_xlfn.MAXIFS(B90:CW90,metrics.est,"R"),B90:CW90,0)+1)))</f>
        <v>k=5, r=0.3</v>
      </c>
      <c r="DF90" s="11" t="str" cm="1">
        <f t="array" aca="1" ref="DF90" ca="1">CONCATENATE(INDIRECT(ADDRESS(1,MATCH(_xlfn.MAXIFS(B90:CW90,metrics.est,"Coverage"),B90:CW90,0)+1)), ", ", INDIRECT(ADDRESS(2,MATCH(_xlfn.MAXIFS(B90:CW90,metrics.est,"Coverage"),B90:CW90,0)+1)))</f>
        <v>k=5, r=0.1</v>
      </c>
      <c r="DG90" s="11" t="str" cm="1">
        <f t="array" aca="1" ref="DG90" ca="1">CONCATENATE(INDIRECT(ADDRESS(1,MATCH(_xlfn.MINIFS(B90:CW90,metrics.est,"Time"),B90:CW90,0)+1)), ", ", INDIRECT(ADDRESS(2,MATCH(_xlfn.MINIFS(B90:CW90,metrics.est,"Time"),B90:CW90,0)+1)))</f>
        <v>k=5, r=0.9</v>
      </c>
    </row>
    <row r="91" spans="1:111" x14ac:dyDescent="0.2">
      <c r="A91" s="1" t="s">
        <v>87</v>
      </c>
      <c r="B91" s="4">
        <v>0.64859999999999995</v>
      </c>
      <c r="C91" s="4">
        <v>0.72130000000000005</v>
      </c>
      <c r="D91" s="4">
        <v>0.3614</v>
      </c>
      <c r="E91" s="4">
        <v>0.96419999999999995</v>
      </c>
      <c r="F91" s="4">
        <v>0.28589999999999999</v>
      </c>
      <c r="G91" s="5">
        <v>0.66059999999999997</v>
      </c>
      <c r="H91" s="5">
        <v>0.75039999999999996</v>
      </c>
      <c r="I91" s="5">
        <v>0.36709999999999998</v>
      </c>
      <c r="J91" s="5">
        <v>0.95530000000000004</v>
      </c>
      <c r="K91" s="5">
        <v>0.52329999999999999</v>
      </c>
      <c r="L91" s="4">
        <v>0.67459999999999998</v>
      </c>
      <c r="M91" s="4">
        <v>0.77900000000000003</v>
      </c>
      <c r="N91" s="4">
        <v>0.35539999999999999</v>
      </c>
      <c r="O91" s="4">
        <v>0.94110000000000005</v>
      </c>
      <c r="P91" s="4">
        <v>0.36449999999999999</v>
      </c>
      <c r="Q91" s="5">
        <v>0.70240000000000002</v>
      </c>
      <c r="R91" s="5">
        <v>0.84450000000000003</v>
      </c>
      <c r="S91" s="5">
        <v>0.31180000000000002</v>
      </c>
      <c r="T91" s="5">
        <v>0.91</v>
      </c>
      <c r="U91" s="5">
        <v>0.19309999999999999</v>
      </c>
      <c r="V91" s="4">
        <v>0.79500000000000004</v>
      </c>
      <c r="W91" s="4">
        <v>1.0795999999999999</v>
      </c>
      <c r="X91" s="4">
        <v>0.23139999999999999</v>
      </c>
      <c r="Y91" s="4">
        <v>0.68110000000000004</v>
      </c>
      <c r="Z91" s="4">
        <v>7.9200000000000007E-2</v>
      </c>
      <c r="AA91" s="5"/>
      <c r="AB91" s="5"/>
      <c r="AC91" s="5"/>
      <c r="AD91" s="5"/>
      <c r="AE91" s="5"/>
      <c r="AF91" s="4"/>
      <c r="AG91" s="4"/>
      <c r="AH91" s="4"/>
      <c r="AI91" s="4"/>
      <c r="AJ91" s="4"/>
      <c r="AK91" s="5"/>
      <c r="AL91" s="5"/>
      <c r="AM91" s="5"/>
      <c r="AN91" s="5"/>
      <c r="AO91" s="5"/>
      <c r="AP91" s="4"/>
      <c r="AQ91" s="4"/>
      <c r="AR91" s="4"/>
      <c r="AS91" s="4"/>
      <c r="AT91" s="4"/>
      <c r="AU91" s="5"/>
      <c r="AV91" s="5"/>
      <c r="AW91" s="5"/>
      <c r="AX91" s="5"/>
      <c r="AY91" s="5"/>
      <c r="AZ91" s="4"/>
      <c r="BA91" s="4"/>
      <c r="BB91" s="4"/>
      <c r="BC91" s="4"/>
      <c r="BD91" s="4"/>
      <c r="BE91" s="5"/>
      <c r="BF91" s="5"/>
      <c r="BG91" s="5"/>
      <c r="BH91" s="5"/>
      <c r="BI91" s="5"/>
      <c r="BJ91" s="4"/>
      <c r="BK91" s="4"/>
      <c r="BL91" s="4"/>
      <c r="BM91" s="4"/>
      <c r="BN91" s="4"/>
      <c r="BO91" s="5"/>
      <c r="BP91" s="5"/>
      <c r="BQ91" s="5"/>
      <c r="BR91" s="5"/>
      <c r="BS91" s="5"/>
      <c r="BT91" s="4"/>
      <c r="BU91" s="4"/>
      <c r="BV91" s="4"/>
      <c r="BW91" s="4"/>
      <c r="BX91" s="4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>
        <f t="shared" si="10"/>
        <v>0.69623999999999997</v>
      </c>
      <c r="CY91" s="4">
        <f t="shared" si="11"/>
        <v>0.83496000000000004</v>
      </c>
      <c r="CZ91" s="4">
        <f t="shared" si="12"/>
        <v>0.32541999999999999</v>
      </c>
      <c r="DA91" s="4">
        <f t="shared" si="13"/>
        <v>0.89033999999999991</v>
      </c>
      <c r="DB91" s="4">
        <f t="shared" si="14"/>
        <v>0.28920000000000001</v>
      </c>
      <c r="DC91" s="11" t="str" cm="1">
        <f t="array" aca="1" ref="DC91" ca="1">CONCATENATE(INDIRECT(ADDRESS(1,MATCH(_xlfn.MINIFS(B91:CW91,metrics.est,"MAE"),B91:CW91,0)+1)), ", ", INDIRECT(ADDRESS(2,MATCH(_xlfn.MINIFS(B91:CW91,metrics.est,"MAE"),B91:CW91,0)+1)))</f>
        <v>k=5, r=0.1</v>
      </c>
      <c r="DD91" s="11" t="str" cm="1">
        <f t="array" aca="1" ref="DD91" ca="1">CONCATENATE(INDIRECT(ADDRESS(1,MATCH(_xlfn.MINIFS(B91:CW91,metrics.est,"MSE"),B91:CW91,0)+1)), ", ", INDIRECT(ADDRESS(2,MATCH(_xlfn.MINIFS(B91:CW91,metrics.est,"MSE"),B91:CW91,0)+1)))</f>
        <v>k=5, r=0.1</v>
      </c>
      <c r="DE91" s="11" t="str" cm="1">
        <f t="array" aca="1" ref="DE91" ca="1">CONCATENATE(INDIRECT(ADDRESS(1,MATCH(_xlfn.MAXIFS(B91:CW91,metrics.est,"R"),B91:CW91,0)+1)), ", ", INDIRECT(ADDRESS(2,MATCH(_xlfn.MAXIFS(B91:CW91,metrics.est,"R"),B91:CW91,0)+1)))</f>
        <v>k=5, r=0.3</v>
      </c>
      <c r="DF91" s="11" t="str" cm="1">
        <f t="array" aca="1" ref="DF91" ca="1">CONCATENATE(INDIRECT(ADDRESS(1,MATCH(_xlfn.MAXIFS(B91:CW91,metrics.est,"Coverage"),B91:CW91,0)+1)), ", ", INDIRECT(ADDRESS(2,MATCH(_xlfn.MAXIFS(B91:CW91,metrics.est,"Coverage"),B91:CW91,0)+1)))</f>
        <v>k=5, r=0.1</v>
      </c>
      <c r="DG91" s="11" t="str" cm="1">
        <f t="array" aca="1" ref="DG91" ca="1">CONCATENATE(INDIRECT(ADDRESS(1,MATCH(_xlfn.MINIFS(B91:CW91,metrics.est,"Time"),B91:CW91,0)+1)), ", ", INDIRECT(ADDRESS(2,MATCH(_xlfn.MINIFS(B91:CW91,metrics.est,"Time"),B91:CW91,0)+1)))</f>
        <v>k=5, r=0.9</v>
      </c>
    </row>
    <row r="92" spans="1:111" x14ac:dyDescent="0.2">
      <c r="A92" s="1" t="s">
        <v>88</v>
      </c>
      <c r="B92" s="4">
        <v>0.64680000000000004</v>
      </c>
      <c r="C92" s="4">
        <v>0.7177</v>
      </c>
      <c r="D92" s="4">
        <v>0.36130000000000001</v>
      </c>
      <c r="E92" s="4">
        <v>0.96430000000000005</v>
      </c>
      <c r="F92" s="4">
        <v>0.20810000000000001</v>
      </c>
      <c r="G92" s="5">
        <v>0.65910000000000002</v>
      </c>
      <c r="H92" s="5">
        <v>0.747</v>
      </c>
      <c r="I92" s="5">
        <v>0.36919999999999997</v>
      </c>
      <c r="J92" s="5">
        <v>0.95550000000000002</v>
      </c>
      <c r="K92" s="5">
        <v>0.34239999999999998</v>
      </c>
      <c r="L92" s="4">
        <v>0.67310000000000003</v>
      </c>
      <c r="M92" s="4">
        <v>0.77629999999999999</v>
      </c>
      <c r="N92" s="4">
        <v>0.35489999999999999</v>
      </c>
      <c r="O92" s="4">
        <v>0.94169999999999998</v>
      </c>
      <c r="P92" s="4">
        <v>0.30730000000000002</v>
      </c>
      <c r="Q92" s="5">
        <v>0.70269999999999999</v>
      </c>
      <c r="R92" s="5">
        <v>0.84640000000000004</v>
      </c>
      <c r="S92" s="5">
        <v>0.311</v>
      </c>
      <c r="T92" s="5">
        <v>0.91469999999999996</v>
      </c>
      <c r="U92" s="5">
        <v>0.1691</v>
      </c>
      <c r="V92" s="4">
        <v>0.81830000000000003</v>
      </c>
      <c r="W92" s="4">
        <v>1.1458999999999999</v>
      </c>
      <c r="X92" s="4">
        <v>0.22309999999999999</v>
      </c>
      <c r="Y92" s="4">
        <v>0.80910000000000004</v>
      </c>
      <c r="Z92" s="4">
        <v>6.7100000000000007E-2</v>
      </c>
      <c r="AA92" s="5"/>
      <c r="AB92" s="5"/>
      <c r="AC92" s="5"/>
      <c r="AD92" s="5"/>
      <c r="AE92" s="5"/>
      <c r="AF92" s="4"/>
      <c r="AG92" s="4"/>
      <c r="AH92" s="4"/>
      <c r="AI92" s="4"/>
      <c r="AJ92" s="4"/>
      <c r="AK92" s="5"/>
      <c r="AL92" s="5"/>
      <c r="AM92" s="5"/>
      <c r="AN92" s="5"/>
      <c r="AO92" s="5"/>
      <c r="AP92" s="4"/>
      <c r="AQ92" s="4"/>
      <c r="AR92" s="4"/>
      <c r="AS92" s="4"/>
      <c r="AT92" s="4"/>
      <c r="AU92" s="5"/>
      <c r="AV92" s="5"/>
      <c r="AW92" s="5"/>
      <c r="AX92" s="5"/>
      <c r="AY92" s="5"/>
      <c r="AZ92" s="4"/>
      <c r="BA92" s="4"/>
      <c r="BB92" s="4"/>
      <c r="BC92" s="4"/>
      <c r="BD92" s="4"/>
      <c r="BE92" s="5"/>
      <c r="BF92" s="5"/>
      <c r="BG92" s="5"/>
      <c r="BH92" s="5"/>
      <c r="BI92" s="5"/>
      <c r="BJ92" s="4"/>
      <c r="BK92" s="4"/>
      <c r="BL92" s="4"/>
      <c r="BM92" s="4"/>
      <c r="BN92" s="4"/>
      <c r="BO92" s="5"/>
      <c r="BP92" s="5"/>
      <c r="BQ92" s="5"/>
      <c r="BR92" s="5"/>
      <c r="BS92" s="5"/>
      <c r="BT92" s="4"/>
      <c r="BU92" s="4"/>
      <c r="BV92" s="4"/>
      <c r="BW92" s="4"/>
      <c r="BX92" s="4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5">
        <v>0.67400000000000004</v>
      </c>
      <c r="CJ92" s="5">
        <v>0.77949999999999997</v>
      </c>
      <c r="CK92" s="5">
        <v>0.35139999999999999</v>
      </c>
      <c r="CL92" s="5">
        <v>0.94210000000000005</v>
      </c>
      <c r="CM92" s="5">
        <v>0.19589999999999999</v>
      </c>
      <c r="CN92" s="4"/>
      <c r="CO92" s="4"/>
      <c r="CP92" s="4"/>
      <c r="CQ92" s="4"/>
      <c r="CR92" s="4"/>
      <c r="CS92" s="5"/>
      <c r="CT92" s="5"/>
      <c r="CU92" s="5"/>
      <c r="CV92" s="5"/>
      <c r="CW92" s="5"/>
      <c r="CX92" s="4">
        <f t="shared" si="10"/>
        <v>0.69566666666666677</v>
      </c>
      <c r="CY92" s="4">
        <f t="shared" si="11"/>
        <v>0.83546666666666658</v>
      </c>
      <c r="CZ92" s="4">
        <f t="shared" si="12"/>
        <v>0.32848333333333329</v>
      </c>
      <c r="DA92" s="4">
        <f t="shared" si="13"/>
        <v>0.92123333333333335</v>
      </c>
      <c r="DB92" s="4">
        <f t="shared" si="14"/>
        <v>0.2149833333333333</v>
      </c>
      <c r="DC92" s="11" t="str" cm="1">
        <f t="array" aca="1" ref="DC92" ca="1">CONCATENATE(INDIRECT(ADDRESS(1,MATCH(_xlfn.MINIFS(B92:CW92,metrics.est,"MAE"),B92:CW92,0)+1)), ", ", INDIRECT(ADDRESS(2,MATCH(_xlfn.MINIFS(B92:CW92,metrics.est,"MAE"),B92:CW92,0)+1)))</f>
        <v>k=5, r=0.1</v>
      </c>
      <c r="DD92" s="11" t="str" cm="1">
        <f t="array" aca="1" ref="DD92" ca="1">CONCATENATE(INDIRECT(ADDRESS(1,MATCH(_xlfn.MINIFS(B92:CW92,metrics.est,"MSE"),B92:CW92,0)+1)), ", ", INDIRECT(ADDRESS(2,MATCH(_xlfn.MINIFS(B92:CW92,metrics.est,"MSE"),B92:CW92,0)+1)))</f>
        <v>k=5, r=0.1</v>
      </c>
      <c r="DE92" s="11" t="str" cm="1">
        <f t="array" aca="1" ref="DE92" ca="1">CONCATENATE(INDIRECT(ADDRESS(1,MATCH(_xlfn.MAXIFS(B92:CW92,metrics.est,"R"),B92:CW92,0)+1)), ", ", INDIRECT(ADDRESS(2,MATCH(_xlfn.MAXIFS(B92:CW92,metrics.est,"R"),B92:CW92,0)+1)))</f>
        <v>k=5, r=0.3</v>
      </c>
      <c r="DF92" s="11" t="str" cm="1">
        <f t="array" aca="1" ref="DF92" ca="1">CONCATENATE(INDIRECT(ADDRESS(1,MATCH(_xlfn.MAXIFS(B92:CW92,metrics.est,"Coverage"),B92:CW92,0)+1)), ", ", INDIRECT(ADDRESS(2,MATCH(_xlfn.MAXIFS(B92:CW92,metrics.est,"Coverage"),B92:CW92,0)+1)))</f>
        <v>k=5, r=0.1</v>
      </c>
      <c r="DG92" s="11" t="str" cm="1">
        <f t="array" aca="1" ref="DG92" ca="1">CONCATENATE(INDIRECT(ADDRESS(1,MATCH(_xlfn.MINIFS(B92:CW92,metrics.est,"Time"),B92:CW92,0)+1)), ", ", INDIRECT(ADDRESS(2,MATCH(_xlfn.MINIFS(B92:CW92,metrics.est,"Time"),B92:CW92,0)+1)))</f>
        <v>k=5, r=0.9</v>
      </c>
    </row>
    <row r="93" spans="1:111" x14ac:dyDescent="0.2">
      <c r="A93" s="1" t="s">
        <v>89</v>
      </c>
      <c r="B93" s="4">
        <v>0.6411</v>
      </c>
      <c r="C93" s="4">
        <v>0.70569999999999999</v>
      </c>
      <c r="D93" s="4">
        <v>0.37730000000000002</v>
      </c>
      <c r="E93" s="4">
        <v>0.96430000000000005</v>
      </c>
      <c r="F93" s="4">
        <v>0.27929999999999999</v>
      </c>
      <c r="G93" s="5">
        <v>0.65449999999999997</v>
      </c>
      <c r="H93" s="5">
        <v>0.73750000000000004</v>
      </c>
      <c r="I93" s="5">
        <v>0.38040000000000002</v>
      </c>
      <c r="J93" s="5">
        <v>0.95550000000000002</v>
      </c>
      <c r="K93" s="5">
        <v>0.44579999999999997</v>
      </c>
      <c r="L93" s="4">
        <v>0.67010000000000003</v>
      </c>
      <c r="M93" s="4">
        <v>0.77129999999999999</v>
      </c>
      <c r="N93" s="4">
        <v>0.35980000000000001</v>
      </c>
      <c r="O93" s="4">
        <v>0.94169999999999998</v>
      </c>
      <c r="P93" s="4">
        <v>0.34079999999999999</v>
      </c>
      <c r="Q93" s="5">
        <v>0.70489999999999997</v>
      </c>
      <c r="R93" s="5">
        <v>0.85440000000000005</v>
      </c>
      <c r="S93" s="5">
        <v>0.30649999999999999</v>
      </c>
      <c r="T93" s="5">
        <v>0.91469999999999996</v>
      </c>
      <c r="U93" s="5">
        <v>0.1963</v>
      </c>
      <c r="V93" s="4">
        <v>0.82450000000000001</v>
      </c>
      <c r="W93" s="4">
        <v>1.1627000000000001</v>
      </c>
      <c r="X93" s="4">
        <v>0.2205</v>
      </c>
      <c r="Y93" s="4">
        <v>0.80930000000000002</v>
      </c>
      <c r="Z93" s="4">
        <v>9.5100000000000004E-2</v>
      </c>
      <c r="AA93" s="5"/>
      <c r="AB93" s="5"/>
      <c r="AC93" s="5"/>
      <c r="AD93" s="5"/>
      <c r="AE93" s="5"/>
      <c r="AF93" s="4"/>
      <c r="AG93" s="4"/>
      <c r="AH93" s="4"/>
      <c r="AI93" s="4"/>
      <c r="AJ93" s="4"/>
      <c r="AK93" s="5"/>
      <c r="AL93" s="5"/>
      <c r="AM93" s="5"/>
      <c r="AN93" s="5"/>
      <c r="AO93" s="5"/>
      <c r="AP93" s="4"/>
      <c r="AQ93" s="4"/>
      <c r="AR93" s="4"/>
      <c r="AS93" s="4"/>
      <c r="AT93" s="4"/>
      <c r="AU93" s="5"/>
      <c r="AV93" s="5"/>
      <c r="AW93" s="5"/>
      <c r="AX93" s="5"/>
      <c r="AY93" s="5"/>
      <c r="AZ93" s="4"/>
      <c r="BA93" s="4"/>
      <c r="BB93" s="4"/>
      <c r="BC93" s="4"/>
      <c r="BD93" s="4"/>
      <c r="BE93" s="5"/>
      <c r="BF93" s="5"/>
      <c r="BG93" s="5"/>
      <c r="BH93" s="5"/>
      <c r="BI93" s="5"/>
      <c r="BJ93" s="4"/>
      <c r="BK93" s="4"/>
      <c r="BL93" s="4"/>
      <c r="BM93" s="4"/>
      <c r="BN93" s="4"/>
      <c r="BO93" s="5"/>
      <c r="BP93" s="5"/>
      <c r="BQ93" s="5"/>
      <c r="BR93" s="5"/>
      <c r="BS93" s="5"/>
      <c r="BT93" s="4"/>
      <c r="BU93" s="4"/>
      <c r="BV93" s="4"/>
      <c r="BW93" s="4"/>
      <c r="BX93" s="4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5">
        <v>0.67110000000000003</v>
      </c>
      <c r="CJ93" s="5">
        <v>0.77449999999999997</v>
      </c>
      <c r="CK93" s="5">
        <v>0.35599999999999998</v>
      </c>
      <c r="CL93" s="5">
        <v>0.94199999999999995</v>
      </c>
      <c r="CM93" s="5">
        <v>0.24660000000000001</v>
      </c>
      <c r="CN93" s="4"/>
      <c r="CO93" s="4"/>
      <c r="CP93" s="4"/>
      <c r="CQ93" s="4"/>
      <c r="CR93" s="4"/>
      <c r="CS93" s="5"/>
      <c r="CT93" s="5"/>
      <c r="CU93" s="5"/>
      <c r="CV93" s="5"/>
      <c r="CW93" s="5"/>
      <c r="CX93" s="4">
        <f t="shared" si="10"/>
        <v>0.69436666666666669</v>
      </c>
      <c r="CY93" s="4">
        <f t="shared" si="11"/>
        <v>0.83435000000000004</v>
      </c>
      <c r="CZ93" s="4">
        <f t="shared" si="12"/>
        <v>0.33341666666666669</v>
      </c>
      <c r="DA93" s="4">
        <f t="shared" si="13"/>
        <v>0.92125000000000001</v>
      </c>
      <c r="DB93" s="4">
        <f t="shared" si="14"/>
        <v>0.26731666666666665</v>
      </c>
      <c r="DC93" s="11" t="str" cm="1">
        <f t="array" aca="1" ref="DC93" ca="1">CONCATENATE(INDIRECT(ADDRESS(1,MATCH(_xlfn.MINIFS(B93:CW93,metrics.est,"MAE"),B93:CW93,0)+1)), ", ", INDIRECT(ADDRESS(2,MATCH(_xlfn.MINIFS(B93:CW93,metrics.est,"MAE"),B93:CW93,0)+1)))</f>
        <v>k=5, r=0.1</v>
      </c>
      <c r="DD93" s="11" t="str" cm="1">
        <f t="array" aca="1" ref="DD93" ca="1">CONCATENATE(INDIRECT(ADDRESS(1,MATCH(_xlfn.MINIFS(B93:CW93,metrics.est,"MSE"),B93:CW93,0)+1)), ", ", INDIRECT(ADDRESS(2,MATCH(_xlfn.MINIFS(B93:CW93,metrics.est,"MSE"),B93:CW93,0)+1)))</f>
        <v>k=5, r=0.1</v>
      </c>
      <c r="DE93" s="11" t="str" cm="1">
        <f t="array" aca="1" ref="DE93" ca="1">CONCATENATE(INDIRECT(ADDRESS(1,MATCH(_xlfn.MAXIFS(B93:CW93,metrics.est,"R"),B93:CW93,0)+1)), ", ", INDIRECT(ADDRESS(2,MATCH(_xlfn.MAXIFS(B93:CW93,metrics.est,"R"),B93:CW93,0)+1)))</f>
        <v>k=5, r=0.3</v>
      </c>
      <c r="DF93" s="11" t="str" cm="1">
        <f t="array" aca="1" ref="DF93" ca="1">CONCATENATE(INDIRECT(ADDRESS(1,MATCH(_xlfn.MAXIFS(B93:CW93,metrics.est,"Coverage"),B93:CW93,0)+1)), ", ", INDIRECT(ADDRESS(2,MATCH(_xlfn.MAXIFS(B93:CW93,metrics.est,"Coverage"),B93:CW93,0)+1)))</f>
        <v>k=5, r=0.1</v>
      </c>
      <c r="DG93" s="11" t="str" cm="1">
        <f t="array" aca="1" ref="DG93" ca="1">CONCATENATE(INDIRECT(ADDRESS(1,MATCH(_xlfn.MINIFS(B93:CW93,metrics.est,"Time"),B93:CW93,0)+1)), ", ", INDIRECT(ADDRESS(2,MATCH(_xlfn.MINIFS(B93:CW93,metrics.est,"Time"),B93:CW93,0)+1)))</f>
        <v>k=5, r=0.9</v>
      </c>
    </row>
    <row r="94" spans="1:111" x14ac:dyDescent="0.2">
      <c r="A94" s="1" t="s">
        <v>90</v>
      </c>
      <c r="B94" s="4">
        <v>0.66379999999999995</v>
      </c>
      <c r="C94" s="4">
        <v>0.75160000000000005</v>
      </c>
      <c r="D94" s="4">
        <v>0.34649999999999997</v>
      </c>
      <c r="E94" s="4">
        <v>0.96430000000000005</v>
      </c>
      <c r="F94" s="4">
        <v>0.1983</v>
      </c>
      <c r="G94" s="5">
        <v>0.67269999999999996</v>
      </c>
      <c r="H94" s="5">
        <v>0.77380000000000004</v>
      </c>
      <c r="I94" s="5">
        <v>0.35510000000000003</v>
      </c>
      <c r="J94" s="5">
        <v>0.95550000000000002</v>
      </c>
      <c r="K94" s="5">
        <v>0.38219999999999998</v>
      </c>
      <c r="L94" s="4">
        <v>0.68330000000000002</v>
      </c>
      <c r="M94" s="4">
        <v>0.79700000000000004</v>
      </c>
      <c r="N94" s="4">
        <v>0.34460000000000002</v>
      </c>
      <c r="O94" s="4">
        <v>0.94169999999999998</v>
      </c>
      <c r="P94" s="4">
        <v>0.29289999999999999</v>
      </c>
      <c r="Q94" s="5">
        <v>0.71060000000000001</v>
      </c>
      <c r="R94" s="5">
        <v>0.86219999999999997</v>
      </c>
      <c r="S94" s="5">
        <v>0.30690000000000001</v>
      </c>
      <c r="T94" s="5">
        <v>0.91469999999999996</v>
      </c>
      <c r="U94" s="5">
        <v>0.16650000000000001</v>
      </c>
      <c r="V94" s="4">
        <v>0.82899999999999996</v>
      </c>
      <c r="W94" s="4">
        <v>1.1695</v>
      </c>
      <c r="X94" s="4">
        <v>0.21909999999999999</v>
      </c>
      <c r="Y94" s="4">
        <v>0.80930000000000002</v>
      </c>
      <c r="Z94" s="4">
        <v>6.7400000000000002E-2</v>
      </c>
      <c r="AA94" s="5"/>
      <c r="AB94" s="5"/>
      <c r="AC94" s="5"/>
      <c r="AD94" s="5"/>
      <c r="AE94" s="5"/>
      <c r="AF94" s="4"/>
      <c r="AG94" s="4"/>
      <c r="AH94" s="4"/>
      <c r="AI94" s="4"/>
      <c r="AJ94" s="4"/>
      <c r="AK94" s="5"/>
      <c r="AL94" s="5"/>
      <c r="AM94" s="5"/>
      <c r="AN94" s="5"/>
      <c r="AO94" s="5"/>
      <c r="AP94" s="4"/>
      <c r="AQ94" s="4"/>
      <c r="AR94" s="4"/>
      <c r="AS94" s="4"/>
      <c r="AT94" s="4"/>
      <c r="AU94" s="5"/>
      <c r="AV94" s="5"/>
      <c r="AW94" s="5"/>
      <c r="AX94" s="5"/>
      <c r="AY94" s="5"/>
      <c r="AZ94" s="4"/>
      <c r="BA94" s="4"/>
      <c r="BB94" s="4"/>
      <c r="BC94" s="4"/>
      <c r="BD94" s="4"/>
      <c r="BE94" s="5"/>
      <c r="BF94" s="5"/>
      <c r="BG94" s="5"/>
      <c r="BH94" s="5"/>
      <c r="BI94" s="5"/>
      <c r="BJ94" s="4"/>
      <c r="BK94" s="4"/>
      <c r="BL94" s="4"/>
      <c r="BM94" s="4"/>
      <c r="BN94" s="4"/>
      <c r="BO94" s="5"/>
      <c r="BP94" s="5"/>
      <c r="BQ94" s="5"/>
      <c r="BR94" s="5"/>
      <c r="BS94" s="5"/>
      <c r="BT94" s="4"/>
      <c r="BU94" s="4"/>
      <c r="BV94" s="4"/>
      <c r="BW94" s="4"/>
      <c r="BX94" s="4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5"/>
      <c r="CJ94" s="5"/>
      <c r="CK94" s="5"/>
      <c r="CL94" s="5"/>
      <c r="CM94" s="5"/>
      <c r="CN94" s="4"/>
      <c r="CO94" s="4"/>
      <c r="CP94" s="4"/>
      <c r="CQ94" s="4"/>
      <c r="CR94" s="4"/>
      <c r="CS94" s="5"/>
      <c r="CT94" s="5"/>
      <c r="CU94" s="5"/>
      <c r="CV94" s="5"/>
      <c r="CW94" s="5"/>
      <c r="CX94" s="4">
        <f t="shared" si="10"/>
        <v>0.71188000000000007</v>
      </c>
      <c r="CY94" s="4">
        <f t="shared" si="11"/>
        <v>0.87081999999999993</v>
      </c>
      <c r="CZ94" s="4">
        <f t="shared" si="12"/>
        <v>0.31444</v>
      </c>
      <c r="DA94" s="4">
        <f t="shared" si="13"/>
        <v>0.91709999999999992</v>
      </c>
      <c r="DB94" s="4">
        <f t="shared" si="14"/>
        <v>0.22145999999999999</v>
      </c>
      <c r="DC94" s="11" t="str" cm="1">
        <f t="array" aca="1" ref="DC94" ca="1">CONCATENATE(INDIRECT(ADDRESS(1,MATCH(_xlfn.MINIFS(B94:CW94,metrics.est,"MAE"),B94:CW94,0)+1)), ", ", INDIRECT(ADDRESS(2,MATCH(_xlfn.MINIFS(B94:CW94,metrics.est,"MAE"),B94:CW94,0)+1)))</f>
        <v>k=5, r=0.1</v>
      </c>
      <c r="DD94" s="11" t="str" cm="1">
        <f t="array" aca="1" ref="DD94" ca="1">CONCATENATE(INDIRECT(ADDRESS(1,MATCH(_xlfn.MINIFS(B94:CW94,metrics.est,"MSE"),B94:CW94,0)+1)), ", ", INDIRECT(ADDRESS(2,MATCH(_xlfn.MINIFS(B94:CW94,metrics.est,"MSE"),B94:CW94,0)+1)))</f>
        <v>k=5, r=0.1</v>
      </c>
      <c r="DE94" s="11" t="str" cm="1">
        <f t="array" aca="1" ref="DE94" ca="1">CONCATENATE(INDIRECT(ADDRESS(1,MATCH(_xlfn.MAXIFS(B94:CW94,metrics.est,"R"),B94:CW94,0)+1)), ", ", INDIRECT(ADDRESS(2,MATCH(_xlfn.MAXIFS(B94:CW94,metrics.est,"R"),B94:CW94,0)+1)))</f>
        <v>k=5, r=0.3</v>
      </c>
      <c r="DF94" s="11" t="str" cm="1">
        <f t="array" aca="1" ref="DF94" ca="1">CONCATENATE(INDIRECT(ADDRESS(1,MATCH(_xlfn.MAXIFS(B94:CW94,metrics.est,"Coverage"),B94:CW94,0)+1)), ", ", INDIRECT(ADDRESS(2,MATCH(_xlfn.MAXIFS(B94:CW94,metrics.est,"Coverage"),B94:CW94,0)+1)))</f>
        <v>k=5, r=0.1</v>
      </c>
      <c r="DG94" s="11" t="str" cm="1">
        <f t="array" aca="1" ref="DG94" ca="1">CONCATENATE(INDIRECT(ADDRESS(1,MATCH(_xlfn.MINIFS(B94:CW94,metrics.est,"Time"),B94:CW94,0)+1)), ", ", INDIRECT(ADDRESS(2,MATCH(_xlfn.MINIFS(B94:CW94,metrics.est,"Time"),B94:CW94,0)+1)))</f>
        <v>k=5, r=0.9</v>
      </c>
    </row>
    <row r="95" spans="1:111" x14ac:dyDescent="0.2">
      <c r="A95" s="1" t="s">
        <v>91</v>
      </c>
      <c r="B95" s="4">
        <v>0.64780000000000004</v>
      </c>
      <c r="C95" s="4">
        <v>0.71840000000000004</v>
      </c>
      <c r="D95" s="4">
        <v>0.36890000000000001</v>
      </c>
      <c r="E95" s="4">
        <v>0.96430000000000005</v>
      </c>
      <c r="F95" s="4">
        <v>0.26440000000000002</v>
      </c>
      <c r="G95" s="5">
        <v>0.66010000000000002</v>
      </c>
      <c r="H95" s="5">
        <v>0.74850000000000005</v>
      </c>
      <c r="I95" s="5">
        <v>0.3745</v>
      </c>
      <c r="J95" s="5">
        <v>0.95550000000000002</v>
      </c>
      <c r="K95" s="5">
        <v>0.41549999999999998</v>
      </c>
      <c r="L95" s="4">
        <v>0.67469999999999997</v>
      </c>
      <c r="M95" s="4">
        <v>0.77929999999999999</v>
      </c>
      <c r="N95" s="4">
        <v>0.35680000000000001</v>
      </c>
      <c r="O95" s="4">
        <v>0.94169999999999998</v>
      </c>
      <c r="P95" s="4">
        <v>0.34839999999999999</v>
      </c>
      <c r="Q95" s="5">
        <v>0.70720000000000005</v>
      </c>
      <c r="R95" s="5">
        <v>0.85680000000000001</v>
      </c>
      <c r="S95" s="5">
        <v>0.30730000000000002</v>
      </c>
      <c r="T95" s="5">
        <v>0.91469999999999996</v>
      </c>
      <c r="U95" s="5">
        <v>0.24929999999999999</v>
      </c>
      <c r="V95" s="4">
        <v>0.82410000000000005</v>
      </c>
      <c r="W95" s="4">
        <v>1.1593</v>
      </c>
      <c r="X95" s="4">
        <v>0.22059999999999999</v>
      </c>
      <c r="Y95" s="4">
        <v>0.80930000000000002</v>
      </c>
      <c r="Z95" s="4">
        <v>7.2599999999999998E-2</v>
      </c>
      <c r="AA95" s="5"/>
      <c r="AB95" s="5"/>
      <c r="AC95" s="5"/>
      <c r="AD95" s="5"/>
      <c r="AE95" s="5"/>
      <c r="AF95" s="4"/>
      <c r="AG95" s="4"/>
      <c r="AH95" s="4"/>
      <c r="AI95" s="4"/>
      <c r="AJ95" s="4"/>
      <c r="AK95" s="5"/>
      <c r="AL95" s="5"/>
      <c r="AM95" s="5"/>
      <c r="AN95" s="5"/>
      <c r="AO95" s="5"/>
      <c r="AP95" s="4"/>
      <c r="AQ95" s="4"/>
      <c r="AR95" s="4"/>
      <c r="AS95" s="4"/>
      <c r="AT95" s="4"/>
      <c r="AU95" s="5"/>
      <c r="AV95" s="5"/>
      <c r="AW95" s="5"/>
      <c r="AX95" s="5"/>
      <c r="AY95" s="5"/>
      <c r="AZ95" s="4"/>
      <c r="BA95" s="4"/>
      <c r="BB95" s="4"/>
      <c r="BC95" s="4"/>
      <c r="BD95" s="4"/>
      <c r="BE95" s="5"/>
      <c r="BF95" s="5"/>
      <c r="BG95" s="5"/>
      <c r="BH95" s="5"/>
      <c r="BI95" s="5"/>
      <c r="BJ95" s="4"/>
      <c r="BK95" s="4"/>
      <c r="BL95" s="4"/>
      <c r="BM95" s="4"/>
      <c r="BN95" s="4"/>
      <c r="BO95" s="5"/>
      <c r="BP95" s="5"/>
      <c r="BQ95" s="5"/>
      <c r="BR95" s="5"/>
      <c r="BS95" s="5"/>
      <c r="BT95" s="4"/>
      <c r="BU95" s="4"/>
      <c r="BV95" s="4"/>
      <c r="BW95" s="4"/>
      <c r="BX95" s="4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5"/>
      <c r="CJ95" s="5"/>
      <c r="CK95" s="5"/>
      <c r="CL95" s="5"/>
      <c r="CM95" s="5"/>
      <c r="CN95" s="4"/>
      <c r="CO95" s="4"/>
      <c r="CP95" s="4"/>
      <c r="CQ95" s="4"/>
      <c r="CR95" s="4"/>
      <c r="CS95" s="5"/>
      <c r="CT95" s="5"/>
      <c r="CU95" s="5"/>
      <c r="CV95" s="5"/>
      <c r="CW95" s="5"/>
      <c r="CX95" s="4">
        <f t="shared" si="10"/>
        <v>0.70277999999999996</v>
      </c>
      <c r="CY95" s="4">
        <f t="shared" si="11"/>
        <v>0.85246</v>
      </c>
      <c r="CZ95" s="4">
        <f t="shared" si="12"/>
        <v>0.32562000000000002</v>
      </c>
      <c r="DA95" s="4">
        <f t="shared" si="13"/>
        <v>0.91709999999999992</v>
      </c>
      <c r="DB95" s="4">
        <f t="shared" si="14"/>
        <v>0.27004</v>
      </c>
      <c r="DC95" s="11" t="str" cm="1">
        <f t="array" aca="1" ref="DC95" ca="1">CONCATENATE(INDIRECT(ADDRESS(1,MATCH(_xlfn.MINIFS(B95:CW95,metrics.est,"MAE"),B95:CW95,0)+1)), ", ", INDIRECT(ADDRESS(2,MATCH(_xlfn.MINIFS(B95:CW95,metrics.est,"MAE"),B95:CW95,0)+1)))</f>
        <v>k=5, r=0.1</v>
      </c>
      <c r="DD95" s="11" t="str" cm="1">
        <f t="array" aca="1" ref="DD95" ca="1">CONCATENATE(INDIRECT(ADDRESS(1,MATCH(_xlfn.MINIFS(B95:CW95,metrics.est,"MSE"),B95:CW95,0)+1)), ", ", INDIRECT(ADDRESS(2,MATCH(_xlfn.MINIFS(B95:CW95,metrics.est,"MSE"),B95:CW95,0)+1)))</f>
        <v>k=5, r=0.1</v>
      </c>
      <c r="DE95" s="11" t="str" cm="1">
        <f t="array" aca="1" ref="DE95" ca="1">CONCATENATE(INDIRECT(ADDRESS(1,MATCH(_xlfn.MAXIFS(B95:CW95,metrics.est,"R"),B95:CW95,0)+1)), ", ", INDIRECT(ADDRESS(2,MATCH(_xlfn.MAXIFS(B95:CW95,metrics.est,"R"),B95:CW95,0)+1)))</f>
        <v>k=5, r=0.3</v>
      </c>
      <c r="DF95" s="11" t="str" cm="1">
        <f t="array" aca="1" ref="DF95" ca="1">CONCATENATE(INDIRECT(ADDRESS(1,MATCH(_xlfn.MAXIFS(B95:CW95,metrics.est,"Coverage"),B95:CW95,0)+1)), ", ", INDIRECT(ADDRESS(2,MATCH(_xlfn.MAXIFS(B95:CW95,metrics.est,"Coverage"),B95:CW95,0)+1)))</f>
        <v>k=5, r=0.1</v>
      </c>
      <c r="DG95" s="11" t="str" cm="1">
        <f t="array" aca="1" ref="DG95" ca="1">CONCATENATE(INDIRECT(ADDRESS(1,MATCH(_xlfn.MINIFS(B95:CW95,metrics.est,"Time"),B95:CW95,0)+1)), ", ", INDIRECT(ADDRESS(2,MATCH(_xlfn.MINIFS(B95:CW95,metrics.est,"Time"),B95:CW95,0)+1)))</f>
        <v>k=5, r=0.9</v>
      </c>
    </row>
    <row r="96" spans="1:111" x14ac:dyDescent="0.2">
      <c r="A96" s="1" t="s">
        <v>92</v>
      </c>
      <c r="B96" s="4">
        <v>0.64680000000000004</v>
      </c>
      <c r="C96" s="4">
        <v>0.71550000000000002</v>
      </c>
      <c r="D96" s="4">
        <v>0.37230000000000002</v>
      </c>
      <c r="E96" s="4">
        <v>0.96430000000000005</v>
      </c>
      <c r="F96" s="4">
        <v>0.2157</v>
      </c>
      <c r="G96" s="5">
        <v>0.65939999999999999</v>
      </c>
      <c r="H96" s="5">
        <v>0.746</v>
      </c>
      <c r="I96" s="5">
        <v>0.37880000000000003</v>
      </c>
      <c r="J96" s="5">
        <v>0.95550000000000002</v>
      </c>
      <c r="K96" s="5">
        <v>0.33069999999999999</v>
      </c>
      <c r="L96" s="4">
        <v>0.67549999999999999</v>
      </c>
      <c r="M96" s="4">
        <v>0.78059999999999996</v>
      </c>
      <c r="N96" s="4">
        <v>0.35759999999999997</v>
      </c>
      <c r="O96" s="4">
        <v>0.94169999999999998</v>
      </c>
      <c r="P96" s="4">
        <v>0.27750000000000002</v>
      </c>
      <c r="Q96" s="5">
        <v>0.71330000000000005</v>
      </c>
      <c r="R96" s="5">
        <v>0.87060000000000004</v>
      </c>
      <c r="S96" s="5">
        <v>0.3009</v>
      </c>
      <c r="T96" s="5">
        <v>0.91469999999999996</v>
      </c>
      <c r="U96" s="5">
        <v>0.1736</v>
      </c>
      <c r="V96" s="4">
        <v>0.83409999999999995</v>
      </c>
      <c r="W96" s="4">
        <v>1.1839999999999999</v>
      </c>
      <c r="X96" s="4">
        <v>0.2167</v>
      </c>
      <c r="Y96" s="4">
        <v>0.80930000000000002</v>
      </c>
      <c r="Z96" s="4">
        <v>6.0900000000000003E-2</v>
      </c>
      <c r="AA96" s="5"/>
      <c r="AB96" s="5"/>
      <c r="AC96" s="5"/>
      <c r="AD96" s="5"/>
      <c r="AE96" s="5"/>
      <c r="AF96" s="4"/>
      <c r="AG96" s="4"/>
      <c r="AH96" s="4"/>
      <c r="AI96" s="4"/>
      <c r="AJ96" s="4"/>
      <c r="AK96" s="5"/>
      <c r="AL96" s="5"/>
      <c r="AM96" s="5"/>
      <c r="AN96" s="5"/>
      <c r="AO96" s="5"/>
      <c r="AP96" s="4"/>
      <c r="AQ96" s="4"/>
      <c r="AR96" s="4"/>
      <c r="AS96" s="4"/>
      <c r="AT96" s="4"/>
      <c r="AU96" s="5"/>
      <c r="AV96" s="5"/>
      <c r="AW96" s="5"/>
      <c r="AX96" s="5"/>
      <c r="AY96" s="5"/>
      <c r="AZ96" s="4"/>
      <c r="BA96" s="4"/>
      <c r="BB96" s="4"/>
      <c r="BC96" s="4"/>
      <c r="BD96" s="4"/>
      <c r="BE96" s="5"/>
      <c r="BF96" s="5"/>
      <c r="BG96" s="5"/>
      <c r="BH96" s="5"/>
      <c r="BI96" s="5"/>
      <c r="BJ96" s="4"/>
      <c r="BK96" s="4"/>
      <c r="BL96" s="4"/>
      <c r="BM96" s="4"/>
      <c r="BN96" s="4"/>
      <c r="BO96" s="5"/>
      <c r="BP96" s="5"/>
      <c r="BQ96" s="5"/>
      <c r="BR96" s="5"/>
      <c r="BS96" s="5"/>
      <c r="BT96" s="4"/>
      <c r="BU96" s="4"/>
      <c r="BV96" s="4"/>
      <c r="BW96" s="4"/>
      <c r="BX96" s="4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5"/>
      <c r="CJ96" s="5"/>
      <c r="CK96" s="5"/>
      <c r="CL96" s="5"/>
      <c r="CM96" s="5"/>
      <c r="CN96" s="4"/>
      <c r="CO96" s="4"/>
      <c r="CP96" s="4"/>
      <c r="CQ96" s="4"/>
      <c r="CR96" s="4"/>
      <c r="CS96" s="5"/>
      <c r="CT96" s="5"/>
      <c r="CU96" s="5"/>
      <c r="CV96" s="5"/>
      <c r="CW96" s="5"/>
      <c r="CX96" s="4">
        <f t="shared" si="10"/>
        <v>0.70582</v>
      </c>
      <c r="CY96" s="4">
        <f t="shared" si="11"/>
        <v>0.85933999999999988</v>
      </c>
      <c r="CZ96" s="4">
        <f t="shared" si="12"/>
        <v>0.32525999999999999</v>
      </c>
      <c r="DA96" s="4">
        <f t="shared" si="13"/>
        <v>0.91709999999999992</v>
      </c>
      <c r="DB96" s="4">
        <f t="shared" si="14"/>
        <v>0.21168000000000001</v>
      </c>
      <c r="DC96" s="11" t="str" cm="1">
        <f t="array" aca="1" ref="DC96" ca="1">CONCATENATE(INDIRECT(ADDRESS(1,MATCH(_xlfn.MINIFS(B96:CW96,metrics.est,"MAE"),B96:CW96,0)+1)), ", ", INDIRECT(ADDRESS(2,MATCH(_xlfn.MINIFS(B96:CW96,metrics.est,"MAE"),B96:CW96,0)+1)))</f>
        <v>k=5, r=0.1</v>
      </c>
      <c r="DD96" s="11" t="str" cm="1">
        <f t="array" aca="1" ref="DD96" ca="1">CONCATENATE(INDIRECT(ADDRESS(1,MATCH(_xlfn.MINIFS(B96:CW96,metrics.est,"MSE"),B96:CW96,0)+1)), ", ", INDIRECT(ADDRESS(2,MATCH(_xlfn.MINIFS(B96:CW96,metrics.est,"MSE"),B96:CW96,0)+1)))</f>
        <v>k=5, r=0.1</v>
      </c>
      <c r="DE96" s="11" t="str" cm="1">
        <f t="array" aca="1" ref="DE96" ca="1">CONCATENATE(INDIRECT(ADDRESS(1,MATCH(_xlfn.MAXIFS(B96:CW96,metrics.est,"R"),B96:CW96,0)+1)), ", ", INDIRECT(ADDRESS(2,MATCH(_xlfn.MAXIFS(B96:CW96,metrics.est,"R"),B96:CW96,0)+1)))</f>
        <v>k=5, r=0.3</v>
      </c>
      <c r="DF96" s="11" t="str" cm="1">
        <f t="array" aca="1" ref="DF96" ca="1">CONCATENATE(INDIRECT(ADDRESS(1,MATCH(_xlfn.MAXIFS(B96:CW96,metrics.est,"Coverage"),B96:CW96,0)+1)), ", ", INDIRECT(ADDRESS(2,MATCH(_xlfn.MAXIFS(B96:CW96,metrics.est,"Coverage"),B96:CW96,0)+1)))</f>
        <v>k=5, r=0.1</v>
      </c>
      <c r="DG96" s="11" t="str" cm="1">
        <f t="array" aca="1" ref="DG96" ca="1">CONCATENATE(INDIRECT(ADDRESS(1,MATCH(_xlfn.MINIFS(B96:CW96,metrics.est,"Time"),B96:CW96,0)+1)), ", ", INDIRECT(ADDRESS(2,MATCH(_xlfn.MINIFS(B96:CW96,metrics.est,"Time"),B96:CW96,0)+1)))</f>
        <v>k=5, r=0.9</v>
      </c>
    </row>
    <row r="97" spans="1:111" x14ac:dyDescent="0.2">
      <c r="A97" s="1" t="s">
        <v>93</v>
      </c>
      <c r="B97" s="4">
        <v>0.63800000000000001</v>
      </c>
      <c r="C97" s="4">
        <v>0.70179999999999998</v>
      </c>
      <c r="D97" s="4">
        <v>0.3931</v>
      </c>
      <c r="E97" s="4">
        <v>0.96489999999999998</v>
      </c>
      <c r="F97" s="4">
        <v>0.26</v>
      </c>
      <c r="G97" s="5">
        <v>0.65549999999999997</v>
      </c>
      <c r="H97" s="5">
        <v>0.74360000000000004</v>
      </c>
      <c r="I97" s="5">
        <v>0.38600000000000001</v>
      </c>
      <c r="J97" s="5">
        <v>0.95550000000000002</v>
      </c>
      <c r="K97" s="5">
        <v>0.46479999999999999</v>
      </c>
      <c r="L97" s="4">
        <v>0.67969999999999997</v>
      </c>
      <c r="M97" s="4">
        <v>0.7974</v>
      </c>
      <c r="N97" s="4">
        <v>0.34970000000000001</v>
      </c>
      <c r="O97" s="4">
        <v>0.94169999999999998</v>
      </c>
      <c r="P97" s="4">
        <v>0.34179999999999999</v>
      </c>
      <c r="Q97" s="5">
        <v>0.73050000000000004</v>
      </c>
      <c r="R97" s="5">
        <v>0.92010000000000003</v>
      </c>
      <c r="S97" s="5">
        <v>0.28439999999999999</v>
      </c>
      <c r="T97" s="5">
        <v>0.91469999999999996</v>
      </c>
      <c r="U97" s="5">
        <v>0.19839999999999999</v>
      </c>
      <c r="V97" s="4">
        <v>0.84899999999999998</v>
      </c>
      <c r="W97" s="4">
        <v>1.2253000000000001</v>
      </c>
      <c r="X97" s="4">
        <v>0.21260000000000001</v>
      </c>
      <c r="Y97" s="4">
        <v>0.80930000000000002</v>
      </c>
      <c r="Z97" s="4">
        <v>7.6899999999999996E-2</v>
      </c>
      <c r="AA97" s="5"/>
      <c r="AB97" s="5"/>
      <c r="AC97" s="5"/>
      <c r="AD97" s="5"/>
      <c r="AE97" s="5"/>
      <c r="AF97" s="4"/>
      <c r="AG97" s="4"/>
      <c r="AH97" s="4"/>
      <c r="AI97" s="4"/>
      <c r="AJ97" s="4"/>
      <c r="AK97" s="5"/>
      <c r="AL97" s="5"/>
      <c r="AM97" s="5"/>
      <c r="AN97" s="5"/>
      <c r="AO97" s="5"/>
      <c r="AP97" s="4"/>
      <c r="AQ97" s="4"/>
      <c r="AR97" s="4"/>
      <c r="AS97" s="4"/>
      <c r="AT97" s="4"/>
      <c r="AU97" s="5"/>
      <c r="AV97" s="5"/>
      <c r="AW97" s="5"/>
      <c r="AX97" s="5"/>
      <c r="AY97" s="5"/>
      <c r="AZ97" s="4"/>
      <c r="BA97" s="4"/>
      <c r="BB97" s="4"/>
      <c r="BC97" s="4"/>
      <c r="BD97" s="4"/>
      <c r="BE97" s="5"/>
      <c r="BF97" s="5"/>
      <c r="BG97" s="5"/>
      <c r="BH97" s="5"/>
      <c r="BI97" s="5"/>
      <c r="BJ97" s="4"/>
      <c r="BK97" s="4"/>
      <c r="BL97" s="4"/>
      <c r="BM97" s="4"/>
      <c r="BN97" s="4"/>
      <c r="BO97" s="5"/>
      <c r="BP97" s="5"/>
      <c r="BQ97" s="5"/>
      <c r="BR97" s="5"/>
      <c r="BS97" s="5"/>
      <c r="BT97" s="4"/>
      <c r="BU97" s="4"/>
      <c r="BV97" s="4"/>
      <c r="BW97" s="4"/>
      <c r="BX97" s="4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5"/>
      <c r="CJ97" s="5"/>
      <c r="CK97" s="5"/>
      <c r="CL97" s="5"/>
      <c r="CM97" s="5"/>
      <c r="CN97" s="4"/>
      <c r="CO97" s="4"/>
      <c r="CP97" s="4"/>
      <c r="CQ97" s="4"/>
      <c r="CR97" s="4"/>
      <c r="CS97" s="5"/>
      <c r="CT97" s="5"/>
      <c r="CU97" s="5"/>
      <c r="CV97" s="5"/>
      <c r="CW97" s="5"/>
      <c r="CX97" s="4">
        <f t="shared" si="10"/>
        <v>0.71053999999999995</v>
      </c>
      <c r="CY97" s="4">
        <f t="shared" si="11"/>
        <v>0.87764000000000009</v>
      </c>
      <c r="CZ97" s="4">
        <f t="shared" si="12"/>
        <v>0.32516</v>
      </c>
      <c r="DA97" s="4">
        <f t="shared" si="13"/>
        <v>0.91722000000000004</v>
      </c>
      <c r="DB97" s="4">
        <f t="shared" si="14"/>
        <v>0.26837999999999995</v>
      </c>
      <c r="DC97" s="11" t="str" cm="1">
        <f t="array" aca="1" ref="DC97" ca="1">CONCATENATE(INDIRECT(ADDRESS(1,MATCH(_xlfn.MINIFS(B97:CW97,metrics.est,"MAE"),B97:CW97,0)+1)), ", ", INDIRECT(ADDRESS(2,MATCH(_xlfn.MINIFS(B97:CW97,metrics.est,"MAE"),B97:CW97,0)+1)))</f>
        <v>k=5, r=0.1</v>
      </c>
      <c r="DD97" s="11" t="str" cm="1">
        <f t="array" aca="1" ref="DD97" ca="1">CONCATENATE(INDIRECT(ADDRESS(1,MATCH(_xlfn.MINIFS(B97:CW97,metrics.est,"MSE"),B97:CW97,0)+1)), ", ", INDIRECT(ADDRESS(2,MATCH(_xlfn.MINIFS(B97:CW97,metrics.est,"MSE"),B97:CW97,0)+1)))</f>
        <v>k=5, r=0.1</v>
      </c>
      <c r="DE97" s="11" t="str" cm="1">
        <f t="array" aca="1" ref="DE97" ca="1">CONCATENATE(INDIRECT(ADDRESS(1,MATCH(_xlfn.MAXIFS(B97:CW97,metrics.est,"R"),B97:CW97,0)+1)), ", ", INDIRECT(ADDRESS(2,MATCH(_xlfn.MAXIFS(B97:CW97,metrics.est,"R"),B97:CW97,0)+1)))</f>
        <v>k=5, r=0.1</v>
      </c>
      <c r="DF97" s="11" t="str" cm="1">
        <f t="array" aca="1" ref="DF97" ca="1">CONCATENATE(INDIRECT(ADDRESS(1,MATCH(_xlfn.MAXIFS(B97:CW97,metrics.est,"Coverage"),B97:CW97,0)+1)), ", ", INDIRECT(ADDRESS(2,MATCH(_xlfn.MAXIFS(B97:CW97,metrics.est,"Coverage"),B97:CW97,0)+1)))</f>
        <v>k=5, r=0.1</v>
      </c>
      <c r="DG97" s="11" t="str" cm="1">
        <f t="array" aca="1" ref="DG97" ca="1">CONCATENATE(INDIRECT(ADDRESS(1,MATCH(_xlfn.MINIFS(B97:CW97,metrics.est,"Time"),B97:CW97,0)+1)), ", ", INDIRECT(ADDRESS(2,MATCH(_xlfn.MINIFS(B97:CW97,metrics.est,"Time"),B97:CW97,0)+1)))</f>
        <v>k=5, r=0.9</v>
      </c>
    </row>
    <row r="98" spans="1:111" x14ac:dyDescent="0.2">
      <c r="A98" s="1" t="s">
        <v>94</v>
      </c>
      <c r="B98" s="4">
        <v>0.64410000000000001</v>
      </c>
      <c r="C98" s="4">
        <v>0.71179999999999999</v>
      </c>
      <c r="D98" s="4">
        <v>0.37369999999999998</v>
      </c>
      <c r="E98" s="4">
        <v>0.96430000000000005</v>
      </c>
      <c r="F98" s="4">
        <v>0.2283</v>
      </c>
      <c r="G98" s="5">
        <v>0.6573</v>
      </c>
      <c r="H98" s="5">
        <v>0.74370000000000003</v>
      </c>
      <c r="I98" s="5">
        <v>0.37759999999999999</v>
      </c>
      <c r="J98" s="5">
        <v>0.95550000000000002</v>
      </c>
      <c r="K98" s="5">
        <v>0.46970000000000001</v>
      </c>
      <c r="L98" s="4">
        <v>0.67300000000000004</v>
      </c>
      <c r="M98" s="4">
        <v>0.7772</v>
      </c>
      <c r="N98" s="4">
        <v>0.35770000000000002</v>
      </c>
      <c r="O98" s="4">
        <v>0.94169999999999998</v>
      </c>
      <c r="P98" s="4">
        <v>0.3347</v>
      </c>
      <c r="Q98" s="5">
        <v>0.70730000000000004</v>
      </c>
      <c r="R98" s="5">
        <v>0.85980000000000001</v>
      </c>
      <c r="S98" s="5">
        <v>0.3054</v>
      </c>
      <c r="T98" s="5">
        <v>0.91469999999999996</v>
      </c>
      <c r="U98" s="5">
        <v>0.19409999999999999</v>
      </c>
      <c r="V98" s="4">
        <v>0.82530000000000003</v>
      </c>
      <c r="W98" s="4">
        <v>1.1641999999999999</v>
      </c>
      <c r="X98" s="4">
        <v>0.22109999999999999</v>
      </c>
      <c r="Y98" s="4">
        <v>0.80930000000000002</v>
      </c>
      <c r="Z98" s="4">
        <v>9.1999999999999998E-2</v>
      </c>
      <c r="AA98" s="5"/>
      <c r="AB98" s="5"/>
      <c r="AC98" s="5"/>
      <c r="AD98" s="5"/>
      <c r="AE98" s="5"/>
      <c r="AF98" s="4"/>
      <c r="AG98" s="4"/>
      <c r="AH98" s="4"/>
      <c r="AI98" s="4"/>
      <c r="AJ98" s="4"/>
      <c r="AK98" s="5"/>
      <c r="AL98" s="5"/>
      <c r="AM98" s="5"/>
      <c r="AN98" s="5"/>
      <c r="AO98" s="5"/>
      <c r="AP98" s="4"/>
      <c r="AQ98" s="4"/>
      <c r="AR98" s="4"/>
      <c r="AS98" s="4"/>
      <c r="AT98" s="4"/>
      <c r="AU98" s="5"/>
      <c r="AV98" s="5"/>
      <c r="AW98" s="5"/>
      <c r="AX98" s="5"/>
      <c r="AY98" s="5"/>
      <c r="AZ98" s="4"/>
      <c r="BA98" s="4"/>
      <c r="BB98" s="4"/>
      <c r="BC98" s="4"/>
      <c r="BD98" s="4"/>
      <c r="BE98" s="5"/>
      <c r="BF98" s="5"/>
      <c r="BG98" s="5"/>
      <c r="BH98" s="5"/>
      <c r="BI98" s="5"/>
      <c r="BJ98" s="4"/>
      <c r="BK98" s="4"/>
      <c r="BL98" s="4"/>
      <c r="BM98" s="4"/>
      <c r="BN98" s="4"/>
      <c r="BO98" s="5"/>
      <c r="BP98" s="5"/>
      <c r="BQ98" s="5"/>
      <c r="BR98" s="5"/>
      <c r="BS98" s="5"/>
      <c r="BT98" s="4"/>
      <c r="BU98" s="4"/>
      <c r="BV98" s="4"/>
      <c r="BW98" s="4"/>
      <c r="BX98" s="4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5"/>
      <c r="CJ98" s="5"/>
      <c r="CK98" s="5"/>
      <c r="CL98" s="5"/>
      <c r="CM98" s="5"/>
      <c r="CN98" s="4"/>
      <c r="CO98" s="4"/>
      <c r="CP98" s="4"/>
      <c r="CQ98" s="4"/>
      <c r="CR98" s="4"/>
      <c r="CS98" s="5"/>
      <c r="CT98" s="5"/>
      <c r="CU98" s="5"/>
      <c r="CV98" s="5"/>
      <c r="CW98" s="5"/>
      <c r="CX98" s="4">
        <f t="shared" si="10"/>
        <v>0.70140000000000002</v>
      </c>
      <c r="CY98" s="4">
        <f t="shared" si="11"/>
        <v>0.85133999999999987</v>
      </c>
      <c r="CZ98" s="4">
        <f t="shared" si="12"/>
        <v>0.32710000000000006</v>
      </c>
      <c r="DA98" s="4">
        <f t="shared" si="13"/>
        <v>0.91709999999999992</v>
      </c>
      <c r="DB98" s="4">
        <f t="shared" si="14"/>
        <v>0.26375999999999999</v>
      </c>
      <c r="DC98" s="11" t="str" cm="1">
        <f t="array" aca="1" ref="DC98" ca="1">CONCATENATE(INDIRECT(ADDRESS(1,MATCH(_xlfn.MINIFS(B98:CW98,metrics.est,"MAE"),B98:CW98,0)+1)), ", ", INDIRECT(ADDRESS(2,MATCH(_xlfn.MINIFS(B98:CW98,metrics.est,"MAE"),B98:CW98,0)+1)))</f>
        <v>k=5, r=0.1</v>
      </c>
      <c r="DD98" s="11" t="str" cm="1">
        <f t="array" aca="1" ref="DD98" ca="1">CONCATENATE(INDIRECT(ADDRESS(1,MATCH(_xlfn.MINIFS(B98:CW98,metrics.est,"MSE"),B98:CW98,0)+1)), ", ", INDIRECT(ADDRESS(2,MATCH(_xlfn.MINIFS(B98:CW98,metrics.est,"MSE"),B98:CW98,0)+1)))</f>
        <v>k=5, r=0.1</v>
      </c>
      <c r="DE98" s="11" t="str" cm="1">
        <f t="array" aca="1" ref="DE98" ca="1">CONCATENATE(INDIRECT(ADDRESS(1,MATCH(_xlfn.MAXIFS(B98:CW98,metrics.est,"R"),B98:CW98,0)+1)), ", ", INDIRECT(ADDRESS(2,MATCH(_xlfn.MAXIFS(B98:CW98,metrics.est,"R"),B98:CW98,0)+1)))</f>
        <v>k=5, r=0.3</v>
      </c>
      <c r="DF98" s="11" t="str" cm="1">
        <f t="array" aca="1" ref="DF98" ca="1">CONCATENATE(INDIRECT(ADDRESS(1,MATCH(_xlfn.MAXIFS(B98:CW98,metrics.est,"Coverage"),B98:CW98,0)+1)), ", ", INDIRECT(ADDRESS(2,MATCH(_xlfn.MAXIFS(B98:CW98,metrics.est,"Coverage"),B98:CW98,0)+1)))</f>
        <v>k=5, r=0.1</v>
      </c>
      <c r="DG98" s="11" t="str" cm="1">
        <f t="array" aca="1" ref="DG98" ca="1">CONCATENATE(INDIRECT(ADDRESS(1,MATCH(_xlfn.MINIFS(B98:CW98,metrics.est,"Time"),B98:CW98,0)+1)), ", ", INDIRECT(ADDRESS(2,MATCH(_xlfn.MINIFS(B98:CW98,metrics.est,"Time"),B98:CW98,0)+1)))</f>
        <v>k=5, r=0.9</v>
      </c>
    </row>
    <row r="99" spans="1:111" x14ac:dyDescent="0.2">
      <c r="A99" s="1" t="s">
        <v>95</v>
      </c>
      <c r="B99" s="4">
        <v>0.64590000000000003</v>
      </c>
      <c r="C99" s="4">
        <v>0.71530000000000005</v>
      </c>
      <c r="D99" s="4">
        <v>0.3639</v>
      </c>
      <c r="E99" s="4">
        <v>0.96419999999999995</v>
      </c>
      <c r="F99" s="4">
        <v>0.22539999999999999</v>
      </c>
      <c r="G99" s="5">
        <v>0.65839999999999999</v>
      </c>
      <c r="H99" s="5">
        <v>0.74509999999999998</v>
      </c>
      <c r="I99" s="5">
        <v>0.37119999999999997</v>
      </c>
      <c r="J99" s="5">
        <v>0.95540000000000003</v>
      </c>
      <c r="K99" s="5">
        <v>0.40749999999999997</v>
      </c>
      <c r="L99" s="4">
        <v>0.67230000000000001</v>
      </c>
      <c r="M99" s="4">
        <v>0.77339999999999998</v>
      </c>
      <c r="N99" s="4">
        <v>0.35759999999999997</v>
      </c>
      <c r="O99" s="4">
        <v>0.94110000000000005</v>
      </c>
      <c r="P99" s="4">
        <v>0.31879999999999997</v>
      </c>
      <c r="Q99" s="5">
        <v>0.70089999999999997</v>
      </c>
      <c r="R99" s="5">
        <v>0.84050000000000002</v>
      </c>
      <c r="S99" s="5">
        <v>0.3125</v>
      </c>
      <c r="T99" s="5">
        <v>0.91</v>
      </c>
      <c r="U99" s="5">
        <v>0.2079</v>
      </c>
      <c r="V99" s="4">
        <v>0.79490000000000005</v>
      </c>
      <c r="W99" s="4">
        <v>1.0792999999999999</v>
      </c>
      <c r="X99" s="4">
        <v>0.23069999999999999</v>
      </c>
      <c r="Y99" s="4">
        <v>0.68110000000000004</v>
      </c>
      <c r="Z99" s="4">
        <v>6.7000000000000004E-2</v>
      </c>
      <c r="AA99" s="5"/>
      <c r="AB99" s="5"/>
      <c r="AC99" s="5"/>
      <c r="AD99" s="5"/>
      <c r="AE99" s="5"/>
      <c r="AF99" s="4"/>
      <c r="AG99" s="4"/>
      <c r="AH99" s="4"/>
      <c r="AI99" s="4"/>
      <c r="AJ99" s="4"/>
      <c r="AK99" s="5"/>
      <c r="AL99" s="5"/>
      <c r="AM99" s="5"/>
      <c r="AN99" s="5"/>
      <c r="AO99" s="5"/>
      <c r="AP99" s="4"/>
      <c r="AQ99" s="4"/>
      <c r="AR99" s="4"/>
      <c r="AS99" s="4"/>
      <c r="AT99" s="4"/>
      <c r="AU99" s="5"/>
      <c r="AV99" s="5"/>
      <c r="AW99" s="5"/>
      <c r="AX99" s="5"/>
      <c r="AY99" s="5"/>
      <c r="AZ99" s="4"/>
      <c r="BA99" s="4"/>
      <c r="BB99" s="4"/>
      <c r="BC99" s="4"/>
      <c r="BD99" s="4"/>
      <c r="BE99" s="5"/>
      <c r="BF99" s="5"/>
      <c r="BG99" s="5"/>
      <c r="BH99" s="5"/>
      <c r="BI99" s="5"/>
      <c r="BJ99" s="4"/>
      <c r="BK99" s="4"/>
      <c r="BL99" s="4"/>
      <c r="BM99" s="4"/>
      <c r="BN99" s="4"/>
      <c r="BO99" s="5"/>
      <c r="BP99" s="5"/>
      <c r="BQ99" s="5"/>
      <c r="BR99" s="5"/>
      <c r="BS99" s="5"/>
      <c r="BT99" s="4"/>
      <c r="BU99" s="4"/>
      <c r="BV99" s="4"/>
      <c r="BW99" s="4"/>
      <c r="BX99" s="4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5">
        <v>0.67320000000000002</v>
      </c>
      <c r="CJ99" s="5">
        <v>0.77680000000000005</v>
      </c>
      <c r="CK99" s="5">
        <v>0.3533</v>
      </c>
      <c r="CL99" s="5">
        <v>0.94140000000000001</v>
      </c>
      <c r="CM99" s="5">
        <v>0.2087</v>
      </c>
      <c r="CN99" s="4"/>
      <c r="CO99" s="4"/>
      <c r="CP99" s="4"/>
      <c r="CQ99" s="4"/>
      <c r="CR99" s="4"/>
      <c r="CS99" s="5"/>
      <c r="CT99" s="5"/>
      <c r="CU99" s="5"/>
      <c r="CV99" s="5"/>
      <c r="CW99" s="5"/>
      <c r="CX99" s="4">
        <f t="shared" si="10"/>
        <v>0.69093333333333329</v>
      </c>
      <c r="CY99" s="4">
        <f t="shared" si="11"/>
        <v>0.82173333333333332</v>
      </c>
      <c r="CZ99" s="4">
        <f t="shared" si="12"/>
        <v>0.33153333333333329</v>
      </c>
      <c r="DA99" s="4">
        <f t="shared" si="13"/>
        <v>0.8988666666666667</v>
      </c>
      <c r="DB99" s="4">
        <f t="shared" si="14"/>
        <v>0.23921666666666663</v>
      </c>
      <c r="DC99" s="11" t="str" cm="1">
        <f t="array" aca="1" ref="DC99" ca="1">CONCATENATE(INDIRECT(ADDRESS(1,MATCH(_xlfn.MINIFS(B99:CW99,metrics.est,"MAE"),B99:CW99,0)+1)), ", ", INDIRECT(ADDRESS(2,MATCH(_xlfn.MINIFS(B99:CW99,metrics.est,"MAE"),B99:CW99,0)+1)))</f>
        <v>k=5, r=0.1</v>
      </c>
      <c r="DD99" s="11" t="str" cm="1">
        <f t="array" aca="1" ref="DD99" ca="1">CONCATENATE(INDIRECT(ADDRESS(1,MATCH(_xlfn.MINIFS(B99:CW99,metrics.est,"MSE"),B99:CW99,0)+1)), ", ", INDIRECT(ADDRESS(2,MATCH(_xlfn.MINIFS(B99:CW99,metrics.est,"MSE"),B99:CW99,0)+1)))</f>
        <v>k=5, r=0.1</v>
      </c>
      <c r="DE99" s="11" t="str" cm="1">
        <f t="array" aca="1" ref="DE99" ca="1">CONCATENATE(INDIRECT(ADDRESS(1,MATCH(_xlfn.MAXIFS(B99:CW99,metrics.est,"R"),B99:CW99,0)+1)), ", ", INDIRECT(ADDRESS(2,MATCH(_xlfn.MAXIFS(B99:CW99,metrics.est,"R"),B99:CW99,0)+1)))</f>
        <v>k=5, r=0.3</v>
      </c>
      <c r="DF99" s="11" t="str" cm="1">
        <f t="array" aca="1" ref="DF99" ca="1">CONCATENATE(INDIRECT(ADDRESS(1,MATCH(_xlfn.MAXIFS(B99:CW99,metrics.est,"Coverage"),B99:CW99,0)+1)), ", ", INDIRECT(ADDRESS(2,MATCH(_xlfn.MAXIFS(B99:CW99,metrics.est,"Coverage"),B99:CW99,0)+1)))</f>
        <v>k=5, r=0.1</v>
      </c>
      <c r="DG99" s="11" t="str" cm="1">
        <f t="array" aca="1" ref="DG99" ca="1">CONCATENATE(INDIRECT(ADDRESS(1,MATCH(_xlfn.MINIFS(B99:CW99,metrics.est,"Time"),B99:CW99,0)+1)), ", ", INDIRECT(ADDRESS(2,MATCH(_xlfn.MINIFS(B99:CW99,metrics.est,"Time"),B99:CW99,0)+1)))</f>
        <v>k=5, r=0.9</v>
      </c>
    </row>
    <row r="100" spans="1:111" x14ac:dyDescent="0.2">
      <c r="A100" s="1" t="s">
        <v>96</v>
      </c>
      <c r="B100" s="4">
        <v>0.67059999999999997</v>
      </c>
      <c r="C100" s="4">
        <v>0.76539999999999997</v>
      </c>
      <c r="D100" s="4">
        <v>0.33879999999999999</v>
      </c>
      <c r="E100" s="4">
        <v>0.95699999999999996</v>
      </c>
      <c r="F100" s="4">
        <v>0.14729999999999999</v>
      </c>
      <c r="G100" s="5">
        <v>0.68420000000000003</v>
      </c>
      <c r="H100" s="5">
        <v>0.79900000000000004</v>
      </c>
      <c r="I100" s="5">
        <v>0.34179999999999999</v>
      </c>
      <c r="J100" s="5">
        <v>0.94610000000000005</v>
      </c>
      <c r="K100" s="5">
        <v>0.33279999999999998</v>
      </c>
      <c r="L100" s="4">
        <v>0.70389999999999997</v>
      </c>
      <c r="M100" s="4">
        <v>0.8417</v>
      </c>
      <c r="N100" s="4">
        <v>0.3271</v>
      </c>
      <c r="O100" s="4">
        <v>0.92869999999999997</v>
      </c>
      <c r="P100" s="4">
        <v>0.26669999999999999</v>
      </c>
      <c r="Q100" s="5">
        <v>0.7389</v>
      </c>
      <c r="R100" s="5">
        <v>0.9284</v>
      </c>
      <c r="S100" s="5">
        <v>0.27450000000000002</v>
      </c>
      <c r="T100" s="5">
        <v>0.88919999999999999</v>
      </c>
      <c r="U100" s="5">
        <v>0.16200000000000001</v>
      </c>
      <c r="V100" s="4">
        <v>0.83069999999999999</v>
      </c>
      <c r="W100" s="4">
        <v>1.1729000000000001</v>
      </c>
      <c r="X100" s="4">
        <v>0.19969999999999999</v>
      </c>
      <c r="Y100" s="4">
        <v>0.60619999999999996</v>
      </c>
      <c r="Z100" s="4">
        <v>5.8200000000000002E-2</v>
      </c>
      <c r="AA100" s="5"/>
      <c r="AB100" s="5"/>
      <c r="AC100" s="5"/>
      <c r="AD100" s="5"/>
      <c r="AE100" s="5"/>
      <c r="AF100" s="4"/>
      <c r="AG100" s="4"/>
      <c r="AH100" s="4"/>
      <c r="AI100" s="4"/>
      <c r="AJ100" s="4"/>
      <c r="AK100" s="5"/>
      <c r="AL100" s="5"/>
      <c r="AM100" s="5"/>
      <c r="AN100" s="5"/>
      <c r="AO100" s="5"/>
      <c r="AP100" s="4"/>
      <c r="AQ100" s="4"/>
      <c r="AR100" s="4"/>
      <c r="AS100" s="4"/>
      <c r="AT100" s="4"/>
      <c r="AU100" s="5"/>
      <c r="AV100" s="5"/>
      <c r="AW100" s="5"/>
      <c r="AX100" s="5"/>
      <c r="AY100" s="5"/>
      <c r="AZ100" s="4"/>
      <c r="BA100" s="4"/>
      <c r="BB100" s="4"/>
      <c r="BC100" s="4"/>
      <c r="BD100" s="4"/>
      <c r="BE100" s="5"/>
      <c r="BF100" s="5"/>
      <c r="BG100" s="5"/>
      <c r="BH100" s="5"/>
      <c r="BI100" s="5"/>
      <c r="BJ100" s="4"/>
      <c r="BK100" s="4"/>
      <c r="BL100" s="4"/>
      <c r="BM100" s="4"/>
      <c r="BN100" s="4"/>
      <c r="BO100" s="5"/>
      <c r="BP100" s="5"/>
      <c r="BQ100" s="5"/>
      <c r="BR100" s="5"/>
      <c r="BS100" s="5"/>
      <c r="BT100" s="4"/>
      <c r="BU100" s="4"/>
      <c r="BV100" s="4"/>
      <c r="BW100" s="4"/>
      <c r="BX100" s="4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5"/>
      <c r="CJ100" s="5"/>
      <c r="CK100" s="5"/>
      <c r="CL100" s="5"/>
      <c r="CM100" s="5"/>
      <c r="CN100" s="4"/>
      <c r="CO100" s="4"/>
      <c r="CP100" s="4"/>
      <c r="CQ100" s="4"/>
      <c r="CR100" s="4"/>
      <c r="CS100" s="5"/>
      <c r="CT100" s="5"/>
      <c r="CU100" s="5"/>
      <c r="CV100" s="5"/>
      <c r="CW100" s="5"/>
      <c r="CX100" s="4">
        <f t="shared" si="10"/>
        <v>0.72566000000000008</v>
      </c>
      <c r="CY100" s="4">
        <f t="shared" si="11"/>
        <v>0.90147999999999995</v>
      </c>
      <c r="CZ100" s="4">
        <f t="shared" si="12"/>
        <v>0.29637999999999998</v>
      </c>
      <c r="DA100" s="4">
        <f t="shared" si="13"/>
        <v>0.8654400000000001</v>
      </c>
      <c r="DB100" s="4">
        <f t="shared" si="14"/>
        <v>0.19339999999999999</v>
      </c>
      <c r="DC100" s="11" t="str" cm="1">
        <f t="array" aca="1" ref="DC100" ca="1">CONCATENATE(INDIRECT(ADDRESS(1,MATCH(_xlfn.MINIFS(B100:CW100,metrics.est,"MAE"),B100:CW100,0)+1)), ", ", INDIRECT(ADDRESS(2,MATCH(_xlfn.MINIFS(B100:CW100,metrics.est,"MAE"),B100:CW100,0)+1)))</f>
        <v>k=5, r=0.1</v>
      </c>
      <c r="DD100" s="11" t="str" cm="1">
        <f t="array" aca="1" ref="DD100" ca="1">CONCATENATE(INDIRECT(ADDRESS(1,MATCH(_xlfn.MINIFS(B100:CW100,metrics.est,"MSE"),B100:CW100,0)+1)), ", ", INDIRECT(ADDRESS(2,MATCH(_xlfn.MINIFS(B100:CW100,metrics.est,"MSE"),B100:CW100,0)+1)))</f>
        <v>k=5, r=0.1</v>
      </c>
      <c r="DE100" s="11" t="str" cm="1">
        <f t="array" aca="1" ref="DE100" ca="1">CONCATENATE(INDIRECT(ADDRESS(1,MATCH(_xlfn.MAXIFS(B100:CW100,metrics.est,"R"),B100:CW100,0)+1)), ", ", INDIRECT(ADDRESS(2,MATCH(_xlfn.MAXIFS(B100:CW100,metrics.est,"R"),B100:CW100,0)+1)))</f>
        <v>k=5, r=0.3</v>
      </c>
      <c r="DF100" s="11" t="str" cm="1">
        <f t="array" aca="1" ref="DF100" ca="1">CONCATENATE(INDIRECT(ADDRESS(1,MATCH(_xlfn.MAXIFS(B100:CW100,metrics.est,"Coverage"),B100:CW100,0)+1)), ", ", INDIRECT(ADDRESS(2,MATCH(_xlfn.MAXIFS(B100:CW100,metrics.est,"Coverage"),B100:CW100,0)+1)))</f>
        <v>k=5, r=0.1</v>
      </c>
      <c r="DG100" s="11" t="str" cm="1">
        <f t="array" aca="1" ref="DG100" ca="1">CONCATENATE(INDIRECT(ADDRESS(1,MATCH(_xlfn.MINIFS(B100:CW100,metrics.est,"Time"),B100:CW100,0)+1)), ", ", INDIRECT(ADDRESS(2,MATCH(_xlfn.MINIFS(B100:CW100,metrics.est,"Time"),B100:CW100,0)+1)))</f>
        <v>k=5, r=0.9</v>
      </c>
    </row>
    <row r="101" spans="1:111" x14ac:dyDescent="0.2">
      <c r="A101" s="1" t="s">
        <v>97</v>
      </c>
      <c r="B101" s="4">
        <v>0.64749999999999996</v>
      </c>
      <c r="C101" s="4">
        <v>0.71909999999999996</v>
      </c>
      <c r="D101" s="4">
        <v>0.37269999999999998</v>
      </c>
      <c r="E101" s="4">
        <v>0.95699999999999996</v>
      </c>
      <c r="F101" s="4">
        <v>0.18809999999999999</v>
      </c>
      <c r="G101" s="5">
        <v>0.66520000000000001</v>
      </c>
      <c r="H101" s="5">
        <v>0.76</v>
      </c>
      <c r="I101" s="5">
        <v>0.36880000000000002</v>
      </c>
      <c r="J101" s="5">
        <v>0.94610000000000005</v>
      </c>
      <c r="K101" s="5">
        <v>0.40960000000000002</v>
      </c>
      <c r="L101" s="4">
        <v>0.6895</v>
      </c>
      <c r="M101" s="4">
        <v>0.81230000000000002</v>
      </c>
      <c r="N101" s="4">
        <v>0.34789999999999999</v>
      </c>
      <c r="O101" s="4">
        <v>0.92869999999999997</v>
      </c>
      <c r="P101" s="4">
        <v>0.28039999999999998</v>
      </c>
      <c r="Q101" s="5">
        <v>0.73180000000000001</v>
      </c>
      <c r="R101" s="5">
        <v>0.91339999999999999</v>
      </c>
      <c r="S101" s="5">
        <v>0.28489999999999999</v>
      </c>
      <c r="T101" s="5">
        <v>0.88919999999999999</v>
      </c>
      <c r="U101" s="5">
        <v>0.19980000000000001</v>
      </c>
      <c r="V101" s="4">
        <v>0.83169999999999999</v>
      </c>
      <c r="W101" s="4">
        <v>1.1753</v>
      </c>
      <c r="X101" s="4">
        <v>0.1993</v>
      </c>
      <c r="Y101" s="4">
        <v>0.60619999999999996</v>
      </c>
      <c r="Z101" s="4">
        <v>7.51E-2</v>
      </c>
      <c r="AA101" s="5"/>
      <c r="AB101" s="5"/>
      <c r="AC101" s="5"/>
      <c r="AD101" s="5"/>
      <c r="AE101" s="5"/>
      <c r="AF101" s="4"/>
      <c r="AG101" s="4"/>
      <c r="AH101" s="4"/>
      <c r="AI101" s="4"/>
      <c r="AJ101" s="4"/>
      <c r="AK101" s="5"/>
      <c r="AL101" s="5"/>
      <c r="AM101" s="5"/>
      <c r="AN101" s="5"/>
      <c r="AO101" s="5"/>
      <c r="AP101" s="4"/>
      <c r="AQ101" s="4"/>
      <c r="AR101" s="4"/>
      <c r="AS101" s="4"/>
      <c r="AT101" s="4"/>
      <c r="AU101" s="5"/>
      <c r="AV101" s="5"/>
      <c r="AW101" s="5"/>
      <c r="AX101" s="5"/>
      <c r="AY101" s="5"/>
      <c r="AZ101" s="4"/>
      <c r="BA101" s="4"/>
      <c r="BB101" s="4"/>
      <c r="BC101" s="4"/>
      <c r="BD101" s="4"/>
      <c r="BE101" s="5"/>
      <c r="BF101" s="5"/>
      <c r="BG101" s="5"/>
      <c r="BH101" s="5"/>
      <c r="BI101" s="5"/>
      <c r="BJ101" s="4"/>
      <c r="BK101" s="4"/>
      <c r="BL101" s="4"/>
      <c r="BM101" s="4"/>
      <c r="BN101" s="4"/>
      <c r="BO101" s="5"/>
      <c r="BP101" s="5"/>
      <c r="BQ101" s="5"/>
      <c r="BR101" s="5"/>
      <c r="BS101" s="5"/>
      <c r="BT101" s="4"/>
      <c r="BU101" s="4"/>
      <c r="BV101" s="4"/>
      <c r="BW101" s="4"/>
      <c r="BX101" s="4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5"/>
      <c r="CJ101" s="5"/>
      <c r="CK101" s="5"/>
      <c r="CL101" s="5"/>
      <c r="CM101" s="5"/>
      <c r="CN101" s="4"/>
      <c r="CO101" s="4"/>
      <c r="CP101" s="4"/>
      <c r="CQ101" s="4"/>
      <c r="CR101" s="4"/>
      <c r="CS101" s="5"/>
      <c r="CT101" s="5"/>
      <c r="CU101" s="5"/>
      <c r="CV101" s="5"/>
      <c r="CW101" s="5"/>
      <c r="CX101" s="4">
        <f t="shared" si="10"/>
        <v>0.71314</v>
      </c>
      <c r="CY101" s="4">
        <f t="shared" si="11"/>
        <v>0.87601999999999991</v>
      </c>
      <c r="CZ101" s="4">
        <f t="shared" si="12"/>
        <v>0.31472</v>
      </c>
      <c r="DA101" s="4">
        <f t="shared" si="13"/>
        <v>0.8654400000000001</v>
      </c>
      <c r="DB101" s="4">
        <f t="shared" si="14"/>
        <v>0.2306</v>
      </c>
      <c r="DC101" s="11" t="str" cm="1">
        <f t="array" aca="1" ref="DC101" ca="1">CONCATENATE(INDIRECT(ADDRESS(1,MATCH(_xlfn.MINIFS(B101:CW101,metrics.est,"MAE"),B101:CW101,0)+1)), ", ", INDIRECT(ADDRESS(2,MATCH(_xlfn.MINIFS(B101:CW101,metrics.est,"MAE"),B101:CW101,0)+1)))</f>
        <v>k=5, r=0.1</v>
      </c>
      <c r="DD101" s="11" t="str" cm="1">
        <f t="array" aca="1" ref="DD101" ca="1">CONCATENATE(INDIRECT(ADDRESS(1,MATCH(_xlfn.MINIFS(B101:CW101,metrics.est,"MSE"),B101:CW101,0)+1)), ", ", INDIRECT(ADDRESS(2,MATCH(_xlfn.MINIFS(B101:CW101,metrics.est,"MSE"),B101:CW101,0)+1)))</f>
        <v>k=5, r=0.1</v>
      </c>
      <c r="DE101" s="11" t="str" cm="1">
        <f t="array" aca="1" ref="DE101" ca="1">CONCATENATE(INDIRECT(ADDRESS(1,MATCH(_xlfn.MAXIFS(B101:CW101,metrics.est,"R"),B101:CW101,0)+1)), ", ", INDIRECT(ADDRESS(2,MATCH(_xlfn.MAXIFS(B101:CW101,metrics.est,"R"),B101:CW101,0)+1)))</f>
        <v>k=5, r=0.1</v>
      </c>
      <c r="DF101" s="11" t="str" cm="1">
        <f t="array" aca="1" ref="DF101" ca="1">CONCATENATE(INDIRECT(ADDRESS(1,MATCH(_xlfn.MAXIFS(B101:CW101,metrics.est,"Coverage"),B101:CW101,0)+1)), ", ", INDIRECT(ADDRESS(2,MATCH(_xlfn.MAXIFS(B101:CW101,metrics.est,"Coverage"),B101:CW101,0)+1)))</f>
        <v>k=5, r=0.1</v>
      </c>
      <c r="DG101" s="11" t="str" cm="1">
        <f t="array" aca="1" ref="DG101" ca="1">CONCATENATE(INDIRECT(ADDRESS(1,MATCH(_xlfn.MINIFS(B101:CW101,metrics.est,"Time"),B101:CW101,0)+1)), ", ", INDIRECT(ADDRESS(2,MATCH(_xlfn.MINIFS(B101:CW101,metrics.est,"Time"),B101:CW101,0)+1)))</f>
        <v>k=5, r=0.9</v>
      </c>
    </row>
    <row r="102" spans="1:111" x14ac:dyDescent="0.2">
      <c r="A102" s="1" t="s">
        <v>98</v>
      </c>
      <c r="B102" s="4">
        <v>0.66020000000000001</v>
      </c>
      <c r="C102" s="4">
        <v>0.74060000000000004</v>
      </c>
      <c r="D102" s="4">
        <v>0.34920000000000001</v>
      </c>
      <c r="E102" s="4">
        <v>0.93059999999999998</v>
      </c>
      <c r="F102" s="4">
        <v>0.1777</v>
      </c>
      <c r="G102" s="5">
        <v>0.67520000000000002</v>
      </c>
      <c r="H102" s="5">
        <v>0.77659999999999996</v>
      </c>
      <c r="I102" s="5">
        <v>0.34620000000000001</v>
      </c>
      <c r="J102" s="5">
        <v>0.91339999999999999</v>
      </c>
      <c r="K102" s="5">
        <v>0.41399999999999998</v>
      </c>
      <c r="L102" s="4">
        <v>0.69779999999999998</v>
      </c>
      <c r="M102" s="4">
        <v>0.82540000000000002</v>
      </c>
      <c r="N102" s="4">
        <v>0.32679999999999998</v>
      </c>
      <c r="O102" s="4">
        <v>0.88649999999999995</v>
      </c>
      <c r="P102" s="4">
        <v>0.28799999999999998</v>
      </c>
      <c r="Q102" s="5">
        <v>0.74260000000000004</v>
      </c>
      <c r="R102" s="5">
        <v>0.93220000000000003</v>
      </c>
      <c r="S102" s="5">
        <v>0.27960000000000002</v>
      </c>
      <c r="T102" s="5">
        <v>0.83499999999999996</v>
      </c>
      <c r="U102" s="5">
        <v>0.1893</v>
      </c>
      <c r="V102" s="4">
        <v>0.84799999999999998</v>
      </c>
      <c r="W102" s="4">
        <v>1.2103999999999999</v>
      </c>
      <c r="X102" s="4">
        <v>0.1991</v>
      </c>
      <c r="Y102" s="4">
        <v>0.57779999999999998</v>
      </c>
      <c r="Z102" s="4">
        <v>8.14E-2</v>
      </c>
      <c r="AA102" s="5"/>
      <c r="AB102" s="5"/>
      <c r="AC102" s="5"/>
      <c r="AD102" s="5"/>
      <c r="AE102" s="5"/>
      <c r="AF102" s="4"/>
      <c r="AG102" s="4"/>
      <c r="AH102" s="4"/>
      <c r="AI102" s="4"/>
      <c r="AJ102" s="4"/>
      <c r="AK102" s="5"/>
      <c r="AL102" s="5"/>
      <c r="AM102" s="5"/>
      <c r="AN102" s="5"/>
      <c r="AO102" s="5"/>
      <c r="AP102" s="4"/>
      <c r="AQ102" s="4"/>
      <c r="AR102" s="4"/>
      <c r="AS102" s="4"/>
      <c r="AT102" s="4"/>
      <c r="AU102" s="5"/>
      <c r="AV102" s="5"/>
      <c r="AW102" s="5"/>
      <c r="AX102" s="5"/>
      <c r="AY102" s="5"/>
      <c r="AZ102" s="4"/>
      <c r="BA102" s="4"/>
      <c r="BB102" s="4"/>
      <c r="BC102" s="4"/>
      <c r="BD102" s="4"/>
      <c r="BE102" s="5"/>
      <c r="BF102" s="5"/>
      <c r="BG102" s="5"/>
      <c r="BH102" s="5"/>
      <c r="BI102" s="5"/>
      <c r="BJ102" s="4"/>
      <c r="BK102" s="4"/>
      <c r="BL102" s="4"/>
      <c r="BM102" s="4"/>
      <c r="BN102" s="4"/>
      <c r="BO102" s="5"/>
      <c r="BP102" s="5"/>
      <c r="BQ102" s="5"/>
      <c r="BR102" s="5"/>
      <c r="BS102" s="5"/>
      <c r="BT102" s="4"/>
      <c r="BU102" s="4"/>
      <c r="BV102" s="4"/>
      <c r="BW102" s="4"/>
      <c r="BX102" s="4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5"/>
      <c r="CJ102" s="5"/>
      <c r="CK102" s="5"/>
      <c r="CL102" s="5"/>
      <c r="CM102" s="5"/>
      <c r="CN102" s="4"/>
      <c r="CO102" s="4"/>
      <c r="CP102" s="4"/>
      <c r="CQ102" s="4"/>
      <c r="CR102" s="4"/>
      <c r="CS102" s="5"/>
      <c r="CT102" s="5"/>
      <c r="CU102" s="5"/>
      <c r="CV102" s="5"/>
      <c r="CW102" s="5"/>
      <c r="CX102" s="4">
        <f t="shared" si="10"/>
        <v>0.72475999999999996</v>
      </c>
      <c r="CY102" s="4">
        <f t="shared" si="11"/>
        <v>0.89703999999999995</v>
      </c>
      <c r="CZ102" s="4">
        <f t="shared" si="12"/>
        <v>0.30018</v>
      </c>
      <c r="DA102" s="4">
        <f t="shared" si="13"/>
        <v>0.82865999999999995</v>
      </c>
      <c r="DB102" s="4">
        <f t="shared" si="14"/>
        <v>0.23007999999999998</v>
      </c>
      <c r="DC102" s="11" t="str" cm="1">
        <f t="array" aca="1" ref="DC102" ca="1">CONCATENATE(INDIRECT(ADDRESS(1,MATCH(_xlfn.MINIFS(B102:CW102,metrics.est,"MAE"),B102:CW102,0)+1)), ", ", INDIRECT(ADDRESS(2,MATCH(_xlfn.MINIFS(B102:CW102,metrics.est,"MAE"),B102:CW102,0)+1)))</f>
        <v>k=5, r=0.1</v>
      </c>
      <c r="DD102" s="11" t="str" cm="1">
        <f t="array" aca="1" ref="DD102" ca="1">CONCATENATE(INDIRECT(ADDRESS(1,MATCH(_xlfn.MINIFS(B102:CW102,metrics.est,"MSE"),B102:CW102,0)+1)), ", ", INDIRECT(ADDRESS(2,MATCH(_xlfn.MINIFS(B102:CW102,metrics.est,"MSE"),B102:CW102,0)+1)))</f>
        <v>k=5, r=0.1</v>
      </c>
      <c r="DE102" s="11" t="str" cm="1">
        <f t="array" aca="1" ref="DE102" ca="1">CONCATENATE(INDIRECT(ADDRESS(1,MATCH(_xlfn.MAXIFS(B102:CW102,metrics.est,"R"),B102:CW102,0)+1)), ", ", INDIRECT(ADDRESS(2,MATCH(_xlfn.MAXIFS(B102:CW102,metrics.est,"R"),B102:CW102,0)+1)))</f>
        <v>k=5, r=0.1</v>
      </c>
      <c r="DF102" s="11" t="str" cm="1">
        <f t="array" aca="1" ref="DF102" ca="1">CONCATENATE(INDIRECT(ADDRESS(1,MATCH(_xlfn.MAXIFS(B102:CW102,metrics.est,"Coverage"),B102:CW102,0)+1)), ", ", INDIRECT(ADDRESS(2,MATCH(_xlfn.MAXIFS(B102:CW102,metrics.est,"Coverage"),B102:CW102,0)+1)))</f>
        <v>k=5, r=0.1</v>
      </c>
      <c r="DG102" s="11" t="str" cm="1">
        <f t="array" aca="1" ref="DG102" ca="1">CONCATENATE(INDIRECT(ADDRESS(1,MATCH(_xlfn.MINIFS(B102:CW102,metrics.est,"Time"),B102:CW102,0)+1)), ", ", INDIRECT(ADDRESS(2,MATCH(_xlfn.MINIFS(B102:CW102,metrics.est,"Time"),B102:CW102,0)+1)))</f>
        <v>k=5, r=0.9</v>
      </c>
    </row>
    <row r="103" spans="1:111" x14ac:dyDescent="0.2">
      <c r="A103" s="1" t="s">
        <v>99</v>
      </c>
      <c r="B103" s="4">
        <v>0.66859999999999997</v>
      </c>
      <c r="C103" s="4">
        <v>0.75849999999999995</v>
      </c>
      <c r="D103" s="4">
        <v>0.33989999999999998</v>
      </c>
      <c r="E103" s="4">
        <v>0.93059999999999998</v>
      </c>
      <c r="F103" s="4">
        <v>0.1855</v>
      </c>
      <c r="G103" s="5">
        <v>0.68089999999999995</v>
      </c>
      <c r="H103" s="5">
        <v>0.78849999999999998</v>
      </c>
      <c r="I103" s="5">
        <v>0.34660000000000002</v>
      </c>
      <c r="J103" s="5">
        <v>0.91339999999999999</v>
      </c>
      <c r="K103" s="5">
        <v>0.41770000000000002</v>
      </c>
      <c r="L103" s="4">
        <v>0.70120000000000005</v>
      </c>
      <c r="M103" s="4">
        <v>0.83089999999999997</v>
      </c>
      <c r="N103" s="4">
        <v>0.33050000000000002</v>
      </c>
      <c r="O103" s="4">
        <v>0.88649999999999995</v>
      </c>
      <c r="P103" s="4">
        <v>0.27229999999999999</v>
      </c>
      <c r="Q103" s="5">
        <v>0.74229999999999996</v>
      </c>
      <c r="R103" s="5">
        <v>0.92789999999999995</v>
      </c>
      <c r="S103" s="5">
        <v>0.28589999999999999</v>
      </c>
      <c r="T103" s="5">
        <v>0.83499999999999996</v>
      </c>
      <c r="U103" s="5">
        <v>0.20369999999999999</v>
      </c>
      <c r="V103" s="4">
        <v>0.83899999999999997</v>
      </c>
      <c r="W103" s="4">
        <v>1.1839</v>
      </c>
      <c r="X103" s="4">
        <v>0.2026</v>
      </c>
      <c r="Y103" s="4">
        <v>0.57779999999999998</v>
      </c>
      <c r="Z103" s="4">
        <v>7.8E-2</v>
      </c>
      <c r="AA103" s="5"/>
      <c r="AB103" s="5"/>
      <c r="AC103" s="5"/>
      <c r="AD103" s="5"/>
      <c r="AE103" s="5"/>
      <c r="AF103" s="4"/>
      <c r="AG103" s="4"/>
      <c r="AH103" s="4"/>
      <c r="AI103" s="4"/>
      <c r="AJ103" s="4"/>
      <c r="AK103" s="5"/>
      <c r="AL103" s="5"/>
      <c r="AM103" s="5"/>
      <c r="AN103" s="5"/>
      <c r="AO103" s="5"/>
      <c r="AP103" s="4"/>
      <c r="AQ103" s="4"/>
      <c r="AR103" s="4"/>
      <c r="AS103" s="4"/>
      <c r="AT103" s="4"/>
      <c r="AU103" s="5"/>
      <c r="AV103" s="5"/>
      <c r="AW103" s="5"/>
      <c r="AX103" s="5"/>
      <c r="AY103" s="5"/>
      <c r="AZ103" s="4"/>
      <c r="BA103" s="4"/>
      <c r="BB103" s="4"/>
      <c r="BC103" s="4"/>
      <c r="BD103" s="4"/>
      <c r="BE103" s="5"/>
      <c r="BF103" s="5"/>
      <c r="BG103" s="5"/>
      <c r="BH103" s="5"/>
      <c r="BI103" s="5"/>
      <c r="BJ103" s="4"/>
      <c r="BK103" s="4"/>
      <c r="BL103" s="4"/>
      <c r="BM103" s="4"/>
      <c r="BN103" s="4"/>
      <c r="BO103" s="5"/>
      <c r="BP103" s="5"/>
      <c r="BQ103" s="5"/>
      <c r="BR103" s="5"/>
      <c r="BS103" s="5"/>
      <c r="BT103" s="4"/>
      <c r="BU103" s="4"/>
      <c r="BV103" s="4"/>
      <c r="BW103" s="4"/>
      <c r="BX103" s="4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>
        <f t="shared" si="10"/>
        <v>0.72640000000000005</v>
      </c>
      <c r="CY103" s="4">
        <f t="shared" si="11"/>
        <v>0.89793999999999985</v>
      </c>
      <c r="CZ103" s="4">
        <f t="shared" si="12"/>
        <v>0.30110000000000003</v>
      </c>
      <c r="DA103" s="4">
        <f t="shared" si="13"/>
        <v>0.82865999999999995</v>
      </c>
      <c r="DB103" s="4">
        <f t="shared" si="14"/>
        <v>0.23144000000000001</v>
      </c>
      <c r="DC103" s="11" t="str" cm="1">
        <f t="array" aca="1" ref="DC103" ca="1">CONCATENATE(INDIRECT(ADDRESS(1,MATCH(_xlfn.MINIFS(B103:CW103,metrics.est,"MAE"),B103:CW103,0)+1)), ", ", INDIRECT(ADDRESS(2,MATCH(_xlfn.MINIFS(B103:CW103,metrics.est,"MAE"),B103:CW103,0)+1)))</f>
        <v>k=5, r=0.1</v>
      </c>
      <c r="DD103" s="11" t="str" cm="1">
        <f t="array" aca="1" ref="DD103" ca="1">CONCATENATE(INDIRECT(ADDRESS(1,MATCH(_xlfn.MINIFS(B103:CW103,metrics.est,"MSE"),B103:CW103,0)+1)), ", ", INDIRECT(ADDRESS(2,MATCH(_xlfn.MINIFS(B103:CW103,metrics.est,"MSE"),B103:CW103,0)+1)))</f>
        <v>k=5, r=0.1</v>
      </c>
      <c r="DE103" s="11" t="str" cm="1">
        <f t="array" aca="1" ref="DE103" ca="1">CONCATENATE(INDIRECT(ADDRESS(1,MATCH(_xlfn.MAXIFS(B103:CW103,metrics.est,"R"),B103:CW103,0)+1)), ", ", INDIRECT(ADDRESS(2,MATCH(_xlfn.MAXIFS(B103:CW103,metrics.est,"R"),B103:CW103,0)+1)))</f>
        <v>k=5, r=0.3</v>
      </c>
      <c r="DF103" s="11" t="str" cm="1">
        <f t="array" aca="1" ref="DF103" ca="1">CONCATENATE(INDIRECT(ADDRESS(1,MATCH(_xlfn.MAXIFS(B103:CW103,metrics.est,"Coverage"),B103:CW103,0)+1)), ", ", INDIRECT(ADDRESS(2,MATCH(_xlfn.MAXIFS(B103:CW103,metrics.est,"Coverage"),B103:CW103,0)+1)))</f>
        <v>k=5, r=0.1</v>
      </c>
      <c r="DG103" s="11" t="str" cm="1">
        <f t="array" aca="1" ref="DG103" ca="1">CONCATENATE(INDIRECT(ADDRESS(1,MATCH(_xlfn.MINIFS(B103:CW103,metrics.est,"Time"),B103:CW103,0)+1)), ", ", INDIRECT(ADDRESS(2,MATCH(_xlfn.MINIFS(B103:CW103,metrics.est,"Time"),B103:CW103,0)+1)))</f>
        <v>k=5, r=0.9</v>
      </c>
    </row>
    <row r="104" spans="1:111" x14ac:dyDescent="0.2">
      <c r="A104" s="1" t="s">
        <v>100</v>
      </c>
      <c r="B104" s="4">
        <v>0.7258</v>
      </c>
      <c r="C104" s="4">
        <v>0.89129999999999998</v>
      </c>
      <c r="D104" s="4">
        <v>0.30520000000000003</v>
      </c>
      <c r="E104" s="4">
        <v>0.78979999999999995</v>
      </c>
      <c r="F104" s="4">
        <v>1.1539999999999999</v>
      </c>
      <c r="G104" s="5">
        <v>0.69840000000000002</v>
      </c>
      <c r="H104" s="5">
        <v>0.82930000000000004</v>
      </c>
      <c r="I104" s="5">
        <v>0.3402</v>
      </c>
      <c r="J104" s="5">
        <v>0.92130000000000001</v>
      </c>
      <c r="K104" s="5">
        <v>1.4885999999999999</v>
      </c>
      <c r="L104" s="4">
        <v>0.74490000000000001</v>
      </c>
      <c r="M104" s="4">
        <v>0.9395</v>
      </c>
      <c r="N104" s="4">
        <v>0.3034</v>
      </c>
      <c r="O104" s="4">
        <v>0.63749999999999996</v>
      </c>
      <c r="P104" s="4">
        <v>0.65659999999999996</v>
      </c>
      <c r="Q104" s="5">
        <v>0.753</v>
      </c>
      <c r="R104" s="5">
        <v>0.9556</v>
      </c>
      <c r="S104" s="5">
        <v>0.29680000000000001</v>
      </c>
      <c r="T104" s="5">
        <v>0.59119999999999995</v>
      </c>
      <c r="U104" s="5">
        <v>0.40379999999999999</v>
      </c>
      <c r="V104" s="4">
        <v>0.9022</v>
      </c>
      <c r="W104" s="4">
        <v>1.3638999999999999</v>
      </c>
      <c r="X104" s="4">
        <v>0.2276</v>
      </c>
      <c r="Y104" s="4">
        <v>0.2319</v>
      </c>
      <c r="Z104" s="4">
        <v>0.1099</v>
      </c>
      <c r="AA104" s="5"/>
      <c r="AB104" s="5"/>
      <c r="AC104" s="5"/>
      <c r="AD104" s="5"/>
      <c r="AE104" s="5"/>
      <c r="AF104" s="4"/>
      <c r="AG104" s="4"/>
      <c r="AH104" s="4"/>
      <c r="AI104" s="4"/>
      <c r="AJ104" s="4"/>
      <c r="AK104" s="5"/>
      <c r="AL104" s="5"/>
      <c r="AM104" s="5"/>
      <c r="AN104" s="5"/>
      <c r="AO104" s="5"/>
      <c r="AP104" s="4"/>
      <c r="AQ104" s="4"/>
      <c r="AR104" s="4"/>
      <c r="AS104" s="4"/>
      <c r="AT104" s="4"/>
      <c r="AU104" s="5"/>
      <c r="AV104" s="5"/>
      <c r="AW104" s="5"/>
      <c r="AX104" s="5"/>
      <c r="AY104" s="5"/>
      <c r="AZ104" s="4"/>
      <c r="BA104" s="4"/>
      <c r="BB104" s="4"/>
      <c r="BC104" s="4"/>
      <c r="BD104" s="4"/>
      <c r="BE104" s="5"/>
      <c r="BF104" s="5"/>
      <c r="BG104" s="5"/>
      <c r="BH104" s="5"/>
      <c r="BI104" s="5"/>
      <c r="BJ104" s="4"/>
      <c r="BK104" s="4"/>
      <c r="BL104" s="4"/>
      <c r="BM104" s="4"/>
      <c r="BN104" s="4"/>
      <c r="BO104" s="5"/>
      <c r="BP104" s="5"/>
      <c r="BQ104" s="5"/>
      <c r="BR104" s="5"/>
      <c r="BS104" s="5"/>
      <c r="BT104" s="4"/>
      <c r="BU104" s="4"/>
      <c r="BV104" s="4"/>
      <c r="BW104" s="4"/>
      <c r="BX104" s="4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5"/>
      <c r="CJ104" s="5"/>
      <c r="CK104" s="5"/>
      <c r="CL104" s="5"/>
      <c r="CM104" s="5"/>
      <c r="CN104" s="4"/>
      <c r="CO104" s="4"/>
      <c r="CP104" s="4"/>
      <c r="CQ104" s="4"/>
      <c r="CR104" s="4"/>
      <c r="CS104" s="5"/>
      <c r="CT104" s="5"/>
      <c r="CU104" s="5"/>
      <c r="CV104" s="5"/>
      <c r="CW104" s="5"/>
      <c r="CX104" s="4">
        <f t="shared" ref="CX104:CX136" si="15">AVERAGEIFS(B104:CW104,metrics.est,"MAE")</f>
        <v>0.76485999999999998</v>
      </c>
      <c r="CY104" s="4">
        <f t="shared" ref="CY104:CY136" si="16">AVERAGEIFS(B104:CW104,metrics.est,"MSE")</f>
        <v>0.99591999999999992</v>
      </c>
      <c r="CZ104" s="4">
        <f t="shared" ref="CZ104:CZ136" si="17">AVERAGEIFS(B104:CW104,metrics.est,"R")</f>
        <v>0.29464000000000001</v>
      </c>
      <c r="DA104" s="4">
        <f t="shared" ref="DA104:DA136" si="18">AVERAGEIFS(B104:CW104,metrics.est,"Coverage")</f>
        <v>0.63434000000000001</v>
      </c>
      <c r="DB104" s="4">
        <f t="shared" ref="DB104:DB136" si="19">AVERAGEIFS(B104:CW104,metrics.est,"Time")</f>
        <v>0.76258000000000004</v>
      </c>
      <c r="DC104" s="11" t="str" cm="1">
        <f t="array" aca="1" ref="DC104" ca="1">CONCATENATE(INDIRECT(ADDRESS(1,MATCH(_xlfn.MINIFS(B104:CW104,metrics.est,"MAE"),B104:CW104,0)+1)), ", ", INDIRECT(ADDRESS(2,MATCH(_xlfn.MINIFS(B104:CW104,metrics.est,"MAE"),B104:CW104,0)+1)))</f>
        <v>k=5, r=0.3</v>
      </c>
      <c r="DD104" s="11" t="str" cm="1">
        <f t="array" aca="1" ref="DD104" ca="1">CONCATENATE(INDIRECT(ADDRESS(1,MATCH(_xlfn.MINIFS(B104:CW104,metrics.est,"MSE"),B104:CW104,0)+1)), ", ", INDIRECT(ADDRESS(2,MATCH(_xlfn.MINIFS(B104:CW104,metrics.est,"MSE"),B104:CW104,0)+1)))</f>
        <v>k=5, r=0.3</v>
      </c>
      <c r="DE104" s="11" t="str" cm="1">
        <f t="array" aca="1" ref="DE104" ca="1">CONCATENATE(INDIRECT(ADDRESS(1,MATCH(_xlfn.MAXIFS(B104:CW104,metrics.est,"R"),B104:CW104,0)+1)), ", ", INDIRECT(ADDRESS(2,MATCH(_xlfn.MAXIFS(B104:CW104,metrics.est,"R"),B104:CW104,0)+1)))</f>
        <v>k=5, r=0.3</v>
      </c>
      <c r="DF104" s="11" t="str" cm="1">
        <f t="array" aca="1" ref="DF104" ca="1">CONCATENATE(INDIRECT(ADDRESS(1,MATCH(_xlfn.MAXIFS(B104:CW104,metrics.est,"Coverage"),B104:CW104,0)+1)), ", ", INDIRECT(ADDRESS(2,MATCH(_xlfn.MAXIFS(B104:CW104,metrics.est,"Coverage"),B104:CW104,0)+1)))</f>
        <v>k=5, r=0.3</v>
      </c>
      <c r="DG104" s="11" t="str" cm="1">
        <f t="array" aca="1" ref="DG104" ca="1">CONCATENATE(INDIRECT(ADDRESS(1,MATCH(_xlfn.MINIFS(B104:CW104,metrics.est,"Time"),B104:CW104,0)+1)), ", ", INDIRECT(ADDRESS(2,MATCH(_xlfn.MINIFS(B104:CW104,metrics.est,"Time"),B104:CW104,0)+1)))</f>
        <v>k=5, r=0.9</v>
      </c>
    </row>
    <row r="105" spans="1:111" x14ac:dyDescent="0.2">
      <c r="A105" s="1" t="s">
        <v>101</v>
      </c>
      <c r="B105" s="4">
        <v>0.66790000000000005</v>
      </c>
      <c r="C105" s="4">
        <v>0.75170000000000003</v>
      </c>
      <c r="D105" s="4">
        <v>0.3281</v>
      </c>
      <c r="E105" s="4">
        <v>0.96430000000000005</v>
      </c>
      <c r="F105" s="4">
        <v>0.19900000000000001</v>
      </c>
      <c r="G105" s="5">
        <v>0.67610000000000003</v>
      </c>
      <c r="H105" s="5">
        <v>0.77380000000000004</v>
      </c>
      <c r="I105" s="5">
        <v>0.34050000000000002</v>
      </c>
      <c r="J105" s="5">
        <v>0.95550000000000002</v>
      </c>
      <c r="K105" s="5">
        <v>0.44159999999999999</v>
      </c>
      <c r="L105" s="4">
        <v>0.68310000000000004</v>
      </c>
      <c r="M105" s="4">
        <v>0.78969999999999996</v>
      </c>
      <c r="N105" s="4">
        <v>0.33689999999999998</v>
      </c>
      <c r="O105" s="4">
        <v>0.94169999999999998</v>
      </c>
      <c r="P105" s="4">
        <v>0.25490000000000002</v>
      </c>
      <c r="Q105" s="5">
        <v>0.70209999999999995</v>
      </c>
      <c r="R105" s="5">
        <v>0.83240000000000003</v>
      </c>
      <c r="S105" s="5">
        <v>0.311</v>
      </c>
      <c r="T105" s="5">
        <v>0.91469999999999996</v>
      </c>
      <c r="U105" s="5">
        <v>0.20219999999999999</v>
      </c>
      <c r="V105" s="4">
        <v>0.76749999999999996</v>
      </c>
      <c r="W105" s="4">
        <v>0.99529999999999996</v>
      </c>
      <c r="X105" s="4">
        <v>0.25290000000000001</v>
      </c>
      <c r="Y105" s="4">
        <v>0.80930000000000002</v>
      </c>
      <c r="Z105" s="4">
        <v>7.5600000000000001E-2</v>
      </c>
      <c r="AA105" s="5"/>
      <c r="AB105" s="5"/>
      <c r="AC105" s="5"/>
      <c r="AD105" s="5"/>
      <c r="AE105" s="5"/>
      <c r="AF105" s="4"/>
      <c r="AG105" s="4"/>
      <c r="AH105" s="4"/>
      <c r="AI105" s="4"/>
      <c r="AJ105" s="4"/>
      <c r="AK105" s="5"/>
      <c r="AL105" s="5"/>
      <c r="AM105" s="5"/>
      <c r="AN105" s="5"/>
      <c r="AO105" s="5"/>
      <c r="AP105" s="4"/>
      <c r="AQ105" s="4"/>
      <c r="AR105" s="4"/>
      <c r="AS105" s="4"/>
      <c r="AT105" s="4"/>
      <c r="AU105" s="5"/>
      <c r="AV105" s="5"/>
      <c r="AW105" s="5"/>
      <c r="AX105" s="5"/>
      <c r="AY105" s="5"/>
      <c r="AZ105" s="4"/>
      <c r="BA105" s="4"/>
      <c r="BB105" s="4"/>
      <c r="BC105" s="4"/>
      <c r="BD105" s="4"/>
      <c r="BE105" s="5"/>
      <c r="BF105" s="5"/>
      <c r="BG105" s="5"/>
      <c r="BH105" s="5"/>
      <c r="BI105" s="5"/>
      <c r="BJ105" s="4"/>
      <c r="BK105" s="4"/>
      <c r="BL105" s="4"/>
      <c r="BM105" s="4"/>
      <c r="BN105" s="4"/>
      <c r="BO105" s="5"/>
      <c r="BP105" s="5"/>
      <c r="BQ105" s="5"/>
      <c r="BR105" s="5"/>
      <c r="BS105" s="5"/>
      <c r="BT105" s="4"/>
      <c r="BU105" s="4"/>
      <c r="BV105" s="4"/>
      <c r="BW105" s="4"/>
      <c r="BX105" s="4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5"/>
      <c r="CJ105" s="5"/>
      <c r="CK105" s="5"/>
      <c r="CL105" s="5"/>
      <c r="CM105" s="5"/>
      <c r="CN105" s="4"/>
      <c r="CO105" s="4"/>
      <c r="CP105" s="4"/>
      <c r="CQ105" s="4"/>
      <c r="CR105" s="4"/>
      <c r="CS105" s="5"/>
      <c r="CT105" s="5"/>
      <c r="CU105" s="5"/>
      <c r="CV105" s="5"/>
      <c r="CW105" s="5"/>
      <c r="CX105" s="4">
        <f t="shared" si="15"/>
        <v>0.69933999999999996</v>
      </c>
      <c r="CY105" s="4">
        <f t="shared" si="16"/>
        <v>0.82857999999999998</v>
      </c>
      <c r="CZ105" s="4">
        <f t="shared" si="17"/>
        <v>0.31387999999999999</v>
      </c>
      <c r="DA105" s="4">
        <f t="shared" si="18"/>
        <v>0.91709999999999992</v>
      </c>
      <c r="DB105" s="4">
        <f t="shared" si="19"/>
        <v>0.23466000000000004</v>
      </c>
      <c r="DC105" s="11" t="str" cm="1">
        <f t="array" aca="1" ref="DC105" ca="1">CONCATENATE(INDIRECT(ADDRESS(1,MATCH(_xlfn.MINIFS(B105:CW105,metrics.est,"MAE"),B105:CW105,0)+1)), ", ", INDIRECT(ADDRESS(2,MATCH(_xlfn.MINIFS(B105:CW105,metrics.est,"MAE"),B105:CW105,0)+1)))</f>
        <v>k=5, r=0.1</v>
      </c>
      <c r="DD105" s="11" t="str" cm="1">
        <f t="array" aca="1" ref="DD105" ca="1">CONCATENATE(INDIRECT(ADDRESS(1,MATCH(_xlfn.MINIFS(B105:CW105,metrics.est,"MSE"),B105:CW105,0)+1)), ", ", INDIRECT(ADDRESS(2,MATCH(_xlfn.MINIFS(B105:CW105,metrics.est,"MSE"),B105:CW105,0)+1)))</f>
        <v>k=5, r=0.1</v>
      </c>
      <c r="DE105" s="11" t="str" cm="1">
        <f t="array" aca="1" ref="DE105" ca="1">CONCATENATE(INDIRECT(ADDRESS(1,MATCH(_xlfn.MAXIFS(B105:CW105,metrics.est,"R"),B105:CW105,0)+1)), ", ", INDIRECT(ADDRESS(2,MATCH(_xlfn.MAXIFS(B105:CW105,metrics.est,"R"),B105:CW105,0)+1)))</f>
        <v>k=5, r=0.3</v>
      </c>
      <c r="DF105" s="11" t="str" cm="1">
        <f t="array" aca="1" ref="DF105" ca="1">CONCATENATE(INDIRECT(ADDRESS(1,MATCH(_xlfn.MAXIFS(B105:CW105,metrics.est,"Coverage"),B105:CW105,0)+1)), ", ", INDIRECT(ADDRESS(2,MATCH(_xlfn.MAXIFS(B105:CW105,metrics.est,"Coverage"),B105:CW105,0)+1)))</f>
        <v>k=5, r=0.1</v>
      </c>
      <c r="DG105" s="11" t="str" cm="1">
        <f t="array" aca="1" ref="DG105" ca="1">CONCATENATE(INDIRECT(ADDRESS(1,MATCH(_xlfn.MINIFS(B105:CW105,metrics.est,"Time"),B105:CW105,0)+1)), ", ", INDIRECT(ADDRESS(2,MATCH(_xlfn.MINIFS(B105:CW105,metrics.est,"Time"),B105:CW105,0)+1)))</f>
        <v>k=5, r=0.9</v>
      </c>
    </row>
    <row r="106" spans="1:111" x14ac:dyDescent="0.2">
      <c r="A106" s="1" t="s">
        <v>102</v>
      </c>
      <c r="B106" s="4">
        <v>0.6391</v>
      </c>
      <c r="C106" s="4">
        <v>0.69079999999999997</v>
      </c>
      <c r="D106" s="4">
        <v>0.36330000000000001</v>
      </c>
      <c r="E106" s="4">
        <v>0.96430000000000005</v>
      </c>
      <c r="F106" s="4">
        <v>0.16900000000000001</v>
      </c>
      <c r="G106" s="5">
        <v>0.65010000000000001</v>
      </c>
      <c r="H106" s="5">
        <v>0.71679999999999999</v>
      </c>
      <c r="I106" s="5">
        <v>0.37080000000000002</v>
      </c>
      <c r="J106" s="5">
        <v>0.95550000000000002</v>
      </c>
      <c r="K106" s="5">
        <v>0.40139999999999998</v>
      </c>
      <c r="L106" s="4">
        <v>0.66249999999999998</v>
      </c>
      <c r="M106" s="4">
        <v>0.74419999999999997</v>
      </c>
      <c r="N106" s="4">
        <v>0.35749999999999998</v>
      </c>
      <c r="O106" s="4">
        <v>0.94169999999999998</v>
      </c>
      <c r="P106" s="4">
        <v>0.25369999999999998</v>
      </c>
      <c r="Q106" s="5">
        <v>0.69120000000000004</v>
      </c>
      <c r="R106" s="5">
        <v>0.81130000000000002</v>
      </c>
      <c r="S106" s="5">
        <v>0.31259999999999999</v>
      </c>
      <c r="T106" s="5">
        <v>0.91469999999999996</v>
      </c>
      <c r="U106" s="5">
        <v>0.18379999999999999</v>
      </c>
      <c r="V106" s="4">
        <v>0.8105</v>
      </c>
      <c r="W106" s="4">
        <v>1.1221000000000001</v>
      </c>
      <c r="X106" s="4">
        <v>0.22239999999999999</v>
      </c>
      <c r="Y106" s="4">
        <v>0.80930000000000002</v>
      </c>
      <c r="Z106" s="4">
        <v>7.8899999999999998E-2</v>
      </c>
      <c r="AA106" s="5"/>
      <c r="AB106" s="5"/>
      <c r="AC106" s="5"/>
      <c r="AD106" s="5"/>
      <c r="AE106" s="5"/>
      <c r="AF106" s="4"/>
      <c r="AG106" s="4"/>
      <c r="AH106" s="4"/>
      <c r="AI106" s="4"/>
      <c r="AJ106" s="4"/>
      <c r="AK106" s="5"/>
      <c r="AL106" s="5"/>
      <c r="AM106" s="5"/>
      <c r="AN106" s="5"/>
      <c r="AO106" s="5"/>
      <c r="AP106" s="4"/>
      <c r="AQ106" s="4"/>
      <c r="AR106" s="4"/>
      <c r="AS106" s="4"/>
      <c r="AT106" s="4"/>
      <c r="AU106" s="5"/>
      <c r="AV106" s="5"/>
      <c r="AW106" s="5"/>
      <c r="AX106" s="5"/>
      <c r="AY106" s="5"/>
      <c r="AZ106" s="4"/>
      <c r="BA106" s="4"/>
      <c r="BB106" s="4"/>
      <c r="BC106" s="4"/>
      <c r="BD106" s="4"/>
      <c r="BE106" s="5"/>
      <c r="BF106" s="5"/>
      <c r="BG106" s="5"/>
      <c r="BH106" s="5"/>
      <c r="BI106" s="5"/>
      <c r="BJ106" s="4"/>
      <c r="BK106" s="4"/>
      <c r="BL106" s="4"/>
      <c r="BM106" s="4"/>
      <c r="BN106" s="4"/>
      <c r="BO106" s="5"/>
      <c r="BP106" s="5"/>
      <c r="BQ106" s="5"/>
      <c r="BR106" s="5"/>
      <c r="BS106" s="5"/>
      <c r="BT106" s="4"/>
      <c r="BU106" s="4"/>
      <c r="BV106" s="4"/>
      <c r="BW106" s="4"/>
      <c r="BX106" s="4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5"/>
      <c r="CJ106" s="5"/>
      <c r="CK106" s="5"/>
      <c r="CL106" s="5"/>
      <c r="CM106" s="5"/>
      <c r="CN106" s="4"/>
      <c r="CO106" s="4"/>
      <c r="CP106" s="4"/>
      <c r="CQ106" s="4"/>
      <c r="CR106" s="4"/>
      <c r="CS106" s="5"/>
      <c r="CT106" s="5"/>
      <c r="CU106" s="5"/>
      <c r="CV106" s="5"/>
      <c r="CW106" s="5"/>
      <c r="CX106" s="4">
        <f t="shared" si="15"/>
        <v>0.69068000000000007</v>
      </c>
      <c r="CY106" s="4">
        <f t="shared" si="16"/>
        <v>0.8170400000000001</v>
      </c>
      <c r="CZ106" s="4">
        <f t="shared" si="17"/>
        <v>0.32531999999999994</v>
      </c>
      <c r="DA106" s="4">
        <f t="shared" si="18"/>
        <v>0.91709999999999992</v>
      </c>
      <c r="DB106" s="4">
        <f t="shared" si="19"/>
        <v>0.21736</v>
      </c>
      <c r="DC106" s="11" t="str" cm="1">
        <f t="array" aca="1" ref="DC106" ca="1">CONCATENATE(INDIRECT(ADDRESS(1,MATCH(_xlfn.MINIFS(B106:CW106,metrics.est,"MAE"),B106:CW106,0)+1)), ", ", INDIRECT(ADDRESS(2,MATCH(_xlfn.MINIFS(B106:CW106,metrics.est,"MAE"),B106:CW106,0)+1)))</f>
        <v>k=5, r=0.1</v>
      </c>
      <c r="DD106" s="11" t="str" cm="1">
        <f t="array" aca="1" ref="DD106" ca="1">CONCATENATE(INDIRECT(ADDRESS(1,MATCH(_xlfn.MINIFS(B106:CW106,metrics.est,"MSE"),B106:CW106,0)+1)), ", ", INDIRECT(ADDRESS(2,MATCH(_xlfn.MINIFS(B106:CW106,metrics.est,"MSE"),B106:CW106,0)+1)))</f>
        <v>k=5, r=0.1</v>
      </c>
      <c r="DE106" s="11" t="str" cm="1">
        <f t="array" aca="1" ref="DE106" ca="1">CONCATENATE(INDIRECT(ADDRESS(1,MATCH(_xlfn.MAXIFS(B106:CW106,metrics.est,"R"),B106:CW106,0)+1)), ", ", INDIRECT(ADDRESS(2,MATCH(_xlfn.MAXIFS(B106:CW106,metrics.est,"R"),B106:CW106,0)+1)))</f>
        <v>k=5, r=0.3</v>
      </c>
      <c r="DF106" s="11" t="str" cm="1">
        <f t="array" aca="1" ref="DF106" ca="1">CONCATENATE(INDIRECT(ADDRESS(1,MATCH(_xlfn.MAXIFS(B106:CW106,metrics.est,"Coverage"),B106:CW106,0)+1)), ", ", INDIRECT(ADDRESS(2,MATCH(_xlfn.MAXIFS(B106:CW106,metrics.est,"Coverage"),B106:CW106,0)+1)))</f>
        <v>k=5, r=0.1</v>
      </c>
      <c r="DG106" s="11" t="str" cm="1">
        <f t="array" aca="1" ref="DG106" ca="1">CONCATENATE(INDIRECT(ADDRESS(1,MATCH(_xlfn.MINIFS(B106:CW106,metrics.est,"Time"),B106:CW106,0)+1)), ", ", INDIRECT(ADDRESS(2,MATCH(_xlfn.MINIFS(B106:CW106,metrics.est,"Time"),B106:CW106,0)+1)))</f>
        <v>k=5, r=0.9</v>
      </c>
    </row>
    <row r="107" spans="1:111" x14ac:dyDescent="0.2">
      <c r="A107" s="1" t="s">
        <v>103</v>
      </c>
      <c r="B107" s="4">
        <v>0.62319999999999998</v>
      </c>
      <c r="C107" s="4">
        <v>0.66320000000000001</v>
      </c>
      <c r="D107" s="4">
        <v>0.38429999999999997</v>
      </c>
      <c r="E107" s="4">
        <v>0.96430000000000005</v>
      </c>
      <c r="F107" s="4">
        <v>0.1663</v>
      </c>
      <c r="G107" s="5">
        <v>0.63790000000000002</v>
      </c>
      <c r="H107" s="5">
        <v>0.69569999999999999</v>
      </c>
      <c r="I107" s="5">
        <v>0.3901</v>
      </c>
      <c r="J107" s="5">
        <v>0.95550000000000002</v>
      </c>
      <c r="K107" s="5">
        <v>0.39379999999999998</v>
      </c>
      <c r="L107" s="4">
        <v>0.65480000000000005</v>
      </c>
      <c r="M107" s="4">
        <v>0.73160000000000003</v>
      </c>
      <c r="N107" s="4">
        <v>0.36780000000000002</v>
      </c>
      <c r="O107" s="4">
        <v>0.94169999999999998</v>
      </c>
      <c r="P107" s="4">
        <v>0.25380000000000003</v>
      </c>
      <c r="Q107" s="5">
        <v>0.69169999999999998</v>
      </c>
      <c r="R107" s="5">
        <v>0.81630000000000003</v>
      </c>
      <c r="S107" s="5">
        <v>0.31109999999999999</v>
      </c>
      <c r="T107" s="5">
        <v>0.91469999999999996</v>
      </c>
      <c r="U107" s="5">
        <v>0.19800000000000001</v>
      </c>
      <c r="V107" s="4">
        <v>0.81569999999999998</v>
      </c>
      <c r="W107" s="4">
        <v>1.1362000000000001</v>
      </c>
      <c r="X107" s="4">
        <v>0.21959999999999999</v>
      </c>
      <c r="Y107" s="4">
        <v>0.80930000000000002</v>
      </c>
      <c r="Z107" s="4">
        <v>7.5600000000000001E-2</v>
      </c>
      <c r="AA107" s="5"/>
      <c r="AB107" s="5"/>
      <c r="AC107" s="5"/>
      <c r="AD107" s="5"/>
      <c r="AE107" s="5"/>
      <c r="AF107" s="4"/>
      <c r="AG107" s="4"/>
      <c r="AH107" s="4"/>
      <c r="AI107" s="4"/>
      <c r="AJ107" s="4"/>
      <c r="AK107" s="5"/>
      <c r="AL107" s="5"/>
      <c r="AM107" s="5"/>
      <c r="AN107" s="5"/>
      <c r="AO107" s="5"/>
      <c r="AP107" s="4"/>
      <c r="AQ107" s="4"/>
      <c r="AR107" s="4"/>
      <c r="AS107" s="4"/>
      <c r="AT107" s="4"/>
      <c r="AU107" s="5"/>
      <c r="AV107" s="5"/>
      <c r="AW107" s="5"/>
      <c r="AX107" s="5"/>
      <c r="AY107" s="5"/>
      <c r="AZ107" s="4"/>
      <c r="BA107" s="4"/>
      <c r="BB107" s="4"/>
      <c r="BC107" s="4"/>
      <c r="BD107" s="4"/>
      <c r="BE107" s="5"/>
      <c r="BF107" s="5"/>
      <c r="BG107" s="5"/>
      <c r="BH107" s="5"/>
      <c r="BI107" s="5"/>
      <c r="BJ107" s="4"/>
      <c r="BK107" s="4"/>
      <c r="BL107" s="4"/>
      <c r="BM107" s="4"/>
      <c r="BN107" s="4"/>
      <c r="BO107" s="5"/>
      <c r="BP107" s="5"/>
      <c r="BQ107" s="5"/>
      <c r="BR107" s="5"/>
      <c r="BS107" s="5"/>
      <c r="BT107" s="4"/>
      <c r="BU107" s="4"/>
      <c r="BV107" s="4"/>
      <c r="BW107" s="4"/>
      <c r="BX107" s="4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5"/>
      <c r="CJ107" s="5"/>
      <c r="CK107" s="5"/>
      <c r="CL107" s="5"/>
      <c r="CM107" s="5"/>
      <c r="CN107" s="4"/>
      <c r="CO107" s="4"/>
      <c r="CP107" s="4"/>
      <c r="CQ107" s="4"/>
      <c r="CR107" s="4"/>
      <c r="CS107" s="5"/>
      <c r="CT107" s="5"/>
      <c r="CU107" s="5"/>
      <c r="CV107" s="5"/>
      <c r="CW107" s="5"/>
      <c r="CX107" s="4">
        <f t="shared" si="15"/>
        <v>0.68465999999999994</v>
      </c>
      <c r="CY107" s="4">
        <f t="shared" si="16"/>
        <v>0.80859999999999999</v>
      </c>
      <c r="CZ107" s="4">
        <f t="shared" si="17"/>
        <v>0.33457999999999999</v>
      </c>
      <c r="DA107" s="4">
        <f t="shared" si="18"/>
        <v>0.91709999999999992</v>
      </c>
      <c r="DB107" s="4">
        <f t="shared" si="19"/>
        <v>0.21749999999999997</v>
      </c>
      <c r="DC107" s="11" t="str" cm="1">
        <f t="array" aca="1" ref="DC107" ca="1">CONCATENATE(INDIRECT(ADDRESS(1,MATCH(_xlfn.MINIFS(B107:CW107,metrics.est,"MAE"),B107:CW107,0)+1)), ", ", INDIRECT(ADDRESS(2,MATCH(_xlfn.MINIFS(B107:CW107,metrics.est,"MAE"),B107:CW107,0)+1)))</f>
        <v>k=5, r=0.1</v>
      </c>
      <c r="DD107" s="11" t="str" cm="1">
        <f t="array" aca="1" ref="DD107" ca="1">CONCATENATE(INDIRECT(ADDRESS(1,MATCH(_xlfn.MINIFS(B107:CW107,metrics.est,"MSE"),B107:CW107,0)+1)), ", ", INDIRECT(ADDRESS(2,MATCH(_xlfn.MINIFS(B107:CW107,metrics.est,"MSE"),B107:CW107,0)+1)))</f>
        <v>k=5, r=0.1</v>
      </c>
      <c r="DE107" s="11" t="str" cm="1">
        <f t="array" aca="1" ref="DE107" ca="1">CONCATENATE(INDIRECT(ADDRESS(1,MATCH(_xlfn.MAXIFS(B107:CW107,metrics.est,"R"),B107:CW107,0)+1)), ", ", INDIRECT(ADDRESS(2,MATCH(_xlfn.MAXIFS(B107:CW107,metrics.est,"R"),B107:CW107,0)+1)))</f>
        <v>k=5, r=0.3</v>
      </c>
      <c r="DF107" s="11" t="str" cm="1">
        <f t="array" aca="1" ref="DF107" ca="1">CONCATENATE(INDIRECT(ADDRESS(1,MATCH(_xlfn.MAXIFS(B107:CW107,metrics.est,"Coverage"),B107:CW107,0)+1)), ", ", INDIRECT(ADDRESS(2,MATCH(_xlfn.MAXIFS(B107:CW107,metrics.est,"Coverage"),B107:CW107,0)+1)))</f>
        <v>k=5, r=0.1</v>
      </c>
      <c r="DG107" s="11" t="str" cm="1">
        <f t="array" aca="1" ref="DG107" ca="1">CONCATENATE(INDIRECT(ADDRESS(1,MATCH(_xlfn.MINIFS(B107:CW107,metrics.est,"Time"),B107:CW107,0)+1)), ", ", INDIRECT(ADDRESS(2,MATCH(_xlfn.MINIFS(B107:CW107,metrics.est,"Time"),B107:CW107,0)+1)))</f>
        <v>k=5, r=0.9</v>
      </c>
    </row>
    <row r="108" spans="1:111" x14ac:dyDescent="0.2">
      <c r="A108" s="1" t="s">
        <v>104</v>
      </c>
      <c r="B108" s="4">
        <v>0.67510000000000003</v>
      </c>
      <c r="C108" s="4">
        <v>0.77769999999999995</v>
      </c>
      <c r="D108" s="4">
        <v>0.3039</v>
      </c>
      <c r="E108" s="4">
        <v>0.94110000000000005</v>
      </c>
      <c r="F108" s="4">
        <v>2.5499999999999998E-2</v>
      </c>
      <c r="G108" s="5">
        <v>0.68540000000000001</v>
      </c>
      <c r="H108" s="5">
        <v>0.80359999999999998</v>
      </c>
      <c r="I108" s="5">
        <v>0.29830000000000001</v>
      </c>
      <c r="J108" s="5">
        <v>0.92779999999999996</v>
      </c>
      <c r="K108" s="5">
        <v>2.4899999999999999E-2</v>
      </c>
      <c r="L108" s="4">
        <v>0.69779999999999998</v>
      </c>
      <c r="M108" s="4">
        <v>0.83309999999999995</v>
      </c>
      <c r="N108" s="4">
        <v>0.2802</v>
      </c>
      <c r="O108" s="4">
        <v>0.90259999999999996</v>
      </c>
      <c r="P108" s="4">
        <v>1.1299999999999999E-2</v>
      </c>
      <c r="Q108" s="5">
        <v>0.72709999999999997</v>
      </c>
      <c r="R108" s="5">
        <v>0.89900000000000002</v>
      </c>
      <c r="S108" s="5">
        <v>0.2359</v>
      </c>
      <c r="T108" s="5">
        <v>0.85029999999999994</v>
      </c>
      <c r="U108" s="5">
        <v>1.11E-2</v>
      </c>
      <c r="V108" s="4">
        <v>0.81230000000000002</v>
      </c>
      <c r="W108" s="4">
        <v>1.1176999999999999</v>
      </c>
      <c r="X108" s="4">
        <v>0.1578</v>
      </c>
      <c r="Y108" s="4">
        <v>0.62590000000000001</v>
      </c>
      <c r="Z108" s="4">
        <v>5.5999999999999999E-3</v>
      </c>
      <c r="AA108" s="5"/>
      <c r="AB108" s="5"/>
      <c r="AC108" s="5"/>
      <c r="AD108" s="5"/>
      <c r="AE108" s="5"/>
      <c r="AF108" s="4"/>
      <c r="AG108" s="4"/>
      <c r="AH108" s="4"/>
      <c r="AI108" s="4"/>
      <c r="AJ108" s="4"/>
      <c r="AK108" s="5">
        <v>0.69879999999999998</v>
      </c>
      <c r="AL108" s="5">
        <v>0.83579999999999999</v>
      </c>
      <c r="AM108" s="5">
        <v>0.2757</v>
      </c>
      <c r="AN108" s="5">
        <v>0.90369999999999995</v>
      </c>
      <c r="AO108" s="5">
        <v>1.15E-2</v>
      </c>
      <c r="AP108" s="4"/>
      <c r="AQ108" s="4"/>
      <c r="AR108" s="4"/>
      <c r="AS108" s="4"/>
      <c r="AT108" s="4"/>
      <c r="AU108" s="5"/>
      <c r="AV108" s="5"/>
      <c r="AW108" s="5"/>
      <c r="AX108" s="5"/>
      <c r="AY108" s="5"/>
      <c r="AZ108" s="4"/>
      <c r="BA108" s="4"/>
      <c r="BB108" s="4"/>
      <c r="BC108" s="4"/>
      <c r="BD108" s="4"/>
      <c r="BE108" s="5"/>
      <c r="BF108" s="5"/>
      <c r="BG108" s="5"/>
      <c r="BH108" s="5"/>
      <c r="BI108" s="5"/>
      <c r="BJ108" s="4">
        <v>0.69830000000000003</v>
      </c>
      <c r="BK108" s="4">
        <v>0.83440000000000003</v>
      </c>
      <c r="BL108" s="4">
        <v>0.27860000000000001</v>
      </c>
      <c r="BM108" s="4">
        <v>0.90290000000000004</v>
      </c>
      <c r="BN108" s="4">
        <v>1.09E-2</v>
      </c>
      <c r="BO108" s="5"/>
      <c r="BP108" s="5"/>
      <c r="BQ108" s="5"/>
      <c r="BR108" s="5"/>
      <c r="BS108" s="5"/>
      <c r="BT108" s="4"/>
      <c r="BU108" s="4"/>
      <c r="BV108" s="4"/>
      <c r="BW108" s="4"/>
      <c r="BX108" s="4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5"/>
      <c r="CJ108" s="5"/>
      <c r="CK108" s="5"/>
      <c r="CL108" s="5"/>
      <c r="CM108" s="5"/>
      <c r="CN108" s="4"/>
      <c r="CO108" s="4"/>
      <c r="CP108" s="4"/>
      <c r="CQ108" s="4"/>
      <c r="CR108" s="4"/>
      <c r="CS108" s="5"/>
      <c r="CT108" s="5"/>
      <c r="CU108" s="5"/>
      <c r="CV108" s="5"/>
      <c r="CW108" s="5"/>
      <c r="CX108" s="4">
        <f t="shared" si="15"/>
        <v>0.71354285714285715</v>
      </c>
      <c r="CY108" s="4">
        <f t="shared" si="16"/>
        <v>0.87161428571428579</v>
      </c>
      <c r="CZ108" s="4">
        <f t="shared" si="17"/>
        <v>0.26148571428571427</v>
      </c>
      <c r="DA108" s="4">
        <f t="shared" si="18"/>
        <v>0.86489999999999989</v>
      </c>
      <c r="DB108" s="4">
        <f t="shared" si="19"/>
        <v>1.44E-2</v>
      </c>
      <c r="DC108" s="11" t="str" cm="1">
        <f t="array" aca="1" ref="DC108" ca="1">CONCATENATE(INDIRECT(ADDRESS(1,MATCH(_xlfn.MINIFS(B108:CW108,metrics.est,"MAE"),B108:CW108,0)+1)), ", ", INDIRECT(ADDRESS(2,MATCH(_xlfn.MINIFS(B108:CW108,metrics.est,"MAE"),B108:CW108,0)+1)))</f>
        <v>k=5, r=0.1</v>
      </c>
      <c r="DD108" s="11" t="str" cm="1">
        <f t="array" aca="1" ref="DD108" ca="1">CONCATENATE(INDIRECT(ADDRESS(1,MATCH(_xlfn.MINIFS(B108:CW108,metrics.est,"MSE"),B108:CW108,0)+1)), ", ", INDIRECT(ADDRESS(2,MATCH(_xlfn.MINIFS(B108:CW108,metrics.est,"MSE"),B108:CW108,0)+1)))</f>
        <v>k=5, r=0.1</v>
      </c>
      <c r="DE108" s="11" t="str" cm="1">
        <f t="array" aca="1" ref="DE108" ca="1">CONCATENATE(INDIRECT(ADDRESS(1,MATCH(_xlfn.MAXIFS(B108:CW108,metrics.est,"R"),B108:CW108,0)+1)), ", ", INDIRECT(ADDRESS(2,MATCH(_xlfn.MAXIFS(B108:CW108,metrics.est,"R"),B108:CW108,0)+1)))</f>
        <v>k=5, r=0.1</v>
      </c>
      <c r="DF108" s="11" t="str" cm="1">
        <f t="array" aca="1" ref="DF108" ca="1">CONCATENATE(INDIRECT(ADDRESS(1,MATCH(_xlfn.MAXIFS(B108:CW108,metrics.est,"Coverage"),B108:CW108,0)+1)), ", ", INDIRECT(ADDRESS(2,MATCH(_xlfn.MAXIFS(B108:CW108,metrics.est,"Coverage"),B108:CW108,0)+1)))</f>
        <v>k=5, r=0.1</v>
      </c>
      <c r="DG108" s="11" t="str" cm="1">
        <f t="array" aca="1" ref="DG108" ca="1">CONCATENATE(INDIRECT(ADDRESS(1,MATCH(_xlfn.MINIFS(B108:CW108,metrics.est,"Time"),B108:CW108,0)+1)), ", ", INDIRECT(ADDRESS(2,MATCH(_xlfn.MINIFS(B108:CW108,metrics.est,"Time"),B108:CW108,0)+1)))</f>
        <v>k=5, r=0.9</v>
      </c>
    </row>
    <row r="109" spans="1:111" x14ac:dyDescent="0.2">
      <c r="A109" s="1" t="s">
        <v>105</v>
      </c>
      <c r="B109" s="4">
        <v>0.67349999999999999</v>
      </c>
      <c r="C109" s="4">
        <v>0.77539999999999998</v>
      </c>
      <c r="D109" s="4">
        <v>0.3216</v>
      </c>
      <c r="E109" s="4">
        <v>0.94879999999999998</v>
      </c>
      <c r="F109" s="4">
        <v>6.8900000000000003E-2</v>
      </c>
      <c r="G109" s="5">
        <v>0.68320000000000003</v>
      </c>
      <c r="H109" s="5">
        <v>0.8</v>
      </c>
      <c r="I109" s="5">
        <v>0.31069999999999998</v>
      </c>
      <c r="J109" s="5">
        <v>0.93669999999999998</v>
      </c>
      <c r="K109" s="5">
        <v>6.9500000000000006E-2</v>
      </c>
      <c r="L109" s="4">
        <v>0.69489999999999996</v>
      </c>
      <c r="M109" s="4">
        <v>0.82789999999999997</v>
      </c>
      <c r="N109" s="4">
        <v>0.29110000000000003</v>
      </c>
      <c r="O109" s="4">
        <v>0.91379999999999995</v>
      </c>
      <c r="P109" s="4">
        <v>3.5700000000000003E-2</v>
      </c>
      <c r="Q109" s="5">
        <v>0.72289999999999999</v>
      </c>
      <c r="R109" s="5">
        <v>0.89029999999999998</v>
      </c>
      <c r="S109" s="5">
        <v>0.24360000000000001</v>
      </c>
      <c r="T109" s="5">
        <v>0.86409999999999998</v>
      </c>
      <c r="U109" s="5">
        <v>2.9600000000000001E-2</v>
      </c>
      <c r="V109" s="4">
        <v>0.80869999999999997</v>
      </c>
      <c r="W109" s="4">
        <v>1.109</v>
      </c>
      <c r="X109" s="4">
        <v>0.1623</v>
      </c>
      <c r="Y109" s="4">
        <v>0.63370000000000004</v>
      </c>
      <c r="Z109" s="4">
        <v>1.2699999999999999E-2</v>
      </c>
      <c r="AA109" s="5"/>
      <c r="AB109" s="5"/>
      <c r="AC109" s="5"/>
      <c r="AD109" s="5"/>
      <c r="AE109" s="5"/>
      <c r="AF109" s="4"/>
      <c r="AG109" s="4"/>
      <c r="AH109" s="4"/>
      <c r="AI109" s="4"/>
      <c r="AJ109" s="4"/>
      <c r="AK109" s="5"/>
      <c r="AL109" s="5"/>
      <c r="AM109" s="5"/>
      <c r="AN109" s="5"/>
      <c r="AO109" s="5"/>
      <c r="AP109" s="4"/>
      <c r="AQ109" s="4"/>
      <c r="AR109" s="4"/>
      <c r="AS109" s="4"/>
      <c r="AT109" s="4"/>
      <c r="AU109" s="5"/>
      <c r="AV109" s="5"/>
      <c r="AW109" s="5"/>
      <c r="AX109" s="5"/>
      <c r="AY109" s="5"/>
      <c r="AZ109" s="4"/>
      <c r="BA109" s="4"/>
      <c r="BB109" s="4"/>
      <c r="BC109" s="4"/>
      <c r="BD109" s="4"/>
      <c r="BE109" s="5"/>
      <c r="BF109" s="5"/>
      <c r="BG109" s="5"/>
      <c r="BH109" s="5"/>
      <c r="BI109" s="5"/>
      <c r="BJ109" s="4"/>
      <c r="BK109" s="4"/>
      <c r="BL109" s="4"/>
      <c r="BM109" s="4"/>
      <c r="BN109" s="4"/>
      <c r="BO109" s="5"/>
      <c r="BP109" s="5"/>
      <c r="BQ109" s="5"/>
      <c r="BR109" s="5"/>
      <c r="BS109" s="5"/>
      <c r="BT109" s="4"/>
      <c r="BU109" s="4"/>
      <c r="BV109" s="4"/>
      <c r="BW109" s="4"/>
      <c r="BX109" s="4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5">
        <v>0.69530000000000003</v>
      </c>
      <c r="CJ109" s="5">
        <v>0.82869999999999999</v>
      </c>
      <c r="CK109" s="5">
        <v>0.2883</v>
      </c>
      <c r="CL109" s="5">
        <v>0.91420000000000001</v>
      </c>
      <c r="CM109" s="5">
        <v>3.1E-2</v>
      </c>
      <c r="CN109" s="4"/>
      <c r="CO109" s="4"/>
      <c r="CP109" s="4"/>
      <c r="CQ109" s="4"/>
      <c r="CR109" s="4"/>
      <c r="CS109" s="5"/>
      <c r="CT109" s="5"/>
      <c r="CU109" s="5"/>
      <c r="CV109" s="5"/>
      <c r="CW109" s="5"/>
      <c r="CX109" s="4">
        <f t="shared" si="15"/>
        <v>0.7130833333333334</v>
      </c>
      <c r="CY109" s="4">
        <f t="shared" si="16"/>
        <v>0.87188333333333323</v>
      </c>
      <c r="CZ109" s="4">
        <f t="shared" si="17"/>
        <v>0.26960000000000001</v>
      </c>
      <c r="DA109" s="4">
        <f t="shared" si="18"/>
        <v>0.86854999999999993</v>
      </c>
      <c r="DB109" s="4">
        <f t="shared" si="19"/>
        <v>4.1233333333333337E-2</v>
      </c>
      <c r="DC109" s="11" t="str" cm="1">
        <f t="array" aca="1" ref="DC109" ca="1">CONCATENATE(INDIRECT(ADDRESS(1,MATCH(_xlfn.MINIFS(B109:CW109,metrics.est,"MAE"),B109:CW109,0)+1)), ", ", INDIRECT(ADDRESS(2,MATCH(_xlfn.MINIFS(B109:CW109,metrics.est,"MAE"),B109:CW109,0)+1)))</f>
        <v>k=5, r=0.1</v>
      </c>
      <c r="DD109" s="11" t="str" cm="1">
        <f t="array" aca="1" ref="DD109" ca="1">CONCATENATE(INDIRECT(ADDRESS(1,MATCH(_xlfn.MINIFS(B109:CW109,metrics.est,"MSE"),B109:CW109,0)+1)), ", ", INDIRECT(ADDRESS(2,MATCH(_xlfn.MINIFS(B109:CW109,metrics.est,"MSE"),B109:CW109,0)+1)))</f>
        <v>k=5, r=0.1</v>
      </c>
      <c r="DE109" s="11" t="str" cm="1">
        <f t="array" aca="1" ref="DE109" ca="1">CONCATENATE(INDIRECT(ADDRESS(1,MATCH(_xlfn.MAXIFS(B109:CW109,metrics.est,"R"),B109:CW109,0)+1)), ", ", INDIRECT(ADDRESS(2,MATCH(_xlfn.MAXIFS(B109:CW109,metrics.est,"R"),B109:CW109,0)+1)))</f>
        <v>k=5, r=0.1</v>
      </c>
      <c r="DF109" s="11" t="str" cm="1">
        <f t="array" aca="1" ref="DF109" ca="1">CONCATENATE(INDIRECT(ADDRESS(1,MATCH(_xlfn.MAXIFS(B109:CW109,metrics.est,"Coverage"),B109:CW109,0)+1)), ", ", INDIRECT(ADDRESS(2,MATCH(_xlfn.MAXIFS(B109:CW109,metrics.est,"Coverage"),B109:CW109,0)+1)))</f>
        <v>k=5, r=0.1</v>
      </c>
      <c r="DG109" s="11" t="str" cm="1">
        <f t="array" aca="1" ref="DG109" ca="1">CONCATENATE(INDIRECT(ADDRESS(1,MATCH(_xlfn.MINIFS(B109:CW109,metrics.est,"Time"),B109:CW109,0)+1)), ", ", INDIRECT(ADDRESS(2,MATCH(_xlfn.MINIFS(B109:CW109,metrics.est,"Time"),B109:CW109,0)+1)))</f>
        <v>k=5, r=0.9</v>
      </c>
    </row>
    <row r="110" spans="1:111" x14ac:dyDescent="0.2">
      <c r="A110" s="1" t="s">
        <v>223</v>
      </c>
      <c r="B110" s="4"/>
      <c r="C110" s="4"/>
      <c r="D110" s="4"/>
      <c r="E110" s="4"/>
      <c r="F110" s="4"/>
      <c r="G110" s="5"/>
      <c r="H110" s="5"/>
      <c r="I110" s="5"/>
      <c r="J110" s="5"/>
      <c r="K110" s="5"/>
      <c r="L110" s="4"/>
      <c r="M110" s="4"/>
      <c r="N110" s="4"/>
      <c r="O110" s="4"/>
      <c r="P110" s="4"/>
      <c r="Q110" s="5"/>
      <c r="R110" s="5"/>
      <c r="S110" s="5"/>
      <c r="T110" s="5"/>
      <c r="U110" s="5"/>
      <c r="V110" s="4"/>
      <c r="W110" s="4"/>
      <c r="X110" s="4"/>
      <c r="Y110" s="4"/>
      <c r="Z110" s="4"/>
      <c r="AA110" s="5"/>
      <c r="AB110" s="5"/>
      <c r="AC110" s="5"/>
      <c r="AD110" s="5"/>
      <c r="AE110" s="5"/>
      <c r="AF110" s="4"/>
      <c r="AG110" s="4"/>
      <c r="AH110" s="4"/>
      <c r="AI110" s="4"/>
      <c r="AJ110" s="4"/>
      <c r="AK110" s="5"/>
      <c r="AL110" s="5"/>
      <c r="AM110" s="5"/>
      <c r="AN110" s="5"/>
      <c r="AO110" s="5"/>
      <c r="AP110" s="4"/>
      <c r="AQ110" s="4"/>
      <c r="AR110" s="4"/>
      <c r="AS110" s="4"/>
      <c r="AT110" s="4"/>
      <c r="AU110" s="5"/>
      <c r="AV110" s="5"/>
      <c r="AW110" s="5"/>
      <c r="AX110" s="5"/>
      <c r="AY110" s="5"/>
      <c r="AZ110" s="4"/>
      <c r="BA110" s="4"/>
      <c r="BB110" s="4"/>
      <c r="BC110" s="4"/>
      <c r="BD110" s="4"/>
      <c r="BE110" s="5"/>
      <c r="BF110" s="5"/>
      <c r="BG110" s="5"/>
      <c r="BH110" s="5"/>
      <c r="BI110" s="5"/>
      <c r="BJ110" s="4">
        <v>0.83179999999999998</v>
      </c>
      <c r="BK110" s="4">
        <v>1.1651</v>
      </c>
      <c r="BL110" s="4">
        <v>0.15479999999999999</v>
      </c>
      <c r="BM110" s="4">
        <v>0.41549999999999998</v>
      </c>
      <c r="BN110" s="4">
        <v>0.12130000000000001</v>
      </c>
      <c r="BO110" s="5"/>
      <c r="BP110" s="5"/>
      <c r="BQ110" s="5"/>
      <c r="BR110" s="5"/>
      <c r="BS110" s="5"/>
      <c r="BT110" s="4"/>
      <c r="BU110" s="4"/>
      <c r="BV110" s="4"/>
      <c r="BW110" s="4"/>
      <c r="BX110" s="4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5"/>
      <c r="CJ110" s="5"/>
      <c r="CK110" s="5"/>
      <c r="CL110" s="5"/>
      <c r="CM110" s="5"/>
      <c r="CN110" s="4"/>
      <c r="CO110" s="4"/>
      <c r="CP110" s="4"/>
      <c r="CQ110" s="4"/>
      <c r="CR110" s="4"/>
      <c r="CS110" s="5"/>
      <c r="CT110" s="5"/>
      <c r="CU110" s="5"/>
      <c r="CV110" s="5"/>
      <c r="CW110" s="5"/>
      <c r="DC110" s="11" t="str" cm="1">
        <f t="array" aca="1" ref="DC110" ca="1">CONCATENATE(INDIRECT(ADDRESS(1,MATCH(_xlfn.MINIFS(B110:CW110,metrics.est,"MAE"),B110:CW110,0)+1)), ", ", INDIRECT(ADDRESS(2,MATCH(_xlfn.MINIFS(B110:CW110,metrics.est,"MAE"),B110:CW110,0)+1)))</f>
        <v>k=50, r=0.5</v>
      </c>
      <c r="DD110" s="11" t="str" cm="1">
        <f t="array" aca="1" ref="DD110" ca="1">CONCATENATE(INDIRECT(ADDRESS(1,MATCH(_xlfn.MINIFS(B110:CW110,metrics.est,"MSE"),B110:CW110,0)+1)), ", ", INDIRECT(ADDRESS(2,MATCH(_xlfn.MINIFS(B110:CW110,metrics.est,"MSE"),B110:CW110,0)+1)))</f>
        <v>k=50, r=0.5</v>
      </c>
      <c r="DE110" s="11" t="str" cm="1">
        <f t="array" aca="1" ref="DE110" ca="1">CONCATENATE(INDIRECT(ADDRESS(1,MATCH(_xlfn.MAXIFS(B110:CW110,metrics.est,"R"),B110:CW110,0)+1)), ", ", INDIRECT(ADDRESS(2,MATCH(_xlfn.MAXIFS(B110:CW110,metrics.est,"R"),B110:CW110,0)+1)))</f>
        <v>k=50, r=0.5</v>
      </c>
      <c r="DF110" s="11" t="str" cm="1">
        <f t="array" aca="1" ref="DF110" ca="1">CONCATENATE(INDIRECT(ADDRESS(1,MATCH(_xlfn.MAXIFS(B110:CW110,metrics.est,"Coverage"),B110:CW110,0)+1)), ", ", INDIRECT(ADDRESS(2,MATCH(_xlfn.MAXIFS(B110:CW110,metrics.est,"Coverage"),B110:CW110,0)+1)))</f>
        <v>k=50, r=0.5</v>
      </c>
      <c r="DG110" s="11" t="str" cm="1">
        <f t="array" aca="1" ref="DG110" ca="1">CONCATENATE(INDIRECT(ADDRESS(1,MATCH(_xlfn.MINIFS(B110:CW110,metrics.est,"Time"),B110:CW110,0)+1)), ", ", INDIRECT(ADDRESS(2,MATCH(_xlfn.MINIFS(B110:CW110,metrics.est,"Time"),B110:CW110,0)+1)))</f>
        <v>k=50, r=0.5</v>
      </c>
    </row>
    <row r="111" spans="1:111" x14ac:dyDescent="0.2">
      <c r="A111" s="1" t="s">
        <v>106</v>
      </c>
      <c r="B111" s="4">
        <v>0.67049999999999998</v>
      </c>
      <c r="C111" s="4">
        <v>0.77139999999999997</v>
      </c>
      <c r="D111" s="4">
        <v>0.32690000000000002</v>
      </c>
      <c r="E111" s="4">
        <v>0.94</v>
      </c>
      <c r="F111" s="4">
        <v>3.8699999999999998E-2</v>
      </c>
      <c r="G111" s="5">
        <v>0.68330000000000002</v>
      </c>
      <c r="H111" s="5">
        <v>0.80149999999999999</v>
      </c>
      <c r="I111" s="5">
        <v>0.31340000000000001</v>
      </c>
      <c r="J111" s="5">
        <v>0.92379999999999995</v>
      </c>
      <c r="K111" s="5">
        <v>3.78E-2</v>
      </c>
      <c r="L111" s="4">
        <v>0.69969999999999999</v>
      </c>
      <c r="M111" s="4">
        <v>0.83989999999999998</v>
      </c>
      <c r="N111" s="4">
        <v>0.29299999999999998</v>
      </c>
      <c r="O111" s="4">
        <v>0.8952</v>
      </c>
      <c r="P111" s="4">
        <v>1.9199999999999998E-2</v>
      </c>
      <c r="Q111" s="5">
        <v>0.73540000000000005</v>
      </c>
      <c r="R111" s="5">
        <v>0.92159999999999997</v>
      </c>
      <c r="S111" s="5">
        <v>0.23569999999999999</v>
      </c>
      <c r="T111" s="5">
        <v>0.83360000000000001</v>
      </c>
      <c r="U111" s="5">
        <v>1.4999999999999999E-2</v>
      </c>
      <c r="V111" s="4">
        <v>0.81279999999999997</v>
      </c>
      <c r="W111" s="4">
        <v>1.1162000000000001</v>
      </c>
      <c r="X111" s="4">
        <v>0.13250000000000001</v>
      </c>
      <c r="Y111" s="4">
        <v>0.5877</v>
      </c>
      <c r="Z111" s="4">
        <v>7.7999999999999996E-3</v>
      </c>
      <c r="AA111" s="5"/>
      <c r="AB111" s="5"/>
      <c r="AC111" s="5"/>
      <c r="AD111" s="5"/>
      <c r="AE111" s="5"/>
      <c r="AF111" s="4"/>
      <c r="AG111" s="4"/>
      <c r="AH111" s="4"/>
      <c r="AI111" s="4"/>
      <c r="AJ111" s="4"/>
      <c r="AK111" s="5">
        <v>0.69979999999999998</v>
      </c>
      <c r="AL111" s="5">
        <v>0.84060000000000001</v>
      </c>
      <c r="AM111" s="5">
        <v>0.2878</v>
      </c>
      <c r="AN111" s="5">
        <v>0.8962</v>
      </c>
      <c r="AO111" s="5">
        <v>1.67E-2</v>
      </c>
      <c r="AP111" s="4"/>
      <c r="AQ111" s="4"/>
      <c r="AR111" s="4"/>
      <c r="AS111" s="4"/>
      <c r="AT111" s="4"/>
      <c r="AU111" s="5"/>
      <c r="AV111" s="5"/>
      <c r="AW111" s="5"/>
      <c r="AX111" s="5"/>
      <c r="AY111" s="5"/>
      <c r="AZ111" s="4"/>
      <c r="BA111" s="4"/>
      <c r="BB111" s="4"/>
      <c r="BC111" s="4"/>
      <c r="BD111" s="4"/>
      <c r="BE111" s="5"/>
      <c r="BF111" s="5"/>
      <c r="BG111" s="5"/>
      <c r="BH111" s="5"/>
      <c r="BI111" s="5"/>
      <c r="BJ111" s="4">
        <v>0.69930000000000003</v>
      </c>
      <c r="BK111" s="4">
        <v>0.83950000000000002</v>
      </c>
      <c r="BL111" s="4">
        <v>0.29049999999999998</v>
      </c>
      <c r="BM111" s="4">
        <v>0.89549999999999996</v>
      </c>
      <c r="BN111" s="4">
        <v>1.67E-2</v>
      </c>
      <c r="BO111" s="5"/>
      <c r="BP111" s="5"/>
      <c r="BQ111" s="5"/>
      <c r="BR111" s="5"/>
      <c r="BS111" s="5"/>
      <c r="BT111" s="4"/>
      <c r="BU111" s="4"/>
      <c r="BV111" s="4"/>
      <c r="BW111" s="4"/>
      <c r="BX111" s="4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5"/>
      <c r="CJ111" s="5"/>
      <c r="CK111" s="5"/>
      <c r="CL111" s="5"/>
      <c r="CM111" s="5"/>
      <c r="CN111" s="4"/>
      <c r="CO111" s="4"/>
      <c r="CP111" s="4"/>
      <c r="CQ111" s="4"/>
      <c r="CR111" s="4"/>
      <c r="CS111" s="5"/>
      <c r="CT111" s="5"/>
      <c r="CU111" s="5"/>
      <c r="CV111" s="5"/>
      <c r="CW111" s="5"/>
      <c r="CX111" s="4">
        <f t="shared" si="15"/>
        <v>0.71440000000000003</v>
      </c>
      <c r="CY111" s="4">
        <f t="shared" si="16"/>
        <v>0.87581428571428577</v>
      </c>
      <c r="CZ111" s="4">
        <f t="shared" si="17"/>
        <v>0.26854285714285714</v>
      </c>
      <c r="DA111" s="4">
        <f t="shared" si="18"/>
        <v>0.8531428571428572</v>
      </c>
      <c r="DB111" s="4">
        <f t="shared" si="19"/>
        <v>2.1699999999999997E-2</v>
      </c>
      <c r="DC111" s="11" t="str" cm="1">
        <f t="array" aca="1" ref="DC111" ca="1">CONCATENATE(INDIRECT(ADDRESS(1,MATCH(_xlfn.MINIFS(B111:CW111,metrics.est,"MAE"),B111:CW111,0)+1)), ", ", INDIRECT(ADDRESS(2,MATCH(_xlfn.MINIFS(B111:CW111,metrics.est,"MAE"),B111:CW111,0)+1)))</f>
        <v>k=5, r=0.1</v>
      </c>
      <c r="DD111" s="11" t="str" cm="1">
        <f t="array" aca="1" ref="DD111" ca="1">CONCATENATE(INDIRECT(ADDRESS(1,MATCH(_xlfn.MINIFS(B111:CW111,metrics.est,"MSE"),B111:CW111,0)+1)), ", ", INDIRECT(ADDRESS(2,MATCH(_xlfn.MINIFS(B111:CW111,metrics.est,"MSE"),B111:CW111,0)+1)))</f>
        <v>k=5, r=0.1</v>
      </c>
      <c r="DE111" s="11" t="str" cm="1">
        <f t="array" aca="1" ref="DE111" ca="1">CONCATENATE(INDIRECT(ADDRESS(1,MATCH(_xlfn.MAXIFS(B111:CW111,metrics.est,"R"),B111:CW111,0)+1)), ", ", INDIRECT(ADDRESS(2,MATCH(_xlfn.MAXIFS(B111:CW111,metrics.est,"R"),B111:CW111,0)+1)))</f>
        <v>k=5, r=0.1</v>
      </c>
      <c r="DF111" s="11" t="str" cm="1">
        <f t="array" aca="1" ref="DF111" ca="1">CONCATENATE(INDIRECT(ADDRESS(1,MATCH(_xlfn.MAXIFS(B111:CW111,metrics.est,"Coverage"),B111:CW111,0)+1)), ", ", INDIRECT(ADDRESS(2,MATCH(_xlfn.MAXIFS(B111:CW111,metrics.est,"Coverage"),B111:CW111,0)+1)))</f>
        <v>k=5, r=0.1</v>
      </c>
      <c r="DG111" s="11" t="str" cm="1">
        <f t="array" aca="1" ref="DG111" ca="1">CONCATENATE(INDIRECT(ADDRESS(1,MATCH(_xlfn.MINIFS(B111:CW111,metrics.est,"Time"),B111:CW111,0)+1)), ", ", INDIRECT(ADDRESS(2,MATCH(_xlfn.MINIFS(B111:CW111,metrics.est,"Time"),B111:CW111,0)+1)))</f>
        <v>k=5, r=0.9</v>
      </c>
    </row>
    <row r="112" spans="1:111" x14ac:dyDescent="0.2">
      <c r="A112" s="1" t="s">
        <v>107</v>
      </c>
      <c r="B112" s="4">
        <v>0.67320000000000002</v>
      </c>
      <c r="C112" s="4">
        <v>0.77429999999999999</v>
      </c>
      <c r="D112" s="4">
        <v>0.31009999999999999</v>
      </c>
      <c r="E112" s="4">
        <v>0.94169999999999998</v>
      </c>
      <c r="F112" s="4">
        <v>2.81E-2</v>
      </c>
      <c r="G112" s="5">
        <v>0.68289999999999995</v>
      </c>
      <c r="H112" s="5">
        <v>0.79790000000000005</v>
      </c>
      <c r="I112" s="5">
        <v>0.30730000000000002</v>
      </c>
      <c r="J112" s="5">
        <v>0.92759999999999998</v>
      </c>
      <c r="K112" s="5">
        <v>2.69E-2</v>
      </c>
      <c r="L112" s="4">
        <v>0.69540000000000002</v>
      </c>
      <c r="M112" s="4">
        <v>0.82750000000000001</v>
      </c>
      <c r="N112" s="4">
        <v>0.2843</v>
      </c>
      <c r="O112" s="4">
        <v>0.90239999999999998</v>
      </c>
      <c r="P112" s="4">
        <v>1.49E-2</v>
      </c>
      <c r="Q112" s="5">
        <v>0.72409999999999997</v>
      </c>
      <c r="R112" s="5">
        <v>0.89139999999999997</v>
      </c>
      <c r="S112" s="5">
        <v>0.2412</v>
      </c>
      <c r="T112" s="5">
        <v>0.8498</v>
      </c>
      <c r="U112" s="5">
        <v>1.2200000000000001E-2</v>
      </c>
      <c r="V112" s="4">
        <v>0.81020000000000003</v>
      </c>
      <c r="W112" s="4">
        <v>1.1122000000000001</v>
      </c>
      <c r="X112" s="4">
        <v>0.15870000000000001</v>
      </c>
      <c r="Y112" s="4">
        <v>0.63100000000000001</v>
      </c>
      <c r="Z112" s="4">
        <v>4.7999999999999996E-3</v>
      </c>
      <c r="AA112" s="5"/>
      <c r="AB112" s="5"/>
      <c r="AC112" s="5"/>
      <c r="AD112" s="5"/>
      <c r="AE112" s="5"/>
      <c r="AF112" s="4"/>
      <c r="AG112" s="4"/>
      <c r="AH112" s="4"/>
      <c r="AI112" s="4"/>
      <c r="AJ112" s="4"/>
      <c r="AK112" s="5">
        <v>0.69599999999999995</v>
      </c>
      <c r="AL112" s="5">
        <v>0.82930000000000004</v>
      </c>
      <c r="AM112" s="5">
        <v>0.28149999999999997</v>
      </c>
      <c r="AN112" s="5">
        <v>0.90339999999999998</v>
      </c>
      <c r="AO112" s="5">
        <v>1.1900000000000001E-2</v>
      </c>
      <c r="AP112" s="4"/>
      <c r="AQ112" s="4"/>
      <c r="AR112" s="4"/>
      <c r="AS112" s="4"/>
      <c r="AT112" s="4"/>
      <c r="AU112" s="5"/>
      <c r="AV112" s="5"/>
      <c r="AW112" s="5"/>
      <c r="AX112" s="5"/>
      <c r="AY112" s="5"/>
      <c r="AZ112" s="4"/>
      <c r="BA112" s="4"/>
      <c r="BB112" s="4"/>
      <c r="BC112" s="4"/>
      <c r="BD112" s="4"/>
      <c r="BE112" s="5"/>
      <c r="BF112" s="5"/>
      <c r="BG112" s="5"/>
      <c r="BH112" s="5"/>
      <c r="BI112" s="5"/>
      <c r="BJ112" s="4">
        <v>0.6956</v>
      </c>
      <c r="BK112" s="4">
        <v>0.82820000000000005</v>
      </c>
      <c r="BL112" s="4">
        <v>0.2853</v>
      </c>
      <c r="BM112" s="4">
        <v>0.90269999999999995</v>
      </c>
      <c r="BN112" s="4">
        <v>1.14E-2</v>
      </c>
      <c r="BO112" s="5"/>
      <c r="BP112" s="5"/>
      <c r="BQ112" s="5"/>
      <c r="BR112" s="5"/>
      <c r="BS112" s="5"/>
      <c r="BT112" s="4"/>
      <c r="BU112" s="4"/>
      <c r="BV112" s="4"/>
      <c r="BW112" s="4"/>
      <c r="BX112" s="4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5"/>
      <c r="CJ112" s="5"/>
      <c r="CK112" s="5"/>
      <c r="CL112" s="5"/>
      <c r="CM112" s="5"/>
      <c r="CN112" s="4"/>
      <c r="CO112" s="4"/>
      <c r="CP112" s="4"/>
      <c r="CQ112" s="4"/>
      <c r="CR112" s="4"/>
      <c r="CS112" s="5"/>
      <c r="CT112" s="5"/>
      <c r="CU112" s="5"/>
      <c r="CV112" s="5"/>
      <c r="CW112" s="5"/>
      <c r="CX112" s="4">
        <f t="shared" si="15"/>
        <v>0.71105714285714272</v>
      </c>
      <c r="CY112" s="4">
        <f t="shared" si="16"/>
        <v>0.86582857142857139</v>
      </c>
      <c r="CZ112" s="4">
        <f t="shared" si="17"/>
        <v>0.26691428571428572</v>
      </c>
      <c r="DA112" s="4">
        <f t="shared" si="18"/>
        <v>0.8655142857142859</v>
      </c>
      <c r="DB112" s="4">
        <f t="shared" si="19"/>
        <v>1.5742857142857142E-2</v>
      </c>
      <c r="DC112" s="11" t="str" cm="1">
        <f t="array" aca="1" ref="DC112" ca="1">CONCATENATE(INDIRECT(ADDRESS(1,MATCH(_xlfn.MINIFS(B112:CW112,metrics.est,"MAE"),B112:CW112,0)+1)), ", ", INDIRECT(ADDRESS(2,MATCH(_xlfn.MINIFS(B112:CW112,metrics.est,"MAE"),B112:CW112,0)+1)))</f>
        <v>k=5, r=0.1</v>
      </c>
      <c r="DD112" s="11" t="str" cm="1">
        <f t="array" aca="1" ref="DD112" ca="1">CONCATENATE(INDIRECT(ADDRESS(1,MATCH(_xlfn.MINIFS(B112:CW112,metrics.est,"MSE"),B112:CW112,0)+1)), ", ", INDIRECT(ADDRESS(2,MATCH(_xlfn.MINIFS(B112:CW112,metrics.est,"MSE"),B112:CW112,0)+1)))</f>
        <v>k=5, r=0.1</v>
      </c>
      <c r="DE112" s="11" t="str" cm="1">
        <f t="array" aca="1" ref="DE112" ca="1">CONCATENATE(INDIRECT(ADDRESS(1,MATCH(_xlfn.MAXIFS(B112:CW112,metrics.est,"R"),B112:CW112,0)+1)), ", ", INDIRECT(ADDRESS(2,MATCH(_xlfn.MAXIFS(B112:CW112,metrics.est,"R"),B112:CW112,0)+1)))</f>
        <v>k=5, r=0.1</v>
      </c>
      <c r="DF112" s="11" t="str" cm="1">
        <f t="array" aca="1" ref="DF112" ca="1">CONCATENATE(INDIRECT(ADDRESS(1,MATCH(_xlfn.MAXIFS(B112:CW112,metrics.est,"Coverage"),B112:CW112,0)+1)), ", ", INDIRECT(ADDRESS(2,MATCH(_xlfn.MAXIFS(B112:CW112,metrics.est,"Coverage"),B112:CW112,0)+1)))</f>
        <v>k=5, r=0.1</v>
      </c>
      <c r="DG112" s="11" t="str" cm="1">
        <f t="array" aca="1" ref="DG112" ca="1">CONCATENATE(INDIRECT(ADDRESS(1,MATCH(_xlfn.MINIFS(B112:CW112,metrics.est,"Time"),B112:CW112,0)+1)), ", ", INDIRECT(ADDRESS(2,MATCH(_xlfn.MINIFS(B112:CW112,metrics.est,"Time"),B112:CW112,0)+1)))</f>
        <v>k=5, r=0.9</v>
      </c>
    </row>
    <row r="113" spans="1:111" x14ac:dyDescent="0.2">
      <c r="A113" s="1" t="s">
        <v>108</v>
      </c>
      <c r="B113" s="4">
        <v>0.755</v>
      </c>
      <c r="C113" s="4">
        <v>0.95830000000000004</v>
      </c>
      <c r="D113" s="4">
        <v>0.22389999999999999</v>
      </c>
      <c r="E113" s="4">
        <v>0.71020000000000005</v>
      </c>
      <c r="F113" s="4">
        <v>2.2599999999999999E-2</v>
      </c>
      <c r="G113" s="5">
        <v>0.76659999999999995</v>
      </c>
      <c r="H113" s="5">
        <v>0.99109999999999998</v>
      </c>
      <c r="I113" s="5">
        <v>0.2331</v>
      </c>
      <c r="J113" s="5">
        <v>0.67330000000000001</v>
      </c>
      <c r="K113" s="5">
        <v>2.4299999999999999E-2</v>
      </c>
      <c r="L113" s="4">
        <v>0.78600000000000003</v>
      </c>
      <c r="M113" s="4">
        <v>1.0417000000000001</v>
      </c>
      <c r="N113" s="4">
        <v>0.21840000000000001</v>
      </c>
      <c r="O113" s="4">
        <v>0.62029999999999996</v>
      </c>
      <c r="P113" s="4">
        <v>1.35E-2</v>
      </c>
      <c r="Q113" s="5">
        <v>0.81010000000000004</v>
      </c>
      <c r="R113" s="5">
        <v>1.1055999999999999</v>
      </c>
      <c r="S113" s="5">
        <v>0.18679999999999999</v>
      </c>
      <c r="T113" s="5">
        <v>0.53839999999999999</v>
      </c>
      <c r="U113" s="5">
        <v>1.0500000000000001E-2</v>
      </c>
      <c r="V113" s="4">
        <v>0.84499999999999997</v>
      </c>
      <c r="W113" s="4">
        <v>1.2088000000000001</v>
      </c>
      <c r="X113" s="4">
        <v>0.14510000000000001</v>
      </c>
      <c r="Y113" s="4">
        <v>0.49130000000000001</v>
      </c>
      <c r="Z113" s="4">
        <v>5.4999999999999997E-3</v>
      </c>
      <c r="AA113" s="5"/>
      <c r="AB113" s="5"/>
      <c r="AC113" s="5"/>
      <c r="AD113" s="5"/>
      <c r="AE113" s="5"/>
      <c r="AF113" s="4"/>
      <c r="AG113" s="4"/>
      <c r="AH113" s="4"/>
      <c r="AI113" s="4"/>
      <c r="AJ113" s="4"/>
      <c r="AK113" s="5"/>
      <c r="AL113" s="5"/>
      <c r="AM113" s="5"/>
      <c r="AN113" s="5"/>
      <c r="AO113" s="5"/>
      <c r="AP113" s="4"/>
      <c r="AQ113" s="4"/>
      <c r="AR113" s="4"/>
      <c r="AS113" s="4"/>
      <c r="AT113" s="4"/>
      <c r="AU113" s="5"/>
      <c r="AV113" s="5"/>
      <c r="AW113" s="5"/>
      <c r="AX113" s="5"/>
      <c r="AY113" s="5"/>
      <c r="AZ113" s="4"/>
      <c r="BA113" s="4"/>
      <c r="BB113" s="4"/>
      <c r="BC113" s="4"/>
      <c r="BD113" s="4"/>
      <c r="BE113" s="5"/>
      <c r="BF113" s="5"/>
      <c r="BG113" s="5"/>
      <c r="BH113" s="5"/>
      <c r="BI113" s="5"/>
      <c r="BJ113" s="4"/>
      <c r="BK113" s="4"/>
      <c r="BL113" s="4"/>
      <c r="BM113" s="4"/>
      <c r="BN113" s="4"/>
      <c r="BO113" s="5"/>
      <c r="BP113" s="5"/>
      <c r="BQ113" s="5"/>
      <c r="BR113" s="5"/>
      <c r="BS113" s="5"/>
      <c r="BT113" s="4"/>
      <c r="BU113" s="4"/>
      <c r="BV113" s="4"/>
      <c r="BW113" s="4"/>
      <c r="BX113" s="4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5"/>
      <c r="CJ113" s="5"/>
      <c r="CK113" s="5"/>
      <c r="CL113" s="5"/>
      <c r="CM113" s="5"/>
      <c r="CN113" s="4"/>
      <c r="CO113" s="4"/>
      <c r="CP113" s="4"/>
      <c r="CQ113" s="4"/>
      <c r="CR113" s="4"/>
      <c r="CS113" s="5"/>
      <c r="CT113" s="5"/>
      <c r="CU113" s="5"/>
      <c r="CV113" s="5"/>
      <c r="CW113" s="5"/>
      <c r="CX113" s="4">
        <f t="shared" si="15"/>
        <v>0.79254000000000002</v>
      </c>
      <c r="CY113" s="4">
        <f t="shared" si="16"/>
        <v>1.0611000000000002</v>
      </c>
      <c r="CZ113" s="4">
        <f t="shared" si="17"/>
        <v>0.20145999999999997</v>
      </c>
      <c r="DA113" s="4">
        <f t="shared" si="18"/>
        <v>0.60670000000000002</v>
      </c>
      <c r="DB113" s="4">
        <f t="shared" si="19"/>
        <v>1.5279999999999998E-2</v>
      </c>
      <c r="DC113" s="11" t="str" cm="1">
        <f t="array" aca="1" ref="DC113" ca="1">CONCATENATE(INDIRECT(ADDRESS(1,MATCH(_xlfn.MINIFS(B113:CW113,metrics.est,"MAE"),B113:CW113,0)+1)), ", ", INDIRECT(ADDRESS(2,MATCH(_xlfn.MINIFS(B113:CW113,metrics.est,"MAE"),B113:CW113,0)+1)))</f>
        <v>k=5, r=0.1</v>
      </c>
      <c r="DD113" s="11" t="str" cm="1">
        <f t="array" aca="1" ref="DD113" ca="1">CONCATENATE(INDIRECT(ADDRESS(1,MATCH(_xlfn.MINIFS(B113:CW113,metrics.est,"MSE"),B113:CW113,0)+1)), ", ", INDIRECT(ADDRESS(2,MATCH(_xlfn.MINIFS(B113:CW113,metrics.est,"MSE"),B113:CW113,0)+1)))</f>
        <v>k=5, r=0.1</v>
      </c>
      <c r="DE113" s="11" t="str" cm="1">
        <f t="array" aca="1" ref="DE113" ca="1">CONCATENATE(INDIRECT(ADDRESS(1,MATCH(_xlfn.MAXIFS(B113:CW113,metrics.est,"R"),B113:CW113,0)+1)), ", ", INDIRECT(ADDRESS(2,MATCH(_xlfn.MAXIFS(B113:CW113,metrics.est,"R"),B113:CW113,0)+1)))</f>
        <v>k=5, r=0.3</v>
      </c>
      <c r="DF113" s="11" t="str" cm="1">
        <f t="array" aca="1" ref="DF113" ca="1">CONCATENATE(INDIRECT(ADDRESS(1,MATCH(_xlfn.MAXIFS(B113:CW113,metrics.est,"Coverage"),B113:CW113,0)+1)), ", ", INDIRECT(ADDRESS(2,MATCH(_xlfn.MAXIFS(B113:CW113,metrics.est,"Coverage"),B113:CW113,0)+1)))</f>
        <v>k=5, r=0.1</v>
      </c>
      <c r="DG113" s="11" t="str" cm="1">
        <f t="array" aca="1" ref="DG113" ca="1">CONCATENATE(INDIRECT(ADDRESS(1,MATCH(_xlfn.MINIFS(B113:CW113,metrics.est,"Time"),B113:CW113,0)+1)), ", ", INDIRECT(ADDRESS(2,MATCH(_xlfn.MINIFS(B113:CW113,metrics.est,"Time"),B113:CW113,0)+1)))</f>
        <v>k=5, r=0.9</v>
      </c>
    </row>
    <row r="114" spans="1:111" x14ac:dyDescent="0.2">
      <c r="A114" s="1" t="s">
        <v>109</v>
      </c>
      <c r="B114" s="4">
        <v>0.67630000000000001</v>
      </c>
      <c r="C114" s="4">
        <v>0.77910000000000001</v>
      </c>
      <c r="D114" s="4">
        <v>0.30149999999999999</v>
      </c>
      <c r="E114" s="4">
        <v>0.94110000000000005</v>
      </c>
      <c r="F114" s="4">
        <v>2.47E-2</v>
      </c>
      <c r="G114" s="5">
        <v>0.68600000000000005</v>
      </c>
      <c r="H114" s="5">
        <v>0.80420000000000003</v>
      </c>
      <c r="I114" s="5">
        <v>0.29959999999999998</v>
      </c>
      <c r="J114" s="5">
        <v>0.92779999999999996</v>
      </c>
      <c r="K114" s="5">
        <v>2.4E-2</v>
      </c>
      <c r="L114" s="4">
        <v>0.69840000000000002</v>
      </c>
      <c r="M114" s="4">
        <v>0.83330000000000004</v>
      </c>
      <c r="N114" s="4">
        <v>0.28129999999999999</v>
      </c>
      <c r="O114" s="4">
        <v>0.90259999999999996</v>
      </c>
      <c r="P114" s="4">
        <v>1.5299999999999999E-2</v>
      </c>
      <c r="Q114" s="5">
        <v>0.72629999999999995</v>
      </c>
      <c r="R114" s="5">
        <v>0.8962</v>
      </c>
      <c r="S114" s="5">
        <v>0.2419</v>
      </c>
      <c r="T114" s="5">
        <v>0.85029999999999994</v>
      </c>
      <c r="U114" s="5">
        <v>1.2200000000000001E-2</v>
      </c>
      <c r="V114" s="4">
        <v>0.80940000000000001</v>
      </c>
      <c r="W114" s="4">
        <v>1.1113</v>
      </c>
      <c r="X114" s="4">
        <v>0.1779</v>
      </c>
      <c r="Y114" s="4">
        <v>0.62590000000000001</v>
      </c>
      <c r="Z114" s="4">
        <v>5.7000000000000002E-3</v>
      </c>
      <c r="AA114" s="5"/>
      <c r="AB114" s="5"/>
      <c r="AC114" s="5"/>
      <c r="AD114" s="5"/>
      <c r="AE114" s="5"/>
      <c r="AF114" s="4"/>
      <c r="AG114" s="4"/>
      <c r="AH114" s="4"/>
      <c r="AI114" s="4"/>
      <c r="AJ114" s="4"/>
      <c r="AK114" s="5"/>
      <c r="AL114" s="5"/>
      <c r="AM114" s="5"/>
      <c r="AN114" s="5"/>
      <c r="AO114" s="5"/>
      <c r="AP114" s="4"/>
      <c r="AQ114" s="4"/>
      <c r="AR114" s="4"/>
      <c r="AS114" s="4"/>
      <c r="AT114" s="4"/>
      <c r="AU114" s="5"/>
      <c r="AV114" s="5"/>
      <c r="AW114" s="5"/>
      <c r="AX114" s="5"/>
      <c r="AY114" s="5"/>
      <c r="AZ114" s="4"/>
      <c r="BA114" s="4"/>
      <c r="BB114" s="4"/>
      <c r="BC114" s="4"/>
      <c r="BD114" s="4"/>
      <c r="BE114" s="5"/>
      <c r="BF114" s="5"/>
      <c r="BG114" s="5"/>
      <c r="BH114" s="5"/>
      <c r="BI114" s="5"/>
      <c r="BJ114" s="4"/>
      <c r="BK114" s="4"/>
      <c r="BL114" s="4"/>
      <c r="BM114" s="4"/>
      <c r="BN114" s="4"/>
      <c r="BO114" s="5"/>
      <c r="BP114" s="5"/>
      <c r="BQ114" s="5"/>
      <c r="BR114" s="5"/>
      <c r="BS114" s="5"/>
      <c r="BT114" s="4"/>
      <c r="BU114" s="4"/>
      <c r="BV114" s="4"/>
      <c r="BW114" s="4"/>
      <c r="BX114" s="4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5"/>
      <c r="CJ114" s="5"/>
      <c r="CK114" s="5"/>
      <c r="CL114" s="5"/>
      <c r="CM114" s="5"/>
      <c r="CN114" s="4"/>
      <c r="CO114" s="4"/>
      <c r="CP114" s="4"/>
      <c r="CQ114" s="4"/>
      <c r="CR114" s="4"/>
      <c r="CS114" s="5"/>
      <c r="CT114" s="5"/>
      <c r="CU114" s="5"/>
      <c r="CV114" s="5"/>
      <c r="CW114" s="5"/>
      <c r="CX114" s="4">
        <f t="shared" si="15"/>
        <v>0.71928000000000003</v>
      </c>
      <c r="CY114" s="4">
        <f t="shared" si="16"/>
        <v>0.88481999999999983</v>
      </c>
      <c r="CZ114" s="4">
        <f t="shared" si="17"/>
        <v>0.26043999999999995</v>
      </c>
      <c r="DA114" s="4">
        <f t="shared" si="18"/>
        <v>0.84953999999999996</v>
      </c>
      <c r="DB114" s="4">
        <f t="shared" si="19"/>
        <v>1.6379999999999999E-2</v>
      </c>
      <c r="DC114" s="11" t="str" cm="1">
        <f t="array" aca="1" ref="DC114" ca="1">CONCATENATE(INDIRECT(ADDRESS(1,MATCH(_xlfn.MINIFS(B114:CW114,metrics.est,"MAE"),B114:CW114,0)+1)), ", ", INDIRECT(ADDRESS(2,MATCH(_xlfn.MINIFS(B114:CW114,metrics.est,"MAE"),B114:CW114,0)+1)))</f>
        <v>k=5, r=0.1</v>
      </c>
      <c r="DD114" s="11" t="str" cm="1">
        <f t="array" aca="1" ref="DD114" ca="1">CONCATENATE(INDIRECT(ADDRESS(1,MATCH(_xlfn.MINIFS(B114:CW114,metrics.est,"MSE"),B114:CW114,0)+1)), ", ", INDIRECT(ADDRESS(2,MATCH(_xlfn.MINIFS(B114:CW114,metrics.est,"MSE"),B114:CW114,0)+1)))</f>
        <v>k=5, r=0.1</v>
      </c>
      <c r="DE114" s="11" t="str" cm="1">
        <f t="array" aca="1" ref="DE114" ca="1">CONCATENATE(INDIRECT(ADDRESS(1,MATCH(_xlfn.MAXIFS(B114:CW114,metrics.est,"R"),B114:CW114,0)+1)), ", ", INDIRECT(ADDRESS(2,MATCH(_xlfn.MAXIFS(B114:CW114,metrics.est,"R"),B114:CW114,0)+1)))</f>
        <v>k=5, r=0.1</v>
      </c>
      <c r="DF114" s="11" t="str" cm="1">
        <f t="array" aca="1" ref="DF114" ca="1">CONCATENATE(INDIRECT(ADDRESS(1,MATCH(_xlfn.MAXIFS(B114:CW114,metrics.est,"Coverage"),B114:CW114,0)+1)), ", ", INDIRECT(ADDRESS(2,MATCH(_xlfn.MAXIFS(B114:CW114,metrics.est,"Coverage"),B114:CW114,0)+1)))</f>
        <v>k=5, r=0.1</v>
      </c>
      <c r="DG114" s="11" t="str" cm="1">
        <f t="array" aca="1" ref="DG114" ca="1">CONCATENATE(INDIRECT(ADDRESS(1,MATCH(_xlfn.MINIFS(B114:CW114,metrics.est,"Time"),B114:CW114,0)+1)), ", ", INDIRECT(ADDRESS(2,MATCH(_xlfn.MINIFS(B114:CW114,metrics.est,"Time"),B114:CW114,0)+1)))</f>
        <v>k=5, r=0.9</v>
      </c>
    </row>
    <row r="115" spans="1:111" x14ac:dyDescent="0.2">
      <c r="A115" s="1" t="s">
        <v>110</v>
      </c>
      <c r="B115" s="4">
        <v>0.67589999999999995</v>
      </c>
      <c r="C115" s="4">
        <v>0.78100000000000003</v>
      </c>
      <c r="D115" s="4">
        <v>0.2923</v>
      </c>
      <c r="E115" s="4">
        <v>0.93059999999999998</v>
      </c>
      <c r="F115" s="4">
        <v>3.9199999999999999E-2</v>
      </c>
      <c r="G115" s="5">
        <v>0.6875</v>
      </c>
      <c r="H115" s="5">
        <v>0.81140000000000001</v>
      </c>
      <c r="I115" s="5">
        <v>0.28460000000000002</v>
      </c>
      <c r="J115" s="5">
        <v>0.91039999999999999</v>
      </c>
      <c r="K115" s="5">
        <v>4.1399999999999999E-2</v>
      </c>
      <c r="L115" s="4">
        <v>0.70540000000000003</v>
      </c>
      <c r="M115" s="4">
        <v>0.85140000000000005</v>
      </c>
      <c r="N115" s="4">
        <v>0.26700000000000002</v>
      </c>
      <c r="O115" s="4">
        <v>0.87749999999999995</v>
      </c>
      <c r="P115" s="4">
        <v>1.7500000000000002E-2</v>
      </c>
      <c r="Q115" s="5">
        <v>0.74299999999999999</v>
      </c>
      <c r="R115" s="5">
        <v>0.93979999999999997</v>
      </c>
      <c r="S115" s="5">
        <v>0.2253</v>
      </c>
      <c r="T115" s="5">
        <v>0.81069999999999998</v>
      </c>
      <c r="U115" s="5">
        <v>1.4800000000000001E-2</v>
      </c>
      <c r="V115" s="4">
        <v>0.80859999999999999</v>
      </c>
      <c r="W115" s="4">
        <v>1.1043000000000001</v>
      </c>
      <c r="X115" s="4">
        <v>0.1202</v>
      </c>
      <c r="Y115" s="4">
        <v>0.57499999999999996</v>
      </c>
      <c r="Z115" s="4">
        <v>6.1000000000000004E-3</v>
      </c>
      <c r="AA115" s="5"/>
      <c r="AB115" s="5"/>
      <c r="AC115" s="5"/>
      <c r="AD115" s="5"/>
      <c r="AE115" s="5"/>
      <c r="AF115" s="4"/>
      <c r="AG115" s="4"/>
      <c r="AH115" s="4"/>
      <c r="AI115" s="4"/>
      <c r="AJ115" s="4"/>
      <c r="AK115" s="5">
        <v>0.70540000000000003</v>
      </c>
      <c r="AL115" s="5">
        <v>0.85229999999999995</v>
      </c>
      <c r="AM115" s="5">
        <v>0.26369999999999999</v>
      </c>
      <c r="AN115" s="5">
        <v>0.87729999999999997</v>
      </c>
      <c r="AO115" s="5">
        <v>1.2699999999999999E-2</v>
      </c>
      <c r="AP115" s="4"/>
      <c r="AQ115" s="4"/>
      <c r="AR115" s="4"/>
      <c r="AS115" s="4"/>
      <c r="AT115" s="4"/>
      <c r="AU115" s="5"/>
      <c r="AV115" s="5"/>
      <c r="AW115" s="5"/>
      <c r="AX115" s="5"/>
      <c r="AY115" s="5"/>
      <c r="AZ115" s="4"/>
      <c r="BA115" s="4"/>
      <c r="BB115" s="4"/>
      <c r="BC115" s="4"/>
      <c r="BD115" s="4"/>
      <c r="BE115" s="5"/>
      <c r="BF115" s="5"/>
      <c r="BG115" s="5"/>
      <c r="BH115" s="5"/>
      <c r="BI115" s="5"/>
      <c r="BJ115" s="4">
        <v>0.70489999999999997</v>
      </c>
      <c r="BK115" s="4">
        <v>0.85109999999999997</v>
      </c>
      <c r="BL115" s="4">
        <v>0.26629999999999998</v>
      </c>
      <c r="BM115" s="4">
        <v>0.87639999999999996</v>
      </c>
      <c r="BN115" s="4">
        <v>1.38E-2</v>
      </c>
      <c r="BO115" s="5"/>
      <c r="BP115" s="5"/>
      <c r="BQ115" s="5"/>
      <c r="BR115" s="5"/>
      <c r="BS115" s="5"/>
      <c r="BT115" s="4"/>
      <c r="BU115" s="4"/>
      <c r="BV115" s="4"/>
      <c r="BW115" s="4"/>
      <c r="BX115" s="4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5"/>
      <c r="CJ115" s="5"/>
      <c r="CK115" s="5"/>
      <c r="CL115" s="5"/>
      <c r="CM115" s="5"/>
      <c r="CN115" s="4"/>
      <c r="CO115" s="4"/>
      <c r="CP115" s="4"/>
      <c r="CQ115" s="4"/>
      <c r="CR115" s="4"/>
      <c r="CS115" s="5"/>
      <c r="CT115" s="5"/>
      <c r="CU115" s="5"/>
      <c r="CV115" s="5"/>
      <c r="CW115" s="5"/>
      <c r="CX115" s="4">
        <f t="shared" si="15"/>
        <v>0.71867142857142863</v>
      </c>
      <c r="CY115" s="4">
        <f t="shared" si="16"/>
        <v>0.88447142857142846</v>
      </c>
      <c r="CZ115" s="4">
        <f t="shared" si="17"/>
        <v>0.24562857142857145</v>
      </c>
      <c r="DA115" s="4">
        <f t="shared" si="18"/>
        <v>0.83684285714285711</v>
      </c>
      <c r="DB115" s="4">
        <f t="shared" si="19"/>
        <v>2.0785714285714286E-2</v>
      </c>
      <c r="DC115" s="11" t="str" cm="1">
        <f t="array" aca="1" ref="DC115" ca="1">CONCATENATE(INDIRECT(ADDRESS(1,MATCH(_xlfn.MINIFS(B115:CW115,metrics.est,"MAE"),B115:CW115,0)+1)), ", ", INDIRECT(ADDRESS(2,MATCH(_xlfn.MINIFS(B115:CW115,metrics.est,"MAE"),B115:CW115,0)+1)))</f>
        <v>k=5, r=0.1</v>
      </c>
      <c r="DD115" s="11" t="str" cm="1">
        <f t="array" aca="1" ref="DD115" ca="1">CONCATENATE(INDIRECT(ADDRESS(1,MATCH(_xlfn.MINIFS(B115:CW115,metrics.est,"MSE"),B115:CW115,0)+1)), ", ", INDIRECT(ADDRESS(2,MATCH(_xlfn.MINIFS(B115:CW115,metrics.est,"MSE"),B115:CW115,0)+1)))</f>
        <v>k=5, r=0.1</v>
      </c>
      <c r="DE115" s="11" t="str" cm="1">
        <f t="array" aca="1" ref="DE115" ca="1">CONCATENATE(INDIRECT(ADDRESS(1,MATCH(_xlfn.MAXIFS(B115:CW115,metrics.est,"R"),B115:CW115,0)+1)), ", ", INDIRECT(ADDRESS(2,MATCH(_xlfn.MAXIFS(B115:CW115,metrics.est,"R"),B115:CW115,0)+1)))</f>
        <v>k=5, r=0.1</v>
      </c>
      <c r="DF115" s="11" t="str" cm="1">
        <f t="array" aca="1" ref="DF115" ca="1">CONCATENATE(INDIRECT(ADDRESS(1,MATCH(_xlfn.MAXIFS(B115:CW115,metrics.est,"Coverage"),B115:CW115,0)+1)), ", ", INDIRECT(ADDRESS(2,MATCH(_xlfn.MAXIFS(B115:CW115,metrics.est,"Coverage"),B115:CW115,0)+1)))</f>
        <v>k=5, r=0.1</v>
      </c>
      <c r="DG115" s="11" t="str" cm="1">
        <f t="array" aca="1" ref="DG115" ca="1">CONCATENATE(INDIRECT(ADDRESS(1,MATCH(_xlfn.MINIFS(B115:CW115,metrics.est,"Time"),B115:CW115,0)+1)), ", ", INDIRECT(ADDRESS(2,MATCH(_xlfn.MINIFS(B115:CW115,metrics.est,"Time"),B115:CW115,0)+1)))</f>
        <v>k=5, r=0.9</v>
      </c>
    </row>
    <row r="116" spans="1:111" x14ac:dyDescent="0.2">
      <c r="A116" s="1" t="s">
        <v>111</v>
      </c>
      <c r="B116" s="4">
        <v>0.70079999999999998</v>
      </c>
      <c r="C116" s="4">
        <v>0.84650000000000003</v>
      </c>
      <c r="D116" s="4">
        <v>0.31140000000000001</v>
      </c>
      <c r="E116" s="4">
        <v>0.85899999999999999</v>
      </c>
      <c r="F116" s="4">
        <v>2.7099999999999999E-2</v>
      </c>
      <c r="G116" s="5">
        <v>0.69310000000000005</v>
      </c>
      <c r="H116" s="5">
        <v>0.83109999999999995</v>
      </c>
      <c r="I116" s="5">
        <v>0.33239999999999997</v>
      </c>
      <c r="J116" s="5">
        <v>0.89659999999999995</v>
      </c>
      <c r="K116" s="5">
        <v>2.8899999999999999E-2</v>
      </c>
      <c r="L116" s="4">
        <v>0.69650000000000001</v>
      </c>
      <c r="M116" s="4">
        <v>0.8357</v>
      </c>
      <c r="N116" s="4">
        <v>0.3291</v>
      </c>
      <c r="O116" s="4">
        <v>0.92010000000000003</v>
      </c>
      <c r="P116" s="4">
        <v>1.2E-2</v>
      </c>
      <c r="Q116" s="5">
        <v>0.71740000000000004</v>
      </c>
      <c r="R116" s="5">
        <v>0.88239999999999996</v>
      </c>
      <c r="S116" s="5">
        <v>0.28710000000000002</v>
      </c>
      <c r="T116" s="5">
        <v>0.88849999999999996</v>
      </c>
      <c r="U116" s="5">
        <v>1.5900000000000001E-2</v>
      </c>
      <c r="V116" s="4">
        <v>0.79700000000000004</v>
      </c>
      <c r="W116" s="4">
        <v>1.0807</v>
      </c>
      <c r="X116" s="4">
        <v>0.17269999999999999</v>
      </c>
      <c r="Y116" s="4">
        <v>0.67279999999999995</v>
      </c>
      <c r="Z116" s="4">
        <v>5.4999999999999997E-3</v>
      </c>
      <c r="AA116" s="5"/>
      <c r="AB116" s="5"/>
      <c r="AC116" s="5"/>
      <c r="AD116" s="5"/>
      <c r="AE116" s="5"/>
      <c r="AF116" s="4"/>
      <c r="AG116" s="4"/>
      <c r="AH116" s="4"/>
      <c r="AI116" s="4"/>
      <c r="AJ116" s="4"/>
      <c r="AK116" s="5">
        <v>0.69769999999999999</v>
      </c>
      <c r="AL116" s="5">
        <v>0.83889999999999998</v>
      </c>
      <c r="AM116" s="5">
        <v>0.32140000000000002</v>
      </c>
      <c r="AN116" s="5">
        <v>0.9204</v>
      </c>
      <c r="AO116" s="5">
        <v>0.01</v>
      </c>
      <c r="AP116" s="4"/>
      <c r="AQ116" s="4"/>
      <c r="AR116" s="4"/>
      <c r="AS116" s="4"/>
      <c r="AT116" s="4"/>
      <c r="AU116" s="5"/>
      <c r="AV116" s="5"/>
      <c r="AW116" s="5"/>
      <c r="AX116" s="5"/>
      <c r="AY116" s="5"/>
      <c r="AZ116" s="4"/>
      <c r="BA116" s="4"/>
      <c r="BB116" s="4"/>
      <c r="BC116" s="4"/>
      <c r="BD116" s="4"/>
      <c r="BE116" s="5"/>
      <c r="BF116" s="5"/>
      <c r="BG116" s="5"/>
      <c r="BH116" s="5"/>
      <c r="BI116" s="5"/>
      <c r="BJ116" s="4">
        <v>0.69699999999999995</v>
      </c>
      <c r="BK116" s="4">
        <v>0.83740000000000003</v>
      </c>
      <c r="BL116" s="4">
        <v>0.32479999999999998</v>
      </c>
      <c r="BM116" s="4">
        <v>0.92030000000000001</v>
      </c>
      <c r="BN116" s="4">
        <v>1.0999999999999999E-2</v>
      </c>
      <c r="BO116" s="5"/>
      <c r="BP116" s="5"/>
      <c r="BQ116" s="5"/>
      <c r="BR116" s="5"/>
      <c r="BS116" s="5"/>
      <c r="BT116" s="4"/>
      <c r="BU116" s="4"/>
      <c r="BV116" s="4"/>
      <c r="BW116" s="4"/>
      <c r="BX116" s="4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5"/>
      <c r="CJ116" s="5"/>
      <c r="CK116" s="5"/>
      <c r="CL116" s="5"/>
      <c r="CM116" s="5"/>
      <c r="CN116" s="4"/>
      <c r="CO116" s="4"/>
      <c r="CP116" s="4"/>
      <c r="CQ116" s="4"/>
      <c r="CR116" s="4"/>
      <c r="CS116" s="5"/>
      <c r="CT116" s="5"/>
      <c r="CU116" s="5"/>
      <c r="CV116" s="5"/>
      <c r="CW116" s="5"/>
      <c r="CX116" s="4">
        <f t="shared" si="15"/>
        <v>0.7142142857142858</v>
      </c>
      <c r="CY116" s="4">
        <f t="shared" si="16"/>
        <v>0.87895714285714277</v>
      </c>
      <c r="CZ116" s="4">
        <f t="shared" si="17"/>
        <v>0.2969857142857143</v>
      </c>
      <c r="DA116" s="4">
        <f t="shared" si="18"/>
        <v>0.86824285714285721</v>
      </c>
      <c r="DB116" s="4">
        <f t="shared" si="19"/>
        <v>1.5771428571428568E-2</v>
      </c>
      <c r="DC116" s="11" t="str" cm="1">
        <f t="array" aca="1" ref="DC116" ca="1">CONCATENATE(INDIRECT(ADDRESS(1,MATCH(_xlfn.MINIFS(B116:CW116,metrics.est,"MAE"),B116:CW116,0)+1)), ", ", INDIRECT(ADDRESS(2,MATCH(_xlfn.MINIFS(B116:CW116,metrics.est,"MAE"),B116:CW116,0)+1)))</f>
        <v>k=5, r=0.3</v>
      </c>
      <c r="DD116" s="11" t="str" cm="1">
        <f t="array" aca="1" ref="DD116" ca="1">CONCATENATE(INDIRECT(ADDRESS(1,MATCH(_xlfn.MINIFS(B116:CW116,metrics.est,"MSE"),B116:CW116,0)+1)), ", ", INDIRECT(ADDRESS(2,MATCH(_xlfn.MINIFS(B116:CW116,metrics.est,"MSE"),B116:CW116,0)+1)))</f>
        <v>k=5, r=0.3</v>
      </c>
      <c r="DE116" s="11" t="str" cm="1">
        <f t="array" aca="1" ref="DE116" ca="1">CONCATENATE(INDIRECT(ADDRESS(1,MATCH(_xlfn.MAXIFS(B116:CW116,metrics.est,"R"),B116:CW116,0)+1)), ", ", INDIRECT(ADDRESS(2,MATCH(_xlfn.MAXIFS(B116:CW116,metrics.est,"R"),B116:CW116,0)+1)))</f>
        <v>k=5, r=0.3</v>
      </c>
      <c r="DF116" s="11" t="str" cm="1">
        <f t="array" aca="1" ref="DF116" ca="1">CONCATENATE(INDIRECT(ADDRESS(1,MATCH(_xlfn.MAXIFS(B116:CW116,metrics.est,"Coverage"),B116:CW116,0)+1)), ", ", INDIRECT(ADDRESS(2,MATCH(_xlfn.MAXIFS(B116:CW116,metrics.est,"Coverage"),B116:CW116,0)+1)))</f>
        <v>k=20, r=0.5</v>
      </c>
      <c r="DG116" s="11" t="str" cm="1">
        <f t="array" aca="1" ref="DG116" ca="1">CONCATENATE(INDIRECT(ADDRESS(1,MATCH(_xlfn.MINIFS(B116:CW116,metrics.est,"Time"),B116:CW116,0)+1)), ", ", INDIRECT(ADDRESS(2,MATCH(_xlfn.MINIFS(B116:CW116,metrics.est,"Time"),B116:CW116,0)+1)))</f>
        <v>k=5, r=0.9</v>
      </c>
    </row>
    <row r="117" spans="1:111" x14ac:dyDescent="0.2">
      <c r="A117" s="1" t="s">
        <v>112</v>
      </c>
      <c r="B117" s="4">
        <v>0.74970000000000003</v>
      </c>
      <c r="C117" s="4">
        <v>0.95009999999999994</v>
      </c>
      <c r="D117" s="4">
        <v>0.2374</v>
      </c>
      <c r="E117" s="4">
        <v>0.7339</v>
      </c>
      <c r="F117" s="4">
        <v>2.7099999999999999E-2</v>
      </c>
      <c r="G117" s="5">
        <v>0.77510000000000001</v>
      </c>
      <c r="H117" s="5">
        <v>1.0137</v>
      </c>
      <c r="I117" s="5">
        <v>0.21249999999999999</v>
      </c>
      <c r="J117" s="5">
        <v>0.67310000000000003</v>
      </c>
      <c r="K117" s="5">
        <v>2.6599999999999999E-2</v>
      </c>
      <c r="L117" s="4">
        <v>0.80289999999999995</v>
      </c>
      <c r="M117" s="4">
        <v>1.0872999999999999</v>
      </c>
      <c r="N117" s="4">
        <v>0.2016</v>
      </c>
      <c r="O117" s="4">
        <v>0.60199999999999998</v>
      </c>
      <c r="P117" s="4">
        <v>1.2999999999999999E-2</v>
      </c>
      <c r="Q117" s="5">
        <v>0.81579999999999997</v>
      </c>
      <c r="R117" s="5">
        <v>1.1244000000000001</v>
      </c>
      <c r="S117" s="5">
        <v>0.17280000000000001</v>
      </c>
      <c r="T117" s="5">
        <v>0.56840000000000002</v>
      </c>
      <c r="U117" s="5">
        <v>1.14E-2</v>
      </c>
      <c r="V117" s="4">
        <v>0.87639999999999996</v>
      </c>
      <c r="W117" s="4">
        <v>1.2715000000000001</v>
      </c>
      <c r="X117" s="4">
        <v>2.2800000000000001E-2</v>
      </c>
      <c r="Y117" s="4">
        <v>0.59209999999999996</v>
      </c>
      <c r="Z117" s="4">
        <v>5.4999999999999997E-3</v>
      </c>
      <c r="AA117" s="5"/>
      <c r="AB117" s="5"/>
      <c r="AC117" s="5"/>
      <c r="AD117" s="5"/>
      <c r="AE117" s="5"/>
      <c r="AF117" s="4"/>
      <c r="AG117" s="4"/>
      <c r="AH117" s="4"/>
      <c r="AI117" s="4"/>
      <c r="AJ117" s="4"/>
      <c r="AK117" s="5"/>
      <c r="AL117" s="5"/>
      <c r="AM117" s="5"/>
      <c r="AN117" s="5"/>
      <c r="AO117" s="5"/>
      <c r="AP117" s="4"/>
      <c r="AQ117" s="4"/>
      <c r="AR117" s="4"/>
      <c r="AS117" s="4"/>
      <c r="AT117" s="4"/>
      <c r="AU117" s="5"/>
      <c r="AV117" s="5"/>
      <c r="AW117" s="5"/>
      <c r="AX117" s="5"/>
      <c r="AY117" s="5"/>
      <c r="AZ117" s="4"/>
      <c r="BA117" s="4"/>
      <c r="BB117" s="4"/>
      <c r="BC117" s="4"/>
      <c r="BD117" s="4"/>
      <c r="BE117" s="5"/>
      <c r="BF117" s="5"/>
      <c r="BG117" s="5"/>
      <c r="BH117" s="5"/>
      <c r="BI117" s="5"/>
      <c r="BJ117" s="4"/>
      <c r="BK117" s="4"/>
      <c r="BL117" s="4"/>
      <c r="BM117" s="4"/>
      <c r="BN117" s="4"/>
      <c r="BO117" s="5"/>
      <c r="BP117" s="5"/>
      <c r="BQ117" s="5"/>
      <c r="BR117" s="5"/>
      <c r="BS117" s="5"/>
      <c r="BT117" s="4"/>
      <c r="BU117" s="4"/>
      <c r="BV117" s="4"/>
      <c r="BW117" s="4"/>
      <c r="BX117" s="4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5"/>
      <c r="CJ117" s="5"/>
      <c r="CK117" s="5"/>
      <c r="CL117" s="5"/>
      <c r="CM117" s="5"/>
      <c r="CN117" s="4"/>
      <c r="CO117" s="4"/>
      <c r="CP117" s="4"/>
      <c r="CQ117" s="4"/>
      <c r="CR117" s="4"/>
      <c r="CS117" s="5"/>
      <c r="CT117" s="5"/>
      <c r="CU117" s="5"/>
      <c r="CV117" s="5"/>
      <c r="CW117" s="5"/>
      <c r="CX117" s="4">
        <f t="shared" si="15"/>
        <v>0.80397999999999992</v>
      </c>
      <c r="CY117" s="4">
        <f t="shared" si="16"/>
        <v>1.0893999999999999</v>
      </c>
      <c r="CZ117" s="4">
        <f t="shared" si="17"/>
        <v>0.16942000000000002</v>
      </c>
      <c r="DA117" s="4">
        <f t="shared" si="18"/>
        <v>0.63389999999999991</v>
      </c>
      <c r="DB117" s="4">
        <f t="shared" si="19"/>
        <v>1.6720000000000002E-2</v>
      </c>
      <c r="DC117" s="11" t="str" cm="1">
        <f t="array" aca="1" ref="DC117" ca="1">CONCATENATE(INDIRECT(ADDRESS(1,MATCH(_xlfn.MINIFS(B117:CW117,metrics.est,"MAE"),B117:CW117,0)+1)), ", ", INDIRECT(ADDRESS(2,MATCH(_xlfn.MINIFS(B117:CW117,metrics.est,"MAE"),B117:CW117,0)+1)))</f>
        <v>k=5, r=0.1</v>
      </c>
      <c r="DD117" s="11" t="str" cm="1">
        <f t="array" aca="1" ref="DD117" ca="1">CONCATENATE(INDIRECT(ADDRESS(1,MATCH(_xlfn.MINIFS(B117:CW117,metrics.est,"MSE"),B117:CW117,0)+1)), ", ", INDIRECT(ADDRESS(2,MATCH(_xlfn.MINIFS(B117:CW117,metrics.est,"MSE"),B117:CW117,0)+1)))</f>
        <v>k=5, r=0.1</v>
      </c>
      <c r="DE117" s="11" t="str" cm="1">
        <f t="array" aca="1" ref="DE117" ca="1">CONCATENATE(INDIRECT(ADDRESS(1,MATCH(_xlfn.MAXIFS(B117:CW117,metrics.est,"R"),B117:CW117,0)+1)), ", ", INDIRECT(ADDRESS(2,MATCH(_xlfn.MAXIFS(B117:CW117,metrics.est,"R"),B117:CW117,0)+1)))</f>
        <v>k=5, r=0.1</v>
      </c>
      <c r="DF117" s="11" t="str" cm="1">
        <f t="array" aca="1" ref="DF117" ca="1">CONCATENATE(INDIRECT(ADDRESS(1,MATCH(_xlfn.MAXIFS(B117:CW117,metrics.est,"Coverage"),B117:CW117,0)+1)), ", ", INDIRECT(ADDRESS(2,MATCH(_xlfn.MAXIFS(B117:CW117,metrics.est,"Coverage"),B117:CW117,0)+1)))</f>
        <v>k=5, r=0.1</v>
      </c>
      <c r="DG117" s="11" t="str" cm="1">
        <f t="array" aca="1" ref="DG117" ca="1">CONCATENATE(INDIRECT(ADDRESS(1,MATCH(_xlfn.MINIFS(B117:CW117,metrics.est,"Time"),B117:CW117,0)+1)), ", ", INDIRECT(ADDRESS(2,MATCH(_xlfn.MINIFS(B117:CW117,metrics.est,"Time"),B117:CW117,0)+1)))</f>
        <v>k=5, r=0.9</v>
      </c>
    </row>
    <row r="118" spans="1:111" x14ac:dyDescent="0.2">
      <c r="A118" s="1" t="s">
        <v>113</v>
      </c>
      <c r="B118" s="4">
        <v>0.67030000000000001</v>
      </c>
      <c r="C118" s="4">
        <v>0.7722</v>
      </c>
      <c r="D118" s="4">
        <v>0.33</v>
      </c>
      <c r="E118" s="4">
        <v>0.95040000000000002</v>
      </c>
      <c r="F118" s="4">
        <v>3.95E-2</v>
      </c>
      <c r="G118" s="5">
        <v>0.68089999999999995</v>
      </c>
      <c r="H118" s="5">
        <v>0.79830000000000001</v>
      </c>
      <c r="I118" s="5">
        <v>0.32790000000000002</v>
      </c>
      <c r="J118" s="5">
        <v>0.93789999999999996</v>
      </c>
      <c r="K118" s="5">
        <v>3.5700000000000003E-2</v>
      </c>
      <c r="L118" s="4">
        <v>0.69359999999999999</v>
      </c>
      <c r="M118" s="4">
        <v>0.82679999999999998</v>
      </c>
      <c r="N118" s="4">
        <v>0.3125</v>
      </c>
      <c r="O118" s="4">
        <v>0.91290000000000004</v>
      </c>
      <c r="P118" s="4">
        <v>2.18E-2</v>
      </c>
      <c r="Q118" s="5">
        <v>0.72699999999999998</v>
      </c>
      <c r="R118" s="5">
        <v>0.9002</v>
      </c>
      <c r="S118" s="5">
        <v>0.25540000000000002</v>
      </c>
      <c r="T118" s="5">
        <v>0.85189999999999999</v>
      </c>
      <c r="U118" s="5">
        <v>1.7299999999999999E-2</v>
      </c>
      <c r="V118" s="4">
        <v>0.81920000000000004</v>
      </c>
      <c r="W118" s="4">
        <v>1.1368</v>
      </c>
      <c r="X118" s="4">
        <v>0.16070000000000001</v>
      </c>
      <c r="Y118" s="4">
        <v>0.59699999999999998</v>
      </c>
      <c r="Z118" s="4">
        <v>7.4999999999999997E-3</v>
      </c>
      <c r="AA118" s="5"/>
      <c r="AB118" s="5"/>
      <c r="AC118" s="5"/>
      <c r="AD118" s="5"/>
      <c r="AE118" s="5"/>
      <c r="AF118" s="4"/>
      <c r="AG118" s="4"/>
      <c r="AH118" s="4"/>
      <c r="AI118" s="4"/>
      <c r="AJ118" s="4"/>
      <c r="AK118" s="5"/>
      <c r="AL118" s="5"/>
      <c r="AM118" s="5"/>
      <c r="AN118" s="5"/>
      <c r="AO118" s="5"/>
      <c r="AP118" s="4"/>
      <c r="AQ118" s="4"/>
      <c r="AR118" s="4"/>
      <c r="AS118" s="4"/>
      <c r="AT118" s="4"/>
      <c r="AU118" s="5"/>
      <c r="AV118" s="5"/>
      <c r="AW118" s="5"/>
      <c r="AX118" s="5"/>
      <c r="AY118" s="5"/>
      <c r="AZ118" s="4"/>
      <c r="BA118" s="4"/>
      <c r="BB118" s="4"/>
      <c r="BC118" s="4"/>
      <c r="BD118" s="4"/>
      <c r="BE118" s="5"/>
      <c r="BF118" s="5"/>
      <c r="BG118" s="5"/>
      <c r="BH118" s="5"/>
      <c r="BI118" s="5"/>
      <c r="BJ118" s="4"/>
      <c r="BK118" s="4"/>
      <c r="BL118" s="4"/>
      <c r="BM118" s="4"/>
      <c r="BN118" s="4"/>
      <c r="BO118" s="5"/>
      <c r="BP118" s="5"/>
      <c r="BQ118" s="5"/>
      <c r="BR118" s="5"/>
      <c r="BS118" s="5"/>
      <c r="BT118" s="4"/>
      <c r="BU118" s="4"/>
      <c r="BV118" s="4"/>
      <c r="BW118" s="4"/>
      <c r="BX118" s="4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5"/>
      <c r="CJ118" s="5"/>
      <c r="CK118" s="5"/>
      <c r="CL118" s="5"/>
      <c r="CM118" s="5"/>
      <c r="CN118" s="4"/>
      <c r="CO118" s="4"/>
      <c r="CP118" s="4"/>
      <c r="CQ118" s="4"/>
      <c r="CR118" s="4"/>
      <c r="CS118" s="5"/>
      <c r="CT118" s="5"/>
      <c r="CU118" s="5"/>
      <c r="CV118" s="5"/>
      <c r="CW118" s="5"/>
      <c r="CX118" s="4">
        <f t="shared" si="15"/>
        <v>0.71819999999999995</v>
      </c>
      <c r="CY118" s="4">
        <f t="shared" si="16"/>
        <v>0.88686000000000009</v>
      </c>
      <c r="CZ118" s="4">
        <f t="shared" si="17"/>
        <v>0.27729999999999999</v>
      </c>
      <c r="DA118" s="4">
        <f t="shared" si="18"/>
        <v>0.85002</v>
      </c>
      <c r="DB118" s="4">
        <f t="shared" si="19"/>
        <v>2.436E-2</v>
      </c>
      <c r="DC118" s="11" t="str" cm="1">
        <f t="array" aca="1" ref="DC118" ca="1">CONCATENATE(INDIRECT(ADDRESS(1,MATCH(_xlfn.MINIFS(B118:CW118,metrics.est,"MAE"),B118:CW118,0)+1)), ", ", INDIRECT(ADDRESS(2,MATCH(_xlfn.MINIFS(B118:CW118,metrics.est,"MAE"),B118:CW118,0)+1)))</f>
        <v>k=5, r=0.1</v>
      </c>
      <c r="DD118" s="11" t="str" cm="1">
        <f t="array" aca="1" ref="DD118" ca="1">CONCATENATE(INDIRECT(ADDRESS(1,MATCH(_xlfn.MINIFS(B118:CW118,metrics.est,"MSE"),B118:CW118,0)+1)), ", ", INDIRECT(ADDRESS(2,MATCH(_xlfn.MINIFS(B118:CW118,metrics.est,"MSE"),B118:CW118,0)+1)))</f>
        <v>k=5, r=0.1</v>
      </c>
      <c r="DE118" s="11" t="str" cm="1">
        <f t="array" aca="1" ref="DE118" ca="1">CONCATENATE(INDIRECT(ADDRESS(1,MATCH(_xlfn.MAXIFS(B118:CW118,metrics.est,"R"),B118:CW118,0)+1)), ", ", INDIRECT(ADDRESS(2,MATCH(_xlfn.MAXIFS(B118:CW118,metrics.est,"R"),B118:CW118,0)+1)))</f>
        <v>k=5, r=0.1</v>
      </c>
      <c r="DF118" s="11" t="str" cm="1">
        <f t="array" aca="1" ref="DF118" ca="1">CONCATENATE(INDIRECT(ADDRESS(1,MATCH(_xlfn.MAXIFS(B118:CW118,metrics.est,"Coverage"),B118:CW118,0)+1)), ", ", INDIRECT(ADDRESS(2,MATCH(_xlfn.MAXIFS(B118:CW118,metrics.est,"Coverage"),B118:CW118,0)+1)))</f>
        <v>k=5, r=0.1</v>
      </c>
      <c r="DG118" s="11" t="str" cm="1">
        <f t="array" aca="1" ref="DG118" ca="1">CONCATENATE(INDIRECT(ADDRESS(1,MATCH(_xlfn.MINIFS(B118:CW118,metrics.est,"Time"),B118:CW118,0)+1)), ", ", INDIRECT(ADDRESS(2,MATCH(_xlfn.MINIFS(B118:CW118,metrics.est,"Time"),B118:CW118,0)+1)))</f>
        <v>k=5, r=0.9</v>
      </c>
    </row>
    <row r="119" spans="1:111" x14ac:dyDescent="0.2">
      <c r="A119" s="1" t="s">
        <v>114</v>
      </c>
      <c r="B119" s="4">
        <v>0.67390000000000005</v>
      </c>
      <c r="C119" s="4">
        <v>0.77500000000000002</v>
      </c>
      <c r="D119" s="4">
        <v>0.3054</v>
      </c>
      <c r="E119" s="4">
        <v>0.94110000000000005</v>
      </c>
      <c r="F119" s="4">
        <v>4.7199999999999999E-2</v>
      </c>
      <c r="G119" s="5">
        <v>0.68420000000000003</v>
      </c>
      <c r="H119" s="5">
        <v>0.80079999999999996</v>
      </c>
      <c r="I119" s="5">
        <v>0.29809999999999998</v>
      </c>
      <c r="J119" s="5">
        <v>0.92759999999999998</v>
      </c>
      <c r="K119" s="5">
        <v>4.1599999999999998E-2</v>
      </c>
      <c r="L119" s="4">
        <v>0.69679999999999997</v>
      </c>
      <c r="M119" s="4">
        <v>0.83040000000000003</v>
      </c>
      <c r="N119" s="4">
        <v>0.28129999999999999</v>
      </c>
      <c r="O119" s="4">
        <v>0.9022</v>
      </c>
      <c r="P119" s="4">
        <v>2.4899999999999999E-2</v>
      </c>
      <c r="Q119" s="5">
        <v>0.72589999999999999</v>
      </c>
      <c r="R119" s="5">
        <v>0.89600000000000002</v>
      </c>
      <c r="S119" s="5">
        <v>0.2356</v>
      </c>
      <c r="T119" s="5">
        <v>0.84850000000000003</v>
      </c>
      <c r="U119" s="5">
        <v>1.89E-2</v>
      </c>
      <c r="V119" s="4">
        <v>0.80989999999999995</v>
      </c>
      <c r="W119" s="4">
        <v>1.1099000000000001</v>
      </c>
      <c r="X119" s="4">
        <v>0.1741</v>
      </c>
      <c r="Y119" s="4">
        <v>0.59370000000000001</v>
      </c>
      <c r="Z119" s="4">
        <v>8.0000000000000002E-3</v>
      </c>
      <c r="AA119" s="5"/>
      <c r="AB119" s="5"/>
      <c r="AC119" s="5"/>
      <c r="AD119" s="5"/>
      <c r="AE119" s="5"/>
      <c r="AF119" s="4"/>
      <c r="AG119" s="4"/>
      <c r="AH119" s="4"/>
      <c r="AI119" s="4"/>
      <c r="AJ119" s="4"/>
      <c r="AK119" s="5"/>
      <c r="AL119" s="5"/>
      <c r="AM119" s="5"/>
      <c r="AN119" s="5"/>
      <c r="AO119" s="5"/>
      <c r="AP119" s="4"/>
      <c r="AQ119" s="4"/>
      <c r="AR119" s="4"/>
      <c r="AS119" s="4"/>
      <c r="AT119" s="4"/>
      <c r="AU119" s="5"/>
      <c r="AV119" s="5"/>
      <c r="AW119" s="5"/>
      <c r="AX119" s="5"/>
      <c r="AY119" s="5"/>
      <c r="AZ119" s="4"/>
      <c r="BA119" s="4"/>
      <c r="BB119" s="4"/>
      <c r="BC119" s="4"/>
      <c r="BD119" s="4"/>
      <c r="BE119" s="5"/>
      <c r="BF119" s="5"/>
      <c r="BG119" s="5"/>
      <c r="BH119" s="5"/>
      <c r="BI119" s="5"/>
      <c r="BJ119" s="4"/>
      <c r="BK119" s="4"/>
      <c r="BL119" s="4"/>
      <c r="BM119" s="4"/>
      <c r="BN119" s="4"/>
      <c r="BO119" s="5"/>
      <c r="BP119" s="5"/>
      <c r="BQ119" s="5"/>
      <c r="BR119" s="5"/>
      <c r="BS119" s="5"/>
      <c r="BT119" s="4"/>
      <c r="BU119" s="4"/>
      <c r="BV119" s="4"/>
      <c r="BW119" s="4"/>
      <c r="BX119" s="4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5">
        <v>0.69689999999999996</v>
      </c>
      <c r="CJ119" s="5">
        <v>0.83109999999999995</v>
      </c>
      <c r="CK119" s="5">
        <v>0.2797</v>
      </c>
      <c r="CL119" s="5">
        <v>0.90269999999999995</v>
      </c>
      <c r="CM119" s="5">
        <v>1.72E-2</v>
      </c>
      <c r="CN119" s="4"/>
      <c r="CO119" s="4"/>
      <c r="CP119" s="4"/>
      <c r="CQ119" s="4"/>
      <c r="CR119" s="4"/>
      <c r="CS119" s="5"/>
      <c r="CT119" s="5"/>
      <c r="CU119" s="5"/>
      <c r="CV119" s="5"/>
      <c r="CW119" s="5"/>
      <c r="CX119" s="4">
        <f t="shared" si="15"/>
        <v>0.71460000000000001</v>
      </c>
      <c r="CY119" s="4">
        <f t="shared" si="16"/>
        <v>0.87386666666666679</v>
      </c>
      <c r="CZ119" s="4">
        <f t="shared" si="17"/>
        <v>0.26236666666666664</v>
      </c>
      <c r="DA119" s="4">
        <f t="shared" si="18"/>
        <v>0.85263333333333335</v>
      </c>
      <c r="DB119" s="4">
        <f t="shared" si="19"/>
        <v>2.63E-2</v>
      </c>
      <c r="DC119" s="11" t="str" cm="1">
        <f t="array" aca="1" ref="DC119" ca="1">CONCATENATE(INDIRECT(ADDRESS(1,MATCH(_xlfn.MINIFS(B119:CW119,metrics.est,"MAE"),B119:CW119,0)+1)), ", ", INDIRECT(ADDRESS(2,MATCH(_xlfn.MINIFS(B119:CW119,metrics.est,"MAE"),B119:CW119,0)+1)))</f>
        <v>k=5, r=0.1</v>
      </c>
      <c r="DD119" s="11" t="str" cm="1">
        <f t="array" aca="1" ref="DD119" ca="1">CONCATENATE(INDIRECT(ADDRESS(1,MATCH(_xlfn.MINIFS(B119:CW119,metrics.est,"MSE"),B119:CW119,0)+1)), ", ", INDIRECT(ADDRESS(2,MATCH(_xlfn.MINIFS(B119:CW119,metrics.est,"MSE"),B119:CW119,0)+1)))</f>
        <v>k=5, r=0.1</v>
      </c>
      <c r="DE119" s="11" t="str" cm="1">
        <f t="array" aca="1" ref="DE119" ca="1">CONCATENATE(INDIRECT(ADDRESS(1,MATCH(_xlfn.MAXIFS(B119:CW119,metrics.est,"R"),B119:CW119,0)+1)), ", ", INDIRECT(ADDRESS(2,MATCH(_xlfn.MAXIFS(B119:CW119,metrics.est,"R"),B119:CW119,0)+1)))</f>
        <v>k=5, r=0.1</v>
      </c>
      <c r="DF119" s="11" t="str" cm="1">
        <f t="array" aca="1" ref="DF119" ca="1">CONCATENATE(INDIRECT(ADDRESS(1,MATCH(_xlfn.MAXIFS(B119:CW119,metrics.est,"Coverage"),B119:CW119,0)+1)), ", ", INDIRECT(ADDRESS(2,MATCH(_xlfn.MAXIFS(B119:CW119,metrics.est,"Coverage"),B119:CW119,0)+1)))</f>
        <v>k=5, r=0.1</v>
      </c>
      <c r="DG119" s="11" t="str" cm="1">
        <f t="array" aca="1" ref="DG119" ca="1">CONCATENATE(INDIRECT(ADDRESS(1,MATCH(_xlfn.MINIFS(B119:CW119,metrics.est,"Time"),B119:CW119,0)+1)), ", ", INDIRECT(ADDRESS(2,MATCH(_xlfn.MINIFS(B119:CW119,metrics.est,"Time"),B119:CW119,0)+1)))</f>
        <v>k=5, r=0.9</v>
      </c>
    </row>
    <row r="120" spans="1:111" x14ac:dyDescent="0.2">
      <c r="A120" s="1" t="s">
        <v>115</v>
      </c>
      <c r="B120" s="4">
        <v>0.67769999999999997</v>
      </c>
      <c r="C120" s="4">
        <v>0.78490000000000004</v>
      </c>
      <c r="D120" s="4">
        <v>0.30059999999999998</v>
      </c>
      <c r="E120" s="4">
        <v>0.93810000000000004</v>
      </c>
      <c r="F120" s="4">
        <v>4.1500000000000002E-2</v>
      </c>
      <c r="G120" s="5">
        <v>0.68889999999999996</v>
      </c>
      <c r="H120" s="5">
        <v>0.81140000000000001</v>
      </c>
      <c r="I120" s="5">
        <v>0.2928</v>
      </c>
      <c r="J120" s="5">
        <v>0.92330000000000001</v>
      </c>
      <c r="K120" s="5">
        <v>4.2200000000000001E-2</v>
      </c>
      <c r="L120" s="4">
        <v>0.70240000000000002</v>
      </c>
      <c r="M120" s="4">
        <v>0.84379999999999999</v>
      </c>
      <c r="N120" s="4">
        <v>0.2697</v>
      </c>
      <c r="O120" s="4">
        <v>0.8982</v>
      </c>
      <c r="P120" s="4">
        <v>2.5899999999999999E-2</v>
      </c>
      <c r="Q120" s="5">
        <v>0.73270000000000002</v>
      </c>
      <c r="R120" s="5">
        <v>0.91290000000000004</v>
      </c>
      <c r="S120" s="5">
        <v>0.22359999999999999</v>
      </c>
      <c r="T120" s="5">
        <v>0.84619999999999995</v>
      </c>
      <c r="U120" s="5">
        <v>1.8800000000000001E-2</v>
      </c>
      <c r="V120" s="4">
        <v>0.81869999999999998</v>
      </c>
      <c r="W120" s="4">
        <v>1.1323000000000001</v>
      </c>
      <c r="X120" s="4">
        <v>0.16700000000000001</v>
      </c>
      <c r="Y120" s="4">
        <v>0.60619999999999996</v>
      </c>
      <c r="Z120" s="4">
        <v>6.0000000000000001E-3</v>
      </c>
      <c r="AA120" s="5"/>
      <c r="AB120" s="5"/>
      <c r="AC120" s="5"/>
      <c r="AD120" s="5"/>
      <c r="AE120" s="5"/>
      <c r="AF120" s="4"/>
      <c r="AG120" s="4"/>
      <c r="AH120" s="4"/>
      <c r="AI120" s="4"/>
      <c r="AJ120" s="4"/>
      <c r="AK120" s="5"/>
      <c r="AL120" s="5"/>
      <c r="AM120" s="5"/>
      <c r="AN120" s="5"/>
      <c r="AO120" s="5"/>
      <c r="AP120" s="4"/>
      <c r="AQ120" s="4"/>
      <c r="AR120" s="4"/>
      <c r="AS120" s="4"/>
      <c r="AT120" s="4"/>
      <c r="AU120" s="5"/>
      <c r="AV120" s="5"/>
      <c r="AW120" s="5"/>
      <c r="AX120" s="5"/>
      <c r="AY120" s="5"/>
      <c r="AZ120" s="4"/>
      <c r="BA120" s="4"/>
      <c r="BB120" s="4"/>
      <c r="BC120" s="4"/>
      <c r="BD120" s="4"/>
      <c r="BE120" s="5"/>
      <c r="BF120" s="5"/>
      <c r="BG120" s="5"/>
      <c r="BH120" s="5"/>
      <c r="BI120" s="5"/>
      <c r="BJ120" s="4"/>
      <c r="BK120" s="4"/>
      <c r="BL120" s="4"/>
      <c r="BM120" s="4"/>
      <c r="BN120" s="4"/>
      <c r="BO120" s="5"/>
      <c r="BP120" s="5"/>
      <c r="BQ120" s="5"/>
      <c r="BR120" s="5"/>
      <c r="BS120" s="5"/>
      <c r="BT120" s="4"/>
      <c r="BU120" s="4"/>
      <c r="BV120" s="4"/>
      <c r="BW120" s="4"/>
      <c r="BX120" s="4"/>
      <c r="BY120" s="5"/>
      <c r="BZ120" s="5"/>
      <c r="CA120" s="5"/>
      <c r="CB120" s="5"/>
      <c r="CC120" s="5"/>
      <c r="CD120" s="4"/>
      <c r="CE120" s="4"/>
      <c r="CF120" s="4"/>
      <c r="CG120" s="4"/>
      <c r="CH120" s="4"/>
      <c r="CI120" s="5"/>
      <c r="CJ120" s="5"/>
      <c r="CK120" s="5"/>
      <c r="CL120" s="5"/>
      <c r="CM120" s="5"/>
      <c r="CN120" s="4"/>
      <c r="CO120" s="4"/>
      <c r="CP120" s="4"/>
      <c r="CQ120" s="4"/>
      <c r="CR120" s="4"/>
      <c r="CS120" s="5"/>
      <c r="CT120" s="5"/>
      <c r="CU120" s="5"/>
      <c r="CV120" s="5"/>
      <c r="CW120" s="5"/>
      <c r="CX120" s="4">
        <f t="shared" si="15"/>
        <v>0.72408000000000006</v>
      </c>
      <c r="CY120" s="4">
        <f t="shared" si="16"/>
        <v>0.89706000000000008</v>
      </c>
      <c r="CZ120" s="4">
        <f t="shared" si="17"/>
        <v>0.25074000000000002</v>
      </c>
      <c r="DA120" s="4">
        <f t="shared" si="18"/>
        <v>0.84240000000000015</v>
      </c>
      <c r="DB120" s="4">
        <f t="shared" si="19"/>
        <v>2.6880000000000005E-2</v>
      </c>
      <c r="DC120" s="11" t="str" cm="1">
        <f t="array" aca="1" ref="DC120" ca="1">CONCATENATE(INDIRECT(ADDRESS(1,MATCH(_xlfn.MINIFS(B120:CW120,metrics.est,"MAE"),B120:CW120,0)+1)), ", ", INDIRECT(ADDRESS(2,MATCH(_xlfn.MINIFS(B120:CW120,metrics.est,"MAE"),B120:CW120,0)+1)))</f>
        <v>k=5, r=0.1</v>
      </c>
      <c r="DD120" s="11" t="str" cm="1">
        <f t="array" aca="1" ref="DD120" ca="1">CONCATENATE(INDIRECT(ADDRESS(1,MATCH(_xlfn.MINIFS(B120:CW120,metrics.est,"MSE"),B120:CW120,0)+1)), ", ", INDIRECT(ADDRESS(2,MATCH(_xlfn.MINIFS(B120:CW120,metrics.est,"MSE"),B120:CW120,0)+1)))</f>
        <v>k=5, r=0.1</v>
      </c>
      <c r="DE120" s="11" t="str" cm="1">
        <f t="array" aca="1" ref="DE120" ca="1">CONCATENATE(INDIRECT(ADDRESS(1,MATCH(_xlfn.MAXIFS(B120:CW120,metrics.est,"R"),B120:CW120,0)+1)), ", ", INDIRECT(ADDRESS(2,MATCH(_xlfn.MAXIFS(B120:CW120,metrics.est,"R"),B120:CW120,0)+1)))</f>
        <v>k=5, r=0.1</v>
      </c>
      <c r="DF120" s="11" t="str" cm="1">
        <f t="array" aca="1" ref="DF120" ca="1">CONCATENATE(INDIRECT(ADDRESS(1,MATCH(_xlfn.MAXIFS(B120:CW120,metrics.est,"Coverage"),B120:CW120,0)+1)), ", ", INDIRECT(ADDRESS(2,MATCH(_xlfn.MAXIFS(B120:CW120,metrics.est,"Coverage"),B120:CW120,0)+1)))</f>
        <v>k=5, r=0.1</v>
      </c>
      <c r="DG120" s="11" t="str" cm="1">
        <f t="array" aca="1" ref="DG120" ca="1">CONCATENATE(INDIRECT(ADDRESS(1,MATCH(_xlfn.MINIFS(B120:CW120,metrics.est,"Time"),B120:CW120,0)+1)), ", ", INDIRECT(ADDRESS(2,MATCH(_xlfn.MINIFS(B120:CW120,metrics.est,"Time"),B120:CW120,0)+1)))</f>
        <v>k=5, r=0.9</v>
      </c>
    </row>
    <row r="121" spans="1:111" x14ac:dyDescent="0.2">
      <c r="A121" s="1" t="s">
        <v>116</v>
      </c>
      <c r="B121" s="4">
        <v>0.76339999999999997</v>
      </c>
      <c r="C121" s="4">
        <v>0.97550000000000003</v>
      </c>
      <c r="D121" s="4">
        <v>0.21299999999999999</v>
      </c>
      <c r="E121" s="4">
        <v>0.64849999999999997</v>
      </c>
      <c r="F121" s="4">
        <v>2.3900000000000001E-2</v>
      </c>
      <c r="G121" s="5">
        <v>0.79</v>
      </c>
      <c r="H121" s="5">
        <v>1.0428999999999999</v>
      </c>
      <c r="I121" s="5">
        <v>0.20250000000000001</v>
      </c>
      <c r="J121" s="5">
        <v>0.60070000000000001</v>
      </c>
      <c r="K121" s="5">
        <v>2.1299999999999999E-2</v>
      </c>
      <c r="L121" s="4">
        <v>0.80910000000000004</v>
      </c>
      <c r="M121" s="4">
        <v>1.0952999999999999</v>
      </c>
      <c r="N121" s="4">
        <v>0.19889999999999999</v>
      </c>
      <c r="O121" s="4">
        <v>0.55720000000000003</v>
      </c>
      <c r="P121" s="4">
        <v>1.3299999999999999E-2</v>
      </c>
      <c r="Q121" s="5">
        <v>0.81820000000000004</v>
      </c>
      <c r="R121" s="5">
        <v>1.1259999999999999</v>
      </c>
      <c r="S121" s="5">
        <v>0.1875</v>
      </c>
      <c r="T121" s="5">
        <v>0.54310000000000003</v>
      </c>
      <c r="U121" s="5">
        <v>1.38E-2</v>
      </c>
      <c r="V121" s="4">
        <v>0.83389999999999997</v>
      </c>
      <c r="W121" s="4">
        <v>1.1718</v>
      </c>
      <c r="X121" s="4">
        <v>0.1249</v>
      </c>
      <c r="Y121" s="4">
        <v>0.5363</v>
      </c>
      <c r="Z121" s="4">
        <v>6.1000000000000004E-3</v>
      </c>
      <c r="AA121" s="5"/>
      <c r="AB121" s="5"/>
      <c r="AC121" s="5"/>
      <c r="AD121" s="5"/>
      <c r="AE121" s="5"/>
      <c r="AF121" s="4"/>
      <c r="AG121" s="4"/>
      <c r="AH121" s="4"/>
      <c r="AI121" s="4"/>
      <c r="AJ121" s="4"/>
      <c r="AK121" s="5"/>
      <c r="AL121" s="5"/>
      <c r="AM121" s="5"/>
      <c r="AN121" s="5"/>
      <c r="AO121" s="5"/>
      <c r="AP121" s="4"/>
      <c r="AQ121" s="4"/>
      <c r="AR121" s="4"/>
      <c r="AS121" s="4"/>
      <c r="AT121" s="4"/>
      <c r="AU121" s="5"/>
      <c r="AV121" s="5"/>
      <c r="AW121" s="5"/>
      <c r="AX121" s="5"/>
      <c r="AY121" s="5"/>
      <c r="AZ121" s="4"/>
      <c r="BA121" s="4"/>
      <c r="BB121" s="4"/>
      <c r="BC121" s="4"/>
      <c r="BD121" s="4"/>
      <c r="BE121" s="5"/>
      <c r="BF121" s="5"/>
      <c r="BG121" s="5"/>
      <c r="BH121" s="5"/>
      <c r="BI121" s="5"/>
      <c r="BJ121" s="4"/>
      <c r="BK121" s="4"/>
      <c r="BL121" s="4"/>
      <c r="BM121" s="4"/>
      <c r="BN121" s="4"/>
      <c r="BO121" s="5"/>
      <c r="BP121" s="5"/>
      <c r="BQ121" s="5"/>
      <c r="BR121" s="5"/>
      <c r="BS121" s="5"/>
      <c r="BT121" s="4"/>
      <c r="BU121" s="4"/>
      <c r="BV121" s="4"/>
      <c r="BW121" s="4"/>
      <c r="BX121" s="4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5"/>
      <c r="CJ121" s="5"/>
      <c r="CK121" s="5"/>
      <c r="CL121" s="5"/>
      <c r="CM121" s="5"/>
      <c r="CN121" s="4"/>
      <c r="CO121" s="4"/>
      <c r="CP121" s="4"/>
      <c r="CQ121" s="4"/>
      <c r="CR121" s="4"/>
      <c r="CS121" s="5"/>
      <c r="CT121" s="5"/>
      <c r="CU121" s="5"/>
      <c r="CV121" s="5"/>
      <c r="CW121" s="5"/>
      <c r="CX121" s="4">
        <f t="shared" si="15"/>
        <v>0.80291999999999997</v>
      </c>
      <c r="CY121" s="4">
        <f t="shared" si="16"/>
        <v>1.0822999999999998</v>
      </c>
      <c r="CZ121" s="4">
        <f t="shared" si="17"/>
        <v>0.18536</v>
      </c>
      <c r="DA121" s="4">
        <f t="shared" si="18"/>
        <v>0.5771599999999999</v>
      </c>
      <c r="DB121" s="4">
        <f t="shared" si="19"/>
        <v>1.5679999999999999E-2</v>
      </c>
      <c r="DC121" s="11" t="str" cm="1">
        <f t="array" aca="1" ref="DC121" ca="1">CONCATENATE(INDIRECT(ADDRESS(1,MATCH(_xlfn.MINIFS(B121:CW121,metrics.est,"MAE"),B121:CW121,0)+1)), ", ", INDIRECT(ADDRESS(2,MATCH(_xlfn.MINIFS(B121:CW121,metrics.est,"MAE"),B121:CW121,0)+1)))</f>
        <v>k=5, r=0.1</v>
      </c>
      <c r="DD121" s="11" t="str" cm="1">
        <f t="array" aca="1" ref="DD121" ca="1">CONCATENATE(INDIRECT(ADDRESS(1,MATCH(_xlfn.MINIFS(B121:CW121,metrics.est,"MSE"),B121:CW121,0)+1)), ", ", INDIRECT(ADDRESS(2,MATCH(_xlfn.MINIFS(B121:CW121,metrics.est,"MSE"),B121:CW121,0)+1)))</f>
        <v>k=5, r=0.1</v>
      </c>
      <c r="DE121" s="11" t="str" cm="1">
        <f t="array" aca="1" ref="DE121" ca="1">CONCATENATE(INDIRECT(ADDRESS(1,MATCH(_xlfn.MAXIFS(B121:CW121,metrics.est,"R"),B121:CW121,0)+1)), ", ", INDIRECT(ADDRESS(2,MATCH(_xlfn.MAXIFS(B121:CW121,metrics.est,"R"),B121:CW121,0)+1)))</f>
        <v>k=5, r=0.1</v>
      </c>
      <c r="DF121" s="11" t="str" cm="1">
        <f t="array" aca="1" ref="DF121" ca="1">CONCATENATE(INDIRECT(ADDRESS(1,MATCH(_xlfn.MAXIFS(B121:CW121,metrics.est,"Coverage"),B121:CW121,0)+1)), ", ", INDIRECT(ADDRESS(2,MATCH(_xlfn.MAXIFS(B121:CW121,metrics.est,"Coverage"),B121:CW121,0)+1)))</f>
        <v>k=5, r=0.1</v>
      </c>
      <c r="DG121" s="11" t="str" cm="1">
        <f t="array" aca="1" ref="DG121" ca="1">CONCATENATE(INDIRECT(ADDRESS(1,MATCH(_xlfn.MINIFS(B121:CW121,metrics.est,"Time"),B121:CW121,0)+1)), ", ", INDIRECT(ADDRESS(2,MATCH(_xlfn.MINIFS(B121:CW121,metrics.est,"Time"),B121:CW121,0)+1)))</f>
        <v>k=5, r=0.9</v>
      </c>
    </row>
    <row r="122" spans="1:111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 t="e">
        <f t="shared" si="15"/>
        <v>#DIV/0!</v>
      </c>
      <c r="CY122" s="20" t="e">
        <f t="shared" si="16"/>
        <v>#DIV/0!</v>
      </c>
      <c r="CZ122" s="20" t="e">
        <f t="shared" si="17"/>
        <v>#DIV/0!</v>
      </c>
      <c r="DA122" s="20" t="e">
        <f t="shared" si="18"/>
        <v>#DIV/0!</v>
      </c>
      <c r="DB122" s="20" t="e">
        <f t="shared" si="19"/>
        <v>#DIV/0!</v>
      </c>
      <c r="DC122" s="21" t="e" cm="1">
        <f t="array" aca="1" ref="DC122" ca="1">CONCATENATE(INDIRECT(ADDRESS(1,MATCH(_xlfn.MINIFS(B122:CW122,metrics.est,"MAE"),B122:CW122,0)+1)), ", ", INDIRECT(ADDRESS(2,MATCH(_xlfn.MINIFS(B122:CW122,metrics.est,"MAE"),B122:CW122,0)+1)))</f>
        <v>#N/A</v>
      </c>
      <c r="DD122" s="21" t="e" cm="1">
        <f t="array" aca="1" ref="DD122" ca="1">CONCATENATE(INDIRECT(ADDRESS(1,MATCH(_xlfn.MINIFS(B122:CW122,metrics.est,"MSE"),B122:CW122,0)+1)), ", ", INDIRECT(ADDRESS(2,MATCH(_xlfn.MINIFS(B122:CW122,metrics.est,"MSE"),B122:CW122,0)+1)))</f>
        <v>#N/A</v>
      </c>
      <c r="DE122" s="21" t="e" cm="1">
        <f t="array" aca="1" ref="DE122" ca="1">CONCATENATE(INDIRECT(ADDRESS(1,MATCH(_xlfn.MAXIFS(B122:CW122,metrics.est,"R"),B122:CW122,0)+1)), ", ", INDIRECT(ADDRESS(2,MATCH(_xlfn.MAXIFS(B122:CW122,metrics.est,"R"),B122:CW122,0)+1)))</f>
        <v>#N/A</v>
      </c>
      <c r="DF122" s="21" t="e" cm="1">
        <f t="array" aca="1" ref="DF122" ca="1">CONCATENATE(INDIRECT(ADDRESS(1,MATCH(_xlfn.MAXIFS(B122:CW122,metrics.est,"Coverage"),B122:CW122,0)+1)), ", ", INDIRECT(ADDRESS(2,MATCH(_xlfn.MAXIFS(B122:CW122,metrics.est,"Coverage"),B122:CW122,0)+1)))</f>
        <v>#N/A</v>
      </c>
      <c r="DG122" s="21" t="e" cm="1">
        <f t="array" aca="1" ref="DG122" ca="1">CONCATENATE(INDIRECT(ADDRESS(1,MATCH(_xlfn.MINIFS(B122:CW122,metrics.est,"Time"),B122:CW122,0)+1)), ", ", INDIRECT(ADDRESS(2,MATCH(_xlfn.MINIFS(B122:CW122,metrics.est,"Time"),B122:CW122,0)+1)))</f>
        <v>#N/A</v>
      </c>
    </row>
    <row r="123" spans="1:111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 t="e">
        <f t="shared" si="15"/>
        <v>#DIV/0!</v>
      </c>
      <c r="CY123" s="20" t="e">
        <f t="shared" si="16"/>
        <v>#DIV/0!</v>
      </c>
      <c r="CZ123" s="20" t="e">
        <f t="shared" si="17"/>
        <v>#DIV/0!</v>
      </c>
      <c r="DA123" s="20" t="e">
        <f t="shared" si="18"/>
        <v>#DIV/0!</v>
      </c>
      <c r="DB123" s="20" t="e">
        <f t="shared" si="19"/>
        <v>#DIV/0!</v>
      </c>
      <c r="DC123" s="21" t="e" cm="1">
        <f t="array" aca="1" ref="DC123" ca="1">CONCATENATE(INDIRECT(ADDRESS(1,MATCH(_xlfn.MINIFS(B123:CW123,metrics.est,"MAE"),B123:CW123,0)+1)), ", ", INDIRECT(ADDRESS(2,MATCH(_xlfn.MINIFS(B123:CW123,metrics.est,"MAE"),B123:CW123,0)+1)))</f>
        <v>#N/A</v>
      </c>
      <c r="DD123" s="21" t="e" cm="1">
        <f t="array" aca="1" ref="DD123" ca="1">CONCATENATE(INDIRECT(ADDRESS(1,MATCH(_xlfn.MINIFS(B123:CW123,metrics.est,"MSE"),B123:CW123,0)+1)), ", ", INDIRECT(ADDRESS(2,MATCH(_xlfn.MINIFS(B123:CW123,metrics.est,"MSE"),B123:CW123,0)+1)))</f>
        <v>#N/A</v>
      </c>
      <c r="DE123" s="21" t="e" cm="1">
        <f t="array" aca="1" ref="DE123" ca="1">CONCATENATE(INDIRECT(ADDRESS(1,MATCH(_xlfn.MAXIFS(B123:CW123,metrics.est,"R"),B123:CW123,0)+1)), ", ", INDIRECT(ADDRESS(2,MATCH(_xlfn.MAXIFS(B123:CW123,metrics.est,"R"),B123:CW123,0)+1)))</f>
        <v>#N/A</v>
      </c>
      <c r="DF123" s="21" t="e" cm="1">
        <f t="array" aca="1" ref="DF123" ca="1">CONCATENATE(INDIRECT(ADDRESS(1,MATCH(_xlfn.MAXIFS(B123:CW123,metrics.est,"Coverage"),B123:CW123,0)+1)), ", ", INDIRECT(ADDRESS(2,MATCH(_xlfn.MAXIFS(B123:CW123,metrics.est,"Coverage"),B123:CW123,0)+1)))</f>
        <v>#N/A</v>
      </c>
      <c r="DG123" s="21" t="e" cm="1">
        <f t="array" aca="1" ref="DG123" ca="1">CONCATENATE(INDIRECT(ADDRESS(1,MATCH(_xlfn.MINIFS(B123:CW123,metrics.est,"Time"),B123:CW123,0)+1)), ", ", INDIRECT(ADDRESS(2,MATCH(_xlfn.MINIFS(B123:CW123,metrics.est,"Time"),B123:CW123,0)+1)))</f>
        <v>#N/A</v>
      </c>
    </row>
    <row r="124" spans="1:111" x14ac:dyDescent="0.2">
      <c r="A124" s="1" t="s">
        <v>119</v>
      </c>
      <c r="B124" s="4">
        <v>0.76049999999999995</v>
      </c>
      <c r="C124" s="4">
        <v>0.97650000000000003</v>
      </c>
      <c r="D124" s="4">
        <v>0.15160000000000001</v>
      </c>
      <c r="E124" s="4">
        <v>0.91349999999999998</v>
      </c>
      <c r="F124" s="4">
        <v>0.30220000000000002</v>
      </c>
      <c r="G124" s="5">
        <v>0.77429999999999999</v>
      </c>
      <c r="H124" s="5">
        <v>1.0064</v>
      </c>
      <c r="I124" s="5">
        <v>0.10539999999999999</v>
      </c>
      <c r="J124" s="5">
        <v>0.89710000000000001</v>
      </c>
      <c r="K124" s="5">
        <v>0.44290000000000002</v>
      </c>
      <c r="L124" s="4">
        <v>0.79090000000000005</v>
      </c>
      <c r="M124" s="4">
        <v>1.0402</v>
      </c>
      <c r="N124" s="4">
        <v>5.3800000000000001E-2</v>
      </c>
      <c r="O124" s="4">
        <v>0.87319999999999998</v>
      </c>
      <c r="P124" s="4">
        <v>0.30640000000000001</v>
      </c>
      <c r="Q124" s="5">
        <v>0.81220000000000003</v>
      </c>
      <c r="R124" s="5">
        <v>1.0868</v>
      </c>
      <c r="S124" s="5">
        <v>1.67E-2</v>
      </c>
      <c r="T124" s="5">
        <v>0.82620000000000005</v>
      </c>
      <c r="U124" s="5">
        <v>0.18870000000000001</v>
      </c>
      <c r="V124" s="4">
        <v>0.89690000000000003</v>
      </c>
      <c r="W124" s="4">
        <v>1.3085</v>
      </c>
      <c r="X124" s="4">
        <v>-7.1000000000000004E-3</v>
      </c>
      <c r="Y124" s="4">
        <v>0.56989999999999996</v>
      </c>
      <c r="Z124" s="4">
        <v>3.9399999999999998E-2</v>
      </c>
      <c r="AA124" s="5"/>
      <c r="AB124" s="5"/>
      <c r="AC124" s="5"/>
      <c r="AD124" s="5"/>
      <c r="AE124" s="5"/>
      <c r="AF124" s="4"/>
      <c r="AG124" s="4"/>
      <c r="AH124" s="4"/>
      <c r="AI124" s="4"/>
      <c r="AJ124" s="4"/>
      <c r="AK124" s="5"/>
      <c r="AL124" s="5"/>
      <c r="AM124" s="5"/>
      <c r="AN124" s="5"/>
      <c r="AO124" s="5"/>
      <c r="AP124" s="4"/>
      <c r="AQ124" s="4"/>
      <c r="AR124" s="4"/>
      <c r="AS124" s="4"/>
      <c r="AT124" s="4"/>
      <c r="AU124" s="5"/>
      <c r="AV124" s="5"/>
      <c r="AW124" s="5"/>
      <c r="AX124" s="5"/>
      <c r="AY124" s="5"/>
      <c r="AZ124" s="4"/>
      <c r="BA124" s="4"/>
      <c r="BB124" s="4"/>
      <c r="BC124" s="4"/>
      <c r="BD124" s="4"/>
      <c r="BE124" s="5"/>
      <c r="BF124" s="5"/>
      <c r="BG124" s="5"/>
      <c r="BH124" s="5"/>
      <c r="BI124" s="5"/>
      <c r="BJ124" s="4"/>
      <c r="BK124" s="4"/>
      <c r="BL124" s="4"/>
      <c r="BM124" s="4"/>
      <c r="BN124" s="4"/>
      <c r="BO124" s="5"/>
      <c r="BP124" s="5"/>
      <c r="BQ124" s="5"/>
      <c r="BR124" s="5"/>
      <c r="BS124" s="5"/>
      <c r="BT124" s="4"/>
      <c r="BU124" s="4"/>
      <c r="BV124" s="4"/>
      <c r="BW124" s="4"/>
      <c r="BX124" s="4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5"/>
      <c r="CJ124" s="5"/>
      <c r="CK124" s="5"/>
      <c r="CL124" s="5"/>
      <c r="CM124" s="5"/>
      <c r="CN124" s="4"/>
      <c r="CO124" s="4"/>
      <c r="CP124" s="4"/>
      <c r="CQ124" s="4"/>
      <c r="CR124" s="4"/>
      <c r="CS124" s="5"/>
      <c r="CT124" s="5"/>
      <c r="CU124" s="5"/>
      <c r="CV124" s="5"/>
      <c r="CW124" s="5"/>
      <c r="CX124" s="4">
        <f t="shared" si="15"/>
        <v>0.80696000000000012</v>
      </c>
      <c r="CY124" s="4">
        <f t="shared" si="16"/>
        <v>1.08368</v>
      </c>
      <c r="CZ124" s="4">
        <f t="shared" si="17"/>
        <v>6.4079999999999998E-2</v>
      </c>
      <c r="DA124" s="4">
        <f t="shared" si="18"/>
        <v>0.81597999999999993</v>
      </c>
      <c r="DB124" s="4">
        <f t="shared" si="19"/>
        <v>0.25592000000000004</v>
      </c>
      <c r="DC124" s="11" t="str" cm="1">
        <f t="array" aca="1" ref="DC124" ca="1">CONCATENATE(INDIRECT(ADDRESS(1,MATCH(_xlfn.MINIFS(B124:CW124,metrics.est,"MAE"),B124:CW124,0)+1)), ", ", INDIRECT(ADDRESS(2,MATCH(_xlfn.MINIFS(B124:CW124,metrics.est,"MAE"),B124:CW124,0)+1)))</f>
        <v>k=5, r=0.1</v>
      </c>
      <c r="DD124" s="11" t="str" cm="1">
        <f t="array" aca="1" ref="DD124" ca="1">CONCATENATE(INDIRECT(ADDRESS(1,MATCH(_xlfn.MINIFS(B124:CW124,metrics.est,"MSE"),B124:CW124,0)+1)), ", ", INDIRECT(ADDRESS(2,MATCH(_xlfn.MINIFS(B124:CW124,metrics.est,"MSE"),B124:CW124,0)+1)))</f>
        <v>k=5, r=0.1</v>
      </c>
      <c r="DE124" s="11" t="str" cm="1">
        <f t="array" aca="1" ref="DE124" ca="1">CONCATENATE(INDIRECT(ADDRESS(1,MATCH(_xlfn.MAXIFS(B124:CW124,metrics.est,"R"),B124:CW124,0)+1)), ", ", INDIRECT(ADDRESS(2,MATCH(_xlfn.MAXIFS(B124:CW124,metrics.est,"R"),B124:CW124,0)+1)))</f>
        <v>k=5, r=0.1</v>
      </c>
      <c r="DF124" s="11" t="str" cm="1">
        <f t="array" aca="1" ref="DF124" ca="1">CONCATENATE(INDIRECT(ADDRESS(1,MATCH(_xlfn.MAXIFS(B124:CW124,metrics.est,"Coverage"),B124:CW124,0)+1)), ", ", INDIRECT(ADDRESS(2,MATCH(_xlfn.MAXIFS(B124:CW124,metrics.est,"Coverage"),B124:CW124,0)+1)))</f>
        <v>k=5, r=0.1</v>
      </c>
      <c r="DG124" s="11" t="str" cm="1">
        <f t="array" aca="1" ref="DG124" ca="1">CONCATENATE(INDIRECT(ADDRESS(1,MATCH(_xlfn.MINIFS(B124:CW124,metrics.est,"Time"),B124:CW124,0)+1)), ", ", INDIRECT(ADDRESS(2,MATCH(_xlfn.MINIFS(B124:CW124,metrics.est,"Time"),B124:CW124,0)+1)))</f>
        <v>k=5, r=0.9</v>
      </c>
    </row>
    <row r="125" spans="1:111" x14ac:dyDescent="0.2">
      <c r="A125" s="1" t="s">
        <v>120</v>
      </c>
      <c r="B125" s="4">
        <v>0.66379999999999995</v>
      </c>
      <c r="C125" s="4">
        <v>0.75870000000000004</v>
      </c>
      <c r="D125" s="4">
        <v>0.33189999999999997</v>
      </c>
      <c r="E125" s="4">
        <v>0.92930000000000001</v>
      </c>
      <c r="F125" s="4">
        <v>6.1400000000000003E-2</v>
      </c>
      <c r="G125" s="5">
        <v>0.67830000000000001</v>
      </c>
      <c r="H125" s="5">
        <v>0.79249999999999998</v>
      </c>
      <c r="I125" s="5">
        <v>0.31430000000000002</v>
      </c>
      <c r="J125" s="5">
        <v>0.90980000000000005</v>
      </c>
      <c r="K125" s="5">
        <v>3.9199999999999999E-2</v>
      </c>
      <c r="L125" s="4">
        <v>0.69730000000000003</v>
      </c>
      <c r="M125" s="4">
        <v>0.83460000000000001</v>
      </c>
      <c r="N125" s="4">
        <v>0.28670000000000001</v>
      </c>
      <c r="O125" s="4">
        <v>0.87709999999999999</v>
      </c>
      <c r="P125" s="4">
        <v>3.2300000000000002E-2</v>
      </c>
      <c r="Q125" s="5">
        <v>0.7339</v>
      </c>
      <c r="R125" s="5">
        <v>0.91720000000000002</v>
      </c>
      <c r="S125" s="5">
        <v>0.21890000000000001</v>
      </c>
      <c r="T125" s="5">
        <v>0.81389999999999996</v>
      </c>
      <c r="U125" s="5">
        <v>2.24E-2</v>
      </c>
      <c r="V125" s="4">
        <v>0.83960000000000001</v>
      </c>
      <c r="W125" s="4">
        <v>1.1782999999999999</v>
      </c>
      <c r="X125" s="4">
        <v>7.0599999999999996E-2</v>
      </c>
      <c r="Y125" s="4">
        <v>0.59370000000000001</v>
      </c>
      <c r="Z125" s="4">
        <v>1.2E-2</v>
      </c>
      <c r="AA125" s="5"/>
      <c r="AB125" s="5"/>
      <c r="AC125" s="5"/>
      <c r="AD125" s="5"/>
      <c r="AE125" s="5"/>
      <c r="AF125" s="4"/>
      <c r="AG125" s="4"/>
      <c r="AH125" s="4"/>
      <c r="AI125" s="4"/>
      <c r="AJ125" s="4"/>
      <c r="AK125" s="5"/>
      <c r="AL125" s="5"/>
      <c r="AM125" s="5"/>
      <c r="AN125" s="5"/>
      <c r="AO125" s="5"/>
      <c r="AP125" s="4"/>
      <c r="AQ125" s="4"/>
      <c r="AR125" s="4"/>
      <c r="AS125" s="4"/>
      <c r="AT125" s="4"/>
      <c r="AU125" s="5"/>
      <c r="AV125" s="5"/>
      <c r="AW125" s="5"/>
      <c r="AX125" s="5"/>
      <c r="AY125" s="5"/>
      <c r="AZ125" s="4"/>
      <c r="BA125" s="4"/>
      <c r="BB125" s="4"/>
      <c r="BC125" s="4"/>
      <c r="BD125" s="4"/>
      <c r="BE125" s="5"/>
      <c r="BF125" s="5"/>
      <c r="BG125" s="5"/>
      <c r="BH125" s="5"/>
      <c r="BI125" s="5"/>
      <c r="BJ125" s="4"/>
      <c r="BK125" s="4"/>
      <c r="BL125" s="4"/>
      <c r="BM125" s="4"/>
      <c r="BN125" s="4"/>
      <c r="BO125" s="5"/>
      <c r="BP125" s="5"/>
      <c r="BQ125" s="5"/>
      <c r="BR125" s="5"/>
      <c r="BS125" s="5"/>
      <c r="BT125" s="4"/>
      <c r="BU125" s="4"/>
      <c r="BV125" s="4"/>
      <c r="BW125" s="4"/>
      <c r="BX125" s="4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5">
        <v>0.69630000000000003</v>
      </c>
      <c r="CJ125" s="5">
        <v>0.83250000000000002</v>
      </c>
      <c r="CK125" s="5">
        <v>0.2848</v>
      </c>
      <c r="CL125" s="5">
        <v>0.87780000000000002</v>
      </c>
      <c r="CM125" s="5">
        <v>2.3E-2</v>
      </c>
      <c r="CN125" s="4"/>
      <c r="CO125" s="4"/>
      <c r="CP125" s="4"/>
      <c r="CQ125" s="4"/>
      <c r="CR125" s="4"/>
      <c r="CS125" s="5"/>
      <c r="CT125" s="5"/>
      <c r="CU125" s="5"/>
      <c r="CV125" s="5"/>
      <c r="CW125" s="5"/>
      <c r="CX125" s="4">
        <f t="shared" si="15"/>
        <v>0.71819999999999995</v>
      </c>
      <c r="CY125" s="4">
        <f t="shared" si="16"/>
        <v>0.88563333333333338</v>
      </c>
      <c r="CZ125" s="4">
        <f t="shared" si="17"/>
        <v>0.25120000000000003</v>
      </c>
      <c r="DA125" s="4">
        <f t="shared" si="18"/>
        <v>0.83360000000000001</v>
      </c>
      <c r="DB125" s="4">
        <f t="shared" si="19"/>
        <v>3.1716666666666664E-2</v>
      </c>
      <c r="DC125" s="11" t="str" cm="1">
        <f t="array" aca="1" ref="DC125" ca="1">CONCATENATE(INDIRECT(ADDRESS(1,MATCH(_xlfn.MINIFS(B125:CW125,metrics.est,"MAE"),B125:CW125,0)+1)), ", ", INDIRECT(ADDRESS(2,MATCH(_xlfn.MINIFS(B125:CW125,metrics.est,"MAE"),B125:CW125,0)+1)))</f>
        <v>k=5, r=0.1</v>
      </c>
      <c r="DD125" s="11" t="str" cm="1">
        <f t="array" aca="1" ref="DD125" ca="1">CONCATENATE(INDIRECT(ADDRESS(1,MATCH(_xlfn.MINIFS(B125:CW125,metrics.est,"MSE"),B125:CW125,0)+1)), ", ", INDIRECT(ADDRESS(2,MATCH(_xlfn.MINIFS(B125:CW125,metrics.est,"MSE"),B125:CW125,0)+1)))</f>
        <v>k=5, r=0.1</v>
      </c>
      <c r="DE125" s="11" t="str" cm="1">
        <f t="array" aca="1" ref="DE125" ca="1">CONCATENATE(INDIRECT(ADDRESS(1,MATCH(_xlfn.MAXIFS(B125:CW125,metrics.est,"R"),B125:CW125,0)+1)), ", ", INDIRECT(ADDRESS(2,MATCH(_xlfn.MAXIFS(B125:CW125,metrics.est,"R"),B125:CW125,0)+1)))</f>
        <v>k=5, r=0.1</v>
      </c>
      <c r="DF125" s="11" t="str" cm="1">
        <f t="array" aca="1" ref="DF125" ca="1">CONCATENATE(INDIRECT(ADDRESS(1,MATCH(_xlfn.MAXIFS(B125:CW125,metrics.est,"Coverage"),B125:CW125,0)+1)), ", ", INDIRECT(ADDRESS(2,MATCH(_xlfn.MAXIFS(B125:CW125,metrics.est,"Coverage"),B125:CW125,0)+1)))</f>
        <v>k=5, r=0.1</v>
      </c>
      <c r="DG125" s="11" t="str" cm="1">
        <f t="array" aca="1" ref="DG125" ca="1">CONCATENATE(INDIRECT(ADDRESS(1,MATCH(_xlfn.MINIFS(B125:CW125,metrics.est,"Time"),B125:CW125,0)+1)), ", ", INDIRECT(ADDRESS(2,MATCH(_xlfn.MINIFS(B125:CW125,metrics.est,"Time"),B125:CW125,0)+1)))</f>
        <v>k=5, r=0.9</v>
      </c>
    </row>
    <row r="126" spans="1:111" x14ac:dyDescent="0.2">
      <c r="A126" s="1" t="s">
        <v>121</v>
      </c>
      <c r="B126" s="4">
        <v>0.7127</v>
      </c>
      <c r="C126" s="4">
        <v>0.86990000000000001</v>
      </c>
      <c r="D126" s="4">
        <v>0.27689999999999998</v>
      </c>
      <c r="E126" s="4">
        <v>0.75800000000000001</v>
      </c>
      <c r="F126" s="4">
        <v>6.6199999999999995E-2</v>
      </c>
      <c r="G126" s="5">
        <v>0.74260000000000004</v>
      </c>
      <c r="H126" s="5">
        <v>0.94089999999999996</v>
      </c>
      <c r="I126" s="5">
        <v>0.27110000000000001</v>
      </c>
      <c r="J126" s="5">
        <v>0.70609999999999995</v>
      </c>
      <c r="K126" s="5">
        <v>4.1399999999999999E-2</v>
      </c>
      <c r="L126" s="4">
        <v>0.76900000000000002</v>
      </c>
      <c r="M126" s="4">
        <v>1.0066999999999999</v>
      </c>
      <c r="N126" s="4">
        <v>0.25469999999999998</v>
      </c>
      <c r="O126" s="4">
        <v>0.65510000000000002</v>
      </c>
      <c r="P126" s="4">
        <v>2.86E-2</v>
      </c>
      <c r="Q126" s="5">
        <v>0.77849999999999997</v>
      </c>
      <c r="R126" s="5">
        <v>1.0308999999999999</v>
      </c>
      <c r="S126" s="5">
        <v>0.21709999999999999</v>
      </c>
      <c r="T126" s="5">
        <v>0.6532</v>
      </c>
      <c r="U126" s="5">
        <v>2.7E-2</v>
      </c>
      <c r="V126" s="4">
        <v>0.83689999999999998</v>
      </c>
      <c r="W126" s="4">
        <v>1.1736</v>
      </c>
      <c r="X126" s="4">
        <v>7.6399999999999996E-2</v>
      </c>
      <c r="Y126" s="4">
        <v>0.57999999999999996</v>
      </c>
      <c r="Z126" s="4">
        <v>1.47E-2</v>
      </c>
      <c r="AA126" s="5"/>
      <c r="AB126" s="5"/>
      <c r="AC126" s="5"/>
      <c r="AD126" s="5"/>
      <c r="AE126" s="5"/>
      <c r="AF126" s="4"/>
      <c r="AG126" s="4"/>
      <c r="AH126" s="4"/>
      <c r="AI126" s="4"/>
      <c r="AJ126" s="4"/>
      <c r="AK126" s="5"/>
      <c r="AL126" s="5"/>
      <c r="AM126" s="5"/>
      <c r="AN126" s="5"/>
      <c r="AO126" s="5"/>
      <c r="AP126" s="4"/>
      <c r="AQ126" s="4"/>
      <c r="AR126" s="4"/>
      <c r="AS126" s="4"/>
      <c r="AT126" s="4"/>
      <c r="AU126" s="5"/>
      <c r="AV126" s="5"/>
      <c r="AW126" s="5"/>
      <c r="AX126" s="5"/>
      <c r="AY126" s="5"/>
      <c r="AZ126" s="4"/>
      <c r="BA126" s="4"/>
      <c r="BB126" s="4"/>
      <c r="BC126" s="4"/>
      <c r="BD126" s="4"/>
      <c r="BE126" s="5"/>
      <c r="BF126" s="5"/>
      <c r="BG126" s="5"/>
      <c r="BH126" s="5"/>
      <c r="BI126" s="5"/>
      <c r="BJ126" s="4"/>
      <c r="BK126" s="4"/>
      <c r="BL126" s="4"/>
      <c r="BM126" s="4"/>
      <c r="BN126" s="4"/>
      <c r="BO126" s="5"/>
      <c r="BP126" s="5"/>
      <c r="BQ126" s="5"/>
      <c r="BR126" s="5"/>
      <c r="BS126" s="5"/>
      <c r="BT126" s="4"/>
      <c r="BU126" s="4"/>
      <c r="BV126" s="4"/>
      <c r="BW126" s="4"/>
      <c r="BX126" s="4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5"/>
      <c r="CJ126" s="5"/>
      <c r="CK126" s="5"/>
      <c r="CL126" s="5"/>
      <c r="CM126" s="5"/>
      <c r="CN126" s="4"/>
      <c r="CO126" s="4"/>
      <c r="CP126" s="4"/>
      <c r="CQ126" s="4"/>
      <c r="CR126" s="4"/>
      <c r="CS126" s="5"/>
      <c r="CT126" s="5"/>
      <c r="CU126" s="5"/>
      <c r="CV126" s="5"/>
      <c r="CW126" s="5"/>
      <c r="CX126" s="4">
        <f t="shared" si="15"/>
        <v>0.76793999999999996</v>
      </c>
      <c r="CY126" s="4">
        <f t="shared" si="16"/>
        <v>1.0044</v>
      </c>
      <c r="CZ126" s="4">
        <f t="shared" si="17"/>
        <v>0.21924000000000002</v>
      </c>
      <c r="DA126" s="4">
        <f t="shared" si="18"/>
        <v>0.67048000000000008</v>
      </c>
      <c r="DB126" s="4">
        <f t="shared" si="19"/>
        <v>3.5579999999999994E-2</v>
      </c>
      <c r="DC126" s="11" t="str" cm="1">
        <f t="array" aca="1" ref="DC126" ca="1">CONCATENATE(INDIRECT(ADDRESS(1,MATCH(_xlfn.MINIFS(B126:CW126,metrics.est,"MAE"),B126:CW126,0)+1)), ", ", INDIRECT(ADDRESS(2,MATCH(_xlfn.MINIFS(B126:CW126,metrics.est,"MAE"),B126:CW126,0)+1)))</f>
        <v>k=5, r=0.1</v>
      </c>
      <c r="DD126" s="11" t="str" cm="1">
        <f t="array" aca="1" ref="DD126" ca="1">CONCATENATE(INDIRECT(ADDRESS(1,MATCH(_xlfn.MINIFS(B126:CW126,metrics.est,"MSE"),B126:CW126,0)+1)), ", ", INDIRECT(ADDRESS(2,MATCH(_xlfn.MINIFS(B126:CW126,metrics.est,"MSE"),B126:CW126,0)+1)))</f>
        <v>k=5, r=0.1</v>
      </c>
      <c r="DE126" s="11" t="str" cm="1">
        <f t="array" aca="1" ref="DE126" ca="1">CONCATENATE(INDIRECT(ADDRESS(1,MATCH(_xlfn.MAXIFS(B126:CW126,metrics.est,"R"),B126:CW126,0)+1)), ", ", INDIRECT(ADDRESS(2,MATCH(_xlfn.MAXIFS(B126:CW126,metrics.est,"R"),B126:CW126,0)+1)))</f>
        <v>k=5, r=0.1</v>
      </c>
      <c r="DF126" s="11" t="str" cm="1">
        <f t="array" aca="1" ref="DF126" ca="1">CONCATENATE(INDIRECT(ADDRESS(1,MATCH(_xlfn.MAXIFS(B126:CW126,metrics.est,"Coverage"),B126:CW126,0)+1)), ", ", INDIRECT(ADDRESS(2,MATCH(_xlfn.MAXIFS(B126:CW126,metrics.est,"Coverage"),B126:CW126,0)+1)))</f>
        <v>k=5, r=0.1</v>
      </c>
      <c r="DG126" s="11" t="str" cm="1">
        <f t="array" aca="1" ref="DG126" ca="1">CONCATENATE(INDIRECT(ADDRESS(1,MATCH(_xlfn.MINIFS(B126:CW126,metrics.est,"Time"),B126:CW126,0)+1)), ", ", INDIRECT(ADDRESS(2,MATCH(_xlfn.MINIFS(B126:CW126,metrics.est,"Time"),B126:CW126,0)+1)))</f>
        <v>k=5, r=0.9</v>
      </c>
    </row>
    <row r="127" spans="1:111" x14ac:dyDescent="0.2">
      <c r="A127" s="1" t="s">
        <v>122</v>
      </c>
      <c r="B127" s="4">
        <v>0.66349999999999998</v>
      </c>
      <c r="C127" s="4">
        <v>0.7611</v>
      </c>
      <c r="D127" s="4">
        <v>0.35420000000000001</v>
      </c>
      <c r="E127" s="4">
        <v>0.93820000000000003</v>
      </c>
      <c r="F127" s="4">
        <v>6.1800000000000001E-2</v>
      </c>
      <c r="G127" s="5">
        <v>0.67459999999999998</v>
      </c>
      <c r="H127" s="5">
        <v>0.78900000000000003</v>
      </c>
      <c r="I127" s="5">
        <v>0.35620000000000002</v>
      </c>
      <c r="J127" s="5">
        <v>0.92930000000000001</v>
      </c>
      <c r="K127" s="5">
        <v>4.7800000000000002E-2</v>
      </c>
      <c r="L127" s="4">
        <v>0.68979999999999997</v>
      </c>
      <c r="M127" s="4">
        <v>0.82430000000000003</v>
      </c>
      <c r="N127" s="4">
        <v>0.32979999999999998</v>
      </c>
      <c r="O127" s="4">
        <v>0.91010000000000002</v>
      </c>
      <c r="P127" s="4">
        <v>2.8199999999999999E-2</v>
      </c>
      <c r="Q127" s="5">
        <v>0.72189999999999999</v>
      </c>
      <c r="R127" s="5">
        <v>0.89549999999999996</v>
      </c>
      <c r="S127" s="5">
        <v>0.25919999999999999</v>
      </c>
      <c r="T127" s="5">
        <v>0.85970000000000002</v>
      </c>
      <c r="U127" s="5">
        <v>2.52E-2</v>
      </c>
      <c r="V127" s="4">
        <v>0.8276</v>
      </c>
      <c r="W127" s="4">
        <v>1.1491</v>
      </c>
      <c r="X127" s="4">
        <v>8.0799999999999997E-2</v>
      </c>
      <c r="Y127" s="4">
        <v>0.60419999999999996</v>
      </c>
      <c r="Z127" s="4">
        <v>9.2999999999999992E-3</v>
      </c>
      <c r="AA127" s="5"/>
      <c r="AB127" s="5"/>
      <c r="AC127" s="5"/>
      <c r="AD127" s="5"/>
      <c r="AE127" s="5"/>
      <c r="AF127" s="4"/>
      <c r="AG127" s="4"/>
      <c r="AH127" s="4"/>
      <c r="AI127" s="4"/>
      <c r="AJ127" s="4"/>
      <c r="AK127" s="5"/>
      <c r="AL127" s="5"/>
      <c r="AM127" s="5"/>
      <c r="AN127" s="5"/>
      <c r="AO127" s="5"/>
      <c r="AP127" s="4"/>
      <c r="AQ127" s="4"/>
      <c r="AR127" s="4"/>
      <c r="AS127" s="4"/>
      <c r="AT127" s="4"/>
      <c r="AU127" s="5"/>
      <c r="AV127" s="5"/>
      <c r="AW127" s="5"/>
      <c r="AX127" s="5"/>
      <c r="AY127" s="5"/>
      <c r="AZ127" s="4"/>
      <c r="BA127" s="4"/>
      <c r="BB127" s="4"/>
      <c r="BC127" s="4"/>
      <c r="BD127" s="4"/>
      <c r="BE127" s="5"/>
      <c r="BF127" s="5"/>
      <c r="BG127" s="5"/>
      <c r="BH127" s="5"/>
      <c r="BI127" s="5"/>
      <c r="BJ127" s="4"/>
      <c r="BK127" s="4"/>
      <c r="BL127" s="4"/>
      <c r="BM127" s="4"/>
      <c r="BN127" s="4"/>
      <c r="BO127" s="5"/>
      <c r="BP127" s="5"/>
      <c r="BQ127" s="5"/>
      <c r="BR127" s="5"/>
      <c r="BS127" s="5"/>
      <c r="BT127" s="4"/>
      <c r="BU127" s="4"/>
      <c r="BV127" s="4"/>
      <c r="BW127" s="4"/>
      <c r="BX127" s="4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5"/>
      <c r="CJ127" s="5"/>
      <c r="CK127" s="5"/>
      <c r="CL127" s="5"/>
      <c r="CM127" s="5"/>
      <c r="CN127" s="4"/>
      <c r="CO127" s="4"/>
      <c r="CP127" s="4"/>
      <c r="CQ127" s="4"/>
      <c r="CR127" s="4"/>
      <c r="CS127" s="5"/>
      <c r="CT127" s="5"/>
      <c r="CU127" s="5"/>
      <c r="CV127" s="5"/>
      <c r="CW127" s="5"/>
      <c r="CX127" s="4">
        <f t="shared" si="15"/>
        <v>0.71547999999999989</v>
      </c>
      <c r="CY127" s="4">
        <f t="shared" si="16"/>
        <v>0.88379999999999992</v>
      </c>
      <c r="CZ127" s="4">
        <f t="shared" si="17"/>
        <v>0.27603999999999995</v>
      </c>
      <c r="DA127" s="4">
        <f t="shared" si="18"/>
        <v>0.84830000000000005</v>
      </c>
      <c r="DB127" s="4">
        <f t="shared" si="19"/>
        <v>3.4460000000000005E-2</v>
      </c>
      <c r="DC127" s="11" t="str" cm="1">
        <f t="array" aca="1" ref="DC127" ca="1">CONCATENATE(INDIRECT(ADDRESS(1,MATCH(_xlfn.MINIFS(B127:CW127,metrics.est,"MAE"),B127:CW127,0)+1)), ", ", INDIRECT(ADDRESS(2,MATCH(_xlfn.MINIFS(B127:CW127,metrics.est,"MAE"),B127:CW127,0)+1)))</f>
        <v>k=5, r=0.1</v>
      </c>
      <c r="DD127" s="11" t="str" cm="1">
        <f t="array" aca="1" ref="DD127" ca="1">CONCATENATE(INDIRECT(ADDRESS(1,MATCH(_xlfn.MINIFS(B127:CW127,metrics.est,"MSE"),B127:CW127,0)+1)), ", ", INDIRECT(ADDRESS(2,MATCH(_xlfn.MINIFS(B127:CW127,metrics.est,"MSE"),B127:CW127,0)+1)))</f>
        <v>k=5, r=0.1</v>
      </c>
      <c r="DE127" s="11" t="str" cm="1">
        <f t="array" aca="1" ref="DE127" ca="1">CONCATENATE(INDIRECT(ADDRESS(1,MATCH(_xlfn.MAXIFS(B127:CW127,metrics.est,"R"),B127:CW127,0)+1)), ", ", INDIRECT(ADDRESS(2,MATCH(_xlfn.MAXIFS(B127:CW127,metrics.est,"R"),B127:CW127,0)+1)))</f>
        <v>k=5, r=0.3</v>
      </c>
      <c r="DF127" s="11" t="str" cm="1">
        <f t="array" aca="1" ref="DF127" ca="1">CONCATENATE(INDIRECT(ADDRESS(1,MATCH(_xlfn.MAXIFS(B127:CW127,metrics.est,"Coverage"),B127:CW127,0)+1)), ", ", INDIRECT(ADDRESS(2,MATCH(_xlfn.MAXIFS(B127:CW127,metrics.est,"Coverage"),B127:CW127,0)+1)))</f>
        <v>k=5, r=0.1</v>
      </c>
      <c r="DG127" s="11" t="str" cm="1">
        <f t="array" aca="1" ref="DG127" ca="1">CONCATENATE(INDIRECT(ADDRESS(1,MATCH(_xlfn.MINIFS(B127:CW127,metrics.est,"Time"),B127:CW127,0)+1)), ", ", INDIRECT(ADDRESS(2,MATCH(_xlfn.MINIFS(B127:CW127,metrics.est,"Time"),B127:CW127,0)+1)))</f>
        <v>k=5, r=0.9</v>
      </c>
    </row>
    <row r="128" spans="1:111" x14ac:dyDescent="0.2">
      <c r="A128" s="1" t="s">
        <v>123</v>
      </c>
      <c r="B128" s="4">
        <v>0.67349999999999999</v>
      </c>
      <c r="C128" s="4">
        <v>0.77449999999999997</v>
      </c>
      <c r="D128" s="4">
        <v>0.3085</v>
      </c>
      <c r="E128" s="4">
        <v>0.94199999999999995</v>
      </c>
      <c r="F128" s="4">
        <v>4.5100000000000001E-2</v>
      </c>
      <c r="G128" s="5">
        <v>0.68330000000000002</v>
      </c>
      <c r="H128" s="5">
        <v>0.79879999999999995</v>
      </c>
      <c r="I128" s="5">
        <v>0.30499999999999999</v>
      </c>
      <c r="J128" s="5">
        <v>0.92810000000000004</v>
      </c>
      <c r="K128" s="5">
        <v>3.1199999999999999E-2</v>
      </c>
      <c r="L128" s="4">
        <v>0.69569999999999999</v>
      </c>
      <c r="M128" s="4">
        <v>0.82840000000000003</v>
      </c>
      <c r="N128" s="4">
        <v>0.2843</v>
      </c>
      <c r="O128" s="4">
        <v>0.90290000000000004</v>
      </c>
      <c r="P128" s="4">
        <v>2.2700000000000001E-2</v>
      </c>
      <c r="Q128" s="5">
        <v>0.72430000000000005</v>
      </c>
      <c r="R128" s="5">
        <v>0.8921</v>
      </c>
      <c r="S128" s="5">
        <v>0.2414</v>
      </c>
      <c r="T128" s="5">
        <v>0.85019999999999996</v>
      </c>
      <c r="U128" s="5">
        <v>1.67E-2</v>
      </c>
      <c r="V128" s="4">
        <v>0.80820000000000003</v>
      </c>
      <c r="W128" s="4">
        <v>1.1052999999999999</v>
      </c>
      <c r="X128" s="4">
        <v>0.1744</v>
      </c>
      <c r="Y128" s="4">
        <v>0.59930000000000005</v>
      </c>
      <c r="Z128" s="4">
        <v>7.3000000000000001E-3</v>
      </c>
      <c r="AA128" s="5"/>
      <c r="AB128" s="5"/>
      <c r="AC128" s="5"/>
      <c r="AD128" s="5"/>
      <c r="AE128" s="5"/>
      <c r="AF128" s="4"/>
      <c r="AG128" s="4"/>
      <c r="AH128" s="4"/>
      <c r="AI128" s="4"/>
      <c r="AJ128" s="4"/>
      <c r="AK128" s="5"/>
      <c r="AL128" s="5"/>
      <c r="AM128" s="5"/>
      <c r="AN128" s="5"/>
      <c r="AO128" s="5"/>
      <c r="AP128" s="4"/>
      <c r="AQ128" s="4"/>
      <c r="AR128" s="4"/>
      <c r="AS128" s="4"/>
      <c r="AT128" s="4"/>
      <c r="AU128" s="5"/>
      <c r="AV128" s="5"/>
      <c r="AW128" s="5"/>
      <c r="AX128" s="5"/>
      <c r="AY128" s="5"/>
      <c r="AZ128" s="4"/>
      <c r="BA128" s="4"/>
      <c r="BB128" s="4"/>
      <c r="BC128" s="4"/>
      <c r="BD128" s="4"/>
      <c r="BE128" s="5"/>
      <c r="BF128" s="5"/>
      <c r="BG128" s="5"/>
      <c r="BH128" s="5"/>
      <c r="BI128" s="5"/>
      <c r="BJ128" s="4"/>
      <c r="BK128" s="4"/>
      <c r="BL128" s="4"/>
      <c r="BM128" s="4"/>
      <c r="BN128" s="4"/>
      <c r="BO128" s="5"/>
      <c r="BP128" s="5"/>
      <c r="BQ128" s="5"/>
      <c r="BR128" s="5"/>
      <c r="BS128" s="5"/>
      <c r="BT128" s="4"/>
      <c r="BU128" s="4"/>
      <c r="BV128" s="4"/>
      <c r="BW128" s="4"/>
      <c r="BX128" s="4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5"/>
      <c r="CJ128" s="5"/>
      <c r="CK128" s="5"/>
      <c r="CL128" s="5"/>
      <c r="CM128" s="5"/>
      <c r="CN128" s="4"/>
      <c r="CO128" s="4"/>
      <c r="CP128" s="4"/>
      <c r="CQ128" s="4"/>
      <c r="CR128" s="4"/>
      <c r="CS128" s="5"/>
      <c r="CT128" s="5"/>
      <c r="CU128" s="5"/>
      <c r="CV128" s="5"/>
      <c r="CW128" s="5"/>
      <c r="CX128" s="4">
        <f t="shared" si="15"/>
        <v>0.71699999999999997</v>
      </c>
      <c r="CY128" s="4">
        <f t="shared" si="16"/>
        <v>0.87981999999999994</v>
      </c>
      <c r="CZ128" s="4">
        <f t="shared" si="17"/>
        <v>0.26272000000000001</v>
      </c>
      <c r="DA128" s="4">
        <f t="shared" si="18"/>
        <v>0.84450000000000003</v>
      </c>
      <c r="DB128" s="4">
        <f t="shared" si="19"/>
        <v>2.46E-2</v>
      </c>
      <c r="DC128" s="11" t="str" cm="1">
        <f t="array" aca="1" ref="DC128" ca="1">CONCATENATE(INDIRECT(ADDRESS(1,MATCH(_xlfn.MINIFS(B128:CW128,metrics.est,"MAE"),B128:CW128,0)+1)), ", ", INDIRECT(ADDRESS(2,MATCH(_xlfn.MINIFS(B128:CW128,metrics.est,"MAE"),B128:CW128,0)+1)))</f>
        <v>k=5, r=0.1</v>
      </c>
      <c r="DD128" s="11" t="str" cm="1">
        <f t="array" aca="1" ref="DD128" ca="1">CONCATENATE(INDIRECT(ADDRESS(1,MATCH(_xlfn.MINIFS(B128:CW128,metrics.est,"MSE"),B128:CW128,0)+1)), ", ", INDIRECT(ADDRESS(2,MATCH(_xlfn.MINIFS(B128:CW128,metrics.est,"MSE"),B128:CW128,0)+1)))</f>
        <v>k=5, r=0.1</v>
      </c>
      <c r="DE128" s="11" t="str" cm="1">
        <f t="array" aca="1" ref="DE128" ca="1">CONCATENATE(INDIRECT(ADDRESS(1,MATCH(_xlfn.MAXIFS(B128:CW128,metrics.est,"R"),B128:CW128,0)+1)), ", ", INDIRECT(ADDRESS(2,MATCH(_xlfn.MAXIFS(B128:CW128,metrics.est,"R"),B128:CW128,0)+1)))</f>
        <v>k=5, r=0.1</v>
      </c>
      <c r="DF128" s="11" t="str" cm="1">
        <f t="array" aca="1" ref="DF128" ca="1">CONCATENATE(INDIRECT(ADDRESS(1,MATCH(_xlfn.MAXIFS(B128:CW128,metrics.est,"Coverage"),B128:CW128,0)+1)), ", ", INDIRECT(ADDRESS(2,MATCH(_xlfn.MAXIFS(B128:CW128,metrics.est,"Coverage"),B128:CW128,0)+1)))</f>
        <v>k=5, r=0.1</v>
      </c>
      <c r="DG128" s="11" t="str" cm="1">
        <f t="array" aca="1" ref="DG128" ca="1">CONCATENATE(INDIRECT(ADDRESS(1,MATCH(_xlfn.MINIFS(B128:CW128,metrics.est,"Time"),B128:CW128,0)+1)), ", ", INDIRECT(ADDRESS(2,MATCH(_xlfn.MINIFS(B128:CW128,metrics.est,"Time"),B128:CW128,0)+1)))</f>
        <v>k=5, r=0.9</v>
      </c>
    </row>
    <row r="129" spans="1:111" x14ac:dyDescent="0.2">
      <c r="A129" s="1" t="s">
        <v>124</v>
      </c>
      <c r="B129" s="4">
        <v>0.67269999999999996</v>
      </c>
      <c r="C129" s="4">
        <v>0.78300000000000003</v>
      </c>
      <c r="D129" s="4">
        <v>0.33479999999999999</v>
      </c>
      <c r="E129" s="4">
        <v>0.95630000000000004</v>
      </c>
      <c r="F129" s="4">
        <v>2.7400000000000001E-2</v>
      </c>
      <c r="G129" s="5">
        <v>0.68140000000000001</v>
      </c>
      <c r="H129" s="5">
        <v>0.80530000000000002</v>
      </c>
      <c r="I129" s="5">
        <v>0.34770000000000001</v>
      </c>
      <c r="J129" s="5">
        <v>0.94589999999999996</v>
      </c>
      <c r="K129" s="5">
        <v>2.4400000000000002E-2</v>
      </c>
      <c r="L129" s="4">
        <v>0.69130000000000003</v>
      </c>
      <c r="M129" s="4">
        <v>0.82750000000000001</v>
      </c>
      <c r="N129" s="4">
        <v>0.33689999999999998</v>
      </c>
      <c r="O129" s="4">
        <v>0.92689999999999995</v>
      </c>
      <c r="P129" s="4">
        <v>1.5100000000000001E-2</v>
      </c>
      <c r="Q129" s="5">
        <v>0.71730000000000005</v>
      </c>
      <c r="R129" s="5">
        <v>0.88529999999999998</v>
      </c>
      <c r="S129" s="5">
        <v>0.28639999999999999</v>
      </c>
      <c r="T129" s="5">
        <v>0.88549999999999995</v>
      </c>
      <c r="U129" s="5">
        <v>1.14E-2</v>
      </c>
      <c r="V129" s="4">
        <v>0.80189999999999995</v>
      </c>
      <c r="W129" s="4">
        <v>1.0944</v>
      </c>
      <c r="X129" s="4">
        <v>0.185</v>
      </c>
      <c r="Y129" s="4">
        <v>0.63619999999999999</v>
      </c>
      <c r="Z129" s="4">
        <v>5.0000000000000001E-3</v>
      </c>
      <c r="AA129" s="5"/>
      <c r="AB129" s="5"/>
      <c r="AC129" s="5"/>
      <c r="AD129" s="5"/>
      <c r="AE129" s="5"/>
      <c r="AF129" s="4"/>
      <c r="AG129" s="4"/>
      <c r="AH129" s="4"/>
      <c r="AI129" s="4"/>
      <c r="AJ129" s="4"/>
      <c r="AK129" s="5"/>
      <c r="AL129" s="5"/>
      <c r="AM129" s="5"/>
      <c r="AN129" s="5"/>
      <c r="AO129" s="5"/>
      <c r="AP129" s="4"/>
      <c r="AQ129" s="4"/>
      <c r="AR129" s="4"/>
      <c r="AS129" s="4"/>
      <c r="AT129" s="4"/>
      <c r="AU129" s="5"/>
      <c r="AV129" s="5"/>
      <c r="AW129" s="5"/>
      <c r="AX129" s="5"/>
      <c r="AY129" s="5"/>
      <c r="AZ129" s="4"/>
      <c r="BA129" s="4"/>
      <c r="BB129" s="4"/>
      <c r="BC129" s="4"/>
      <c r="BD129" s="4"/>
      <c r="BE129" s="5"/>
      <c r="BF129" s="5"/>
      <c r="BG129" s="5"/>
      <c r="BH129" s="5"/>
      <c r="BI129" s="5"/>
      <c r="BJ129" s="4"/>
      <c r="BK129" s="4"/>
      <c r="BL129" s="4"/>
      <c r="BM129" s="4"/>
      <c r="BN129" s="4"/>
      <c r="BO129" s="5"/>
      <c r="BP129" s="5"/>
      <c r="BQ129" s="5"/>
      <c r="BR129" s="5"/>
      <c r="BS129" s="5"/>
      <c r="BT129" s="4"/>
      <c r="BU129" s="4"/>
      <c r="BV129" s="4"/>
      <c r="BW129" s="4"/>
      <c r="BX129" s="4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5"/>
      <c r="CJ129" s="5"/>
      <c r="CK129" s="5"/>
      <c r="CL129" s="5"/>
      <c r="CM129" s="5"/>
      <c r="CN129" s="4"/>
      <c r="CO129" s="4"/>
      <c r="CP129" s="4"/>
      <c r="CQ129" s="4"/>
      <c r="CR129" s="4"/>
      <c r="CS129" s="5"/>
      <c r="CT129" s="5"/>
      <c r="CU129" s="5"/>
      <c r="CV129" s="5"/>
      <c r="CW129" s="5"/>
      <c r="CX129" s="4">
        <f t="shared" si="15"/>
        <v>0.71291999999999989</v>
      </c>
      <c r="CY129" s="4">
        <f t="shared" si="16"/>
        <v>0.87909999999999999</v>
      </c>
      <c r="CZ129" s="4">
        <f t="shared" si="17"/>
        <v>0.29816000000000004</v>
      </c>
      <c r="DA129" s="4">
        <f t="shared" si="18"/>
        <v>0.87015999999999993</v>
      </c>
      <c r="DB129" s="4">
        <f t="shared" si="19"/>
        <v>1.6660000000000001E-2</v>
      </c>
      <c r="DC129" s="11" t="str" cm="1">
        <f t="array" aca="1" ref="DC129" ca="1">CONCATENATE(INDIRECT(ADDRESS(1,MATCH(_xlfn.MINIFS(B129:CW129,metrics.est,"MAE"),B129:CW129,0)+1)), ", ", INDIRECT(ADDRESS(2,MATCH(_xlfn.MINIFS(B129:CW129,metrics.est,"MAE"),B129:CW129,0)+1)))</f>
        <v>k=5, r=0.1</v>
      </c>
      <c r="DD129" s="11" t="str" cm="1">
        <f t="array" aca="1" ref="DD129" ca="1">CONCATENATE(INDIRECT(ADDRESS(1,MATCH(_xlfn.MINIFS(B129:CW129,metrics.est,"MSE"),B129:CW129,0)+1)), ", ", INDIRECT(ADDRESS(2,MATCH(_xlfn.MINIFS(B129:CW129,metrics.est,"MSE"),B129:CW129,0)+1)))</f>
        <v>k=5, r=0.1</v>
      </c>
      <c r="DE129" s="11" t="str" cm="1">
        <f t="array" aca="1" ref="DE129" ca="1">CONCATENATE(INDIRECT(ADDRESS(1,MATCH(_xlfn.MAXIFS(B129:CW129,metrics.est,"R"),B129:CW129,0)+1)), ", ", INDIRECT(ADDRESS(2,MATCH(_xlfn.MAXIFS(B129:CW129,metrics.est,"R"),B129:CW129,0)+1)))</f>
        <v>k=5, r=0.3</v>
      </c>
      <c r="DF129" s="11" t="str" cm="1">
        <f t="array" aca="1" ref="DF129" ca="1">CONCATENATE(INDIRECT(ADDRESS(1,MATCH(_xlfn.MAXIFS(B129:CW129,metrics.est,"Coverage"),B129:CW129,0)+1)), ", ", INDIRECT(ADDRESS(2,MATCH(_xlfn.MAXIFS(B129:CW129,metrics.est,"Coverage"),B129:CW129,0)+1)))</f>
        <v>k=5, r=0.1</v>
      </c>
      <c r="DG129" s="11" t="str" cm="1">
        <f t="array" aca="1" ref="DG129" ca="1">CONCATENATE(INDIRECT(ADDRESS(1,MATCH(_xlfn.MINIFS(B129:CW129,metrics.est,"Time"),B129:CW129,0)+1)), ", ", INDIRECT(ADDRESS(2,MATCH(_xlfn.MINIFS(B129:CW129,metrics.est,"Time"),B129:CW129,0)+1)))</f>
        <v>k=5, r=0.9</v>
      </c>
    </row>
    <row r="130" spans="1:111" x14ac:dyDescent="0.2">
      <c r="A130" s="1" t="s">
        <v>125</v>
      </c>
      <c r="B130" s="4">
        <v>0.66890000000000005</v>
      </c>
      <c r="C130" s="4">
        <v>0.76800000000000002</v>
      </c>
      <c r="D130" s="4">
        <v>0.3211</v>
      </c>
      <c r="E130" s="4">
        <v>0.94920000000000004</v>
      </c>
      <c r="F130" s="4">
        <v>8.6099999999999996E-2</v>
      </c>
      <c r="G130" s="5">
        <v>0.67989999999999995</v>
      </c>
      <c r="H130" s="5">
        <v>0.79559999999999997</v>
      </c>
      <c r="I130" s="5">
        <v>0.32250000000000001</v>
      </c>
      <c r="J130" s="5">
        <v>0.93679999999999997</v>
      </c>
      <c r="K130" s="5">
        <v>6.0600000000000001E-2</v>
      </c>
      <c r="L130" s="4">
        <v>0.69299999999999995</v>
      </c>
      <c r="M130" s="4">
        <v>0.82469999999999999</v>
      </c>
      <c r="N130" s="4">
        <v>0.30830000000000002</v>
      </c>
      <c r="O130" s="4">
        <v>0.91180000000000005</v>
      </c>
      <c r="P130" s="4">
        <v>5.0099999999999999E-2</v>
      </c>
      <c r="Q130" s="5">
        <v>0.7268</v>
      </c>
      <c r="R130" s="5">
        <v>0.90059999999999996</v>
      </c>
      <c r="S130" s="5">
        <v>0.247</v>
      </c>
      <c r="T130" s="5">
        <v>0.85340000000000005</v>
      </c>
      <c r="U130" s="5">
        <v>3.3000000000000002E-2</v>
      </c>
      <c r="V130" s="4">
        <v>0.81940000000000002</v>
      </c>
      <c r="W130" s="4">
        <v>1.1368</v>
      </c>
      <c r="X130" s="4">
        <v>0.17150000000000001</v>
      </c>
      <c r="Y130" s="4">
        <v>0.57599999999999996</v>
      </c>
      <c r="Z130" s="4">
        <v>1.2999999999999999E-2</v>
      </c>
      <c r="AA130" s="5"/>
      <c r="AB130" s="5"/>
      <c r="AC130" s="5"/>
      <c r="AD130" s="5"/>
      <c r="AE130" s="5"/>
      <c r="AF130" s="4"/>
      <c r="AG130" s="4"/>
      <c r="AH130" s="4"/>
      <c r="AI130" s="4"/>
      <c r="AJ130" s="4"/>
      <c r="AK130" s="5"/>
      <c r="AL130" s="5"/>
      <c r="AM130" s="5"/>
      <c r="AN130" s="5"/>
      <c r="AO130" s="5"/>
      <c r="AP130" s="4"/>
      <c r="AQ130" s="4"/>
      <c r="AR130" s="4"/>
      <c r="AS130" s="4"/>
      <c r="AT130" s="4"/>
      <c r="AU130" s="5"/>
      <c r="AV130" s="5"/>
      <c r="AW130" s="5"/>
      <c r="AX130" s="5"/>
      <c r="AY130" s="5"/>
      <c r="AZ130" s="4"/>
      <c r="BA130" s="4"/>
      <c r="BB130" s="4"/>
      <c r="BC130" s="4"/>
      <c r="BD130" s="4"/>
      <c r="BE130" s="5"/>
      <c r="BF130" s="5"/>
      <c r="BG130" s="5"/>
      <c r="BH130" s="5"/>
      <c r="BI130" s="5"/>
      <c r="BJ130" s="4"/>
      <c r="BK130" s="4"/>
      <c r="BL130" s="4"/>
      <c r="BM130" s="4"/>
      <c r="BN130" s="4"/>
      <c r="BO130" s="5"/>
      <c r="BP130" s="5"/>
      <c r="BQ130" s="5"/>
      <c r="BR130" s="5"/>
      <c r="BS130" s="5"/>
      <c r="BT130" s="4"/>
      <c r="BU130" s="4"/>
      <c r="BV130" s="4"/>
      <c r="BW130" s="4"/>
      <c r="BX130" s="4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5"/>
      <c r="CJ130" s="5"/>
      <c r="CK130" s="5"/>
      <c r="CL130" s="5"/>
      <c r="CM130" s="5"/>
      <c r="CN130" s="4"/>
      <c r="CO130" s="4"/>
      <c r="CP130" s="4"/>
      <c r="CQ130" s="4"/>
      <c r="CR130" s="4"/>
      <c r="CS130" s="5"/>
      <c r="CT130" s="5"/>
      <c r="CU130" s="5"/>
      <c r="CV130" s="5"/>
      <c r="CW130" s="5"/>
      <c r="CX130" s="4">
        <f t="shared" si="15"/>
        <v>0.7175999999999999</v>
      </c>
      <c r="CY130" s="4">
        <f t="shared" si="16"/>
        <v>0.88514000000000004</v>
      </c>
      <c r="CZ130" s="4">
        <f t="shared" si="17"/>
        <v>0.27407999999999999</v>
      </c>
      <c r="DA130" s="4">
        <f t="shared" si="18"/>
        <v>0.84543999999999997</v>
      </c>
      <c r="DB130" s="4">
        <f t="shared" si="19"/>
        <v>4.8560000000000006E-2</v>
      </c>
      <c r="DC130" s="11" t="str" cm="1">
        <f t="array" aca="1" ref="DC130" ca="1">CONCATENATE(INDIRECT(ADDRESS(1,MATCH(_xlfn.MINIFS(B130:CW130,metrics.est,"MAE"),B130:CW130,0)+1)), ", ", INDIRECT(ADDRESS(2,MATCH(_xlfn.MINIFS(B130:CW130,metrics.est,"MAE"),B130:CW130,0)+1)))</f>
        <v>k=5, r=0.1</v>
      </c>
      <c r="DD130" s="11" t="str" cm="1">
        <f t="array" aca="1" ref="DD130" ca="1">CONCATENATE(INDIRECT(ADDRESS(1,MATCH(_xlfn.MINIFS(B130:CW130,metrics.est,"MSE"),B130:CW130,0)+1)), ", ", INDIRECT(ADDRESS(2,MATCH(_xlfn.MINIFS(B130:CW130,metrics.est,"MSE"),B130:CW130,0)+1)))</f>
        <v>k=5, r=0.1</v>
      </c>
      <c r="DE130" s="11" t="str" cm="1">
        <f t="array" aca="1" ref="DE130" ca="1">CONCATENATE(INDIRECT(ADDRESS(1,MATCH(_xlfn.MAXIFS(B130:CW130,metrics.est,"R"),B130:CW130,0)+1)), ", ", INDIRECT(ADDRESS(2,MATCH(_xlfn.MAXIFS(B130:CW130,metrics.est,"R"),B130:CW130,0)+1)))</f>
        <v>k=5, r=0.3</v>
      </c>
      <c r="DF130" s="11" t="str" cm="1">
        <f t="array" aca="1" ref="DF130" ca="1">CONCATENATE(INDIRECT(ADDRESS(1,MATCH(_xlfn.MAXIFS(B130:CW130,metrics.est,"Coverage"),B130:CW130,0)+1)), ", ", INDIRECT(ADDRESS(2,MATCH(_xlfn.MAXIFS(B130:CW130,metrics.est,"Coverage"),B130:CW130,0)+1)))</f>
        <v>k=5, r=0.1</v>
      </c>
      <c r="DG130" s="11" t="str" cm="1">
        <f t="array" aca="1" ref="DG130" ca="1">CONCATENATE(INDIRECT(ADDRESS(1,MATCH(_xlfn.MINIFS(B130:CW130,metrics.est,"Time"),B130:CW130,0)+1)), ", ", INDIRECT(ADDRESS(2,MATCH(_xlfn.MINIFS(B130:CW130,metrics.est,"Time"),B130:CW130,0)+1)))</f>
        <v>k=5, r=0.9</v>
      </c>
    </row>
    <row r="131" spans="1:111" x14ac:dyDescent="0.2">
      <c r="A131" s="1" t="s">
        <v>126</v>
      </c>
      <c r="B131" s="4">
        <v>0.67110000000000003</v>
      </c>
      <c r="C131" s="4">
        <v>0.7762</v>
      </c>
      <c r="D131" s="4">
        <v>0.32890000000000003</v>
      </c>
      <c r="E131" s="4">
        <v>0.95520000000000005</v>
      </c>
      <c r="F131" s="4">
        <v>5.0500000000000003E-2</v>
      </c>
      <c r="G131" s="5">
        <v>0.68120000000000003</v>
      </c>
      <c r="H131" s="5">
        <v>0.8014</v>
      </c>
      <c r="I131" s="5">
        <v>0.33339999999999997</v>
      </c>
      <c r="J131" s="5">
        <v>0.94420000000000004</v>
      </c>
      <c r="K131" s="5">
        <v>3.9E-2</v>
      </c>
      <c r="L131" s="4">
        <v>0.69310000000000005</v>
      </c>
      <c r="M131" s="4">
        <v>0.82830000000000004</v>
      </c>
      <c r="N131" s="4">
        <v>0.31940000000000002</v>
      </c>
      <c r="O131" s="4">
        <v>0.92390000000000005</v>
      </c>
      <c r="P131" s="4">
        <v>2.2700000000000001E-2</v>
      </c>
      <c r="Q131" s="5">
        <v>0.72209999999999996</v>
      </c>
      <c r="R131" s="5">
        <v>0.89219999999999999</v>
      </c>
      <c r="S131" s="5">
        <v>0.26240000000000002</v>
      </c>
      <c r="T131" s="5">
        <v>0.87929999999999997</v>
      </c>
      <c r="U131" s="5">
        <v>2.1399999999999999E-2</v>
      </c>
      <c r="V131" s="4">
        <v>0.80930000000000002</v>
      </c>
      <c r="W131" s="4">
        <v>1.1099000000000001</v>
      </c>
      <c r="X131" s="4">
        <v>0.1767</v>
      </c>
      <c r="Y131" s="4">
        <v>0.62780000000000002</v>
      </c>
      <c r="Z131" s="4">
        <v>7.4999999999999997E-3</v>
      </c>
      <c r="AA131" s="5"/>
      <c r="AB131" s="5"/>
      <c r="AC131" s="5"/>
      <c r="AD131" s="5"/>
      <c r="AE131" s="5"/>
      <c r="AF131" s="4"/>
      <c r="AG131" s="4"/>
      <c r="AH131" s="4"/>
      <c r="AI131" s="4"/>
      <c r="AJ131" s="4"/>
      <c r="AK131" s="5"/>
      <c r="AL131" s="5"/>
      <c r="AM131" s="5"/>
      <c r="AN131" s="5"/>
      <c r="AO131" s="5"/>
      <c r="AP131" s="4"/>
      <c r="AQ131" s="4"/>
      <c r="AR131" s="4"/>
      <c r="AS131" s="4"/>
      <c r="AT131" s="4"/>
      <c r="AU131" s="5"/>
      <c r="AV131" s="5"/>
      <c r="AW131" s="5"/>
      <c r="AX131" s="5"/>
      <c r="AY131" s="5"/>
      <c r="AZ131" s="4"/>
      <c r="BA131" s="4"/>
      <c r="BB131" s="4"/>
      <c r="BC131" s="4"/>
      <c r="BD131" s="4"/>
      <c r="BE131" s="5"/>
      <c r="BF131" s="5"/>
      <c r="BG131" s="5"/>
      <c r="BH131" s="5"/>
      <c r="BI131" s="5"/>
      <c r="BJ131" s="4"/>
      <c r="BK131" s="4"/>
      <c r="BL131" s="4"/>
      <c r="BM131" s="4"/>
      <c r="BN131" s="4"/>
      <c r="BO131" s="5"/>
      <c r="BP131" s="5"/>
      <c r="BQ131" s="5"/>
      <c r="BR131" s="5"/>
      <c r="BS131" s="5"/>
      <c r="BT131" s="4"/>
      <c r="BU131" s="4"/>
      <c r="BV131" s="4"/>
      <c r="BW131" s="4"/>
      <c r="BX131" s="4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5">
        <v>0.69350000000000001</v>
      </c>
      <c r="CJ131" s="5">
        <v>0.8296</v>
      </c>
      <c r="CK131" s="5">
        <v>0.31259999999999999</v>
      </c>
      <c r="CL131" s="5">
        <v>0.92449999999999999</v>
      </c>
      <c r="CM131" s="5">
        <v>1.78E-2</v>
      </c>
      <c r="CN131" s="4"/>
      <c r="CO131" s="4"/>
      <c r="CP131" s="4"/>
      <c r="CQ131" s="4"/>
      <c r="CR131" s="4"/>
      <c r="CS131" s="5"/>
      <c r="CT131" s="5"/>
      <c r="CU131" s="5"/>
      <c r="CV131" s="5"/>
      <c r="CW131" s="5"/>
      <c r="CX131" s="4">
        <f t="shared" si="15"/>
        <v>0.71171666666666666</v>
      </c>
      <c r="CY131" s="4">
        <f t="shared" si="16"/>
        <v>0.87293333333333323</v>
      </c>
      <c r="CZ131" s="4">
        <f t="shared" si="17"/>
        <v>0.28889999999999999</v>
      </c>
      <c r="DA131" s="4">
        <f t="shared" si="18"/>
        <v>0.87581666666666669</v>
      </c>
      <c r="DB131" s="4">
        <f t="shared" si="19"/>
        <v>2.6483333333333334E-2</v>
      </c>
      <c r="DC131" s="11" t="str" cm="1">
        <f t="array" aca="1" ref="DC131" ca="1">CONCATENATE(INDIRECT(ADDRESS(1,MATCH(_xlfn.MINIFS(B131:CW131,metrics.est,"MAE"),B131:CW131,0)+1)), ", ", INDIRECT(ADDRESS(2,MATCH(_xlfn.MINIFS(B131:CW131,metrics.est,"MAE"),B131:CW131,0)+1)))</f>
        <v>k=5, r=0.1</v>
      </c>
      <c r="DD131" s="11" t="str" cm="1">
        <f t="array" aca="1" ref="DD131" ca="1">CONCATENATE(INDIRECT(ADDRESS(1,MATCH(_xlfn.MINIFS(B131:CW131,metrics.est,"MSE"),B131:CW131,0)+1)), ", ", INDIRECT(ADDRESS(2,MATCH(_xlfn.MINIFS(B131:CW131,metrics.est,"MSE"),B131:CW131,0)+1)))</f>
        <v>k=5, r=0.1</v>
      </c>
      <c r="DE131" s="11" t="str" cm="1">
        <f t="array" aca="1" ref="DE131" ca="1">CONCATENATE(INDIRECT(ADDRESS(1,MATCH(_xlfn.MAXIFS(B131:CW131,metrics.est,"R"),B131:CW131,0)+1)), ", ", INDIRECT(ADDRESS(2,MATCH(_xlfn.MAXIFS(B131:CW131,metrics.est,"R"),B131:CW131,0)+1)))</f>
        <v>k=5, r=0.3</v>
      </c>
      <c r="DF131" s="11" t="str" cm="1">
        <f t="array" aca="1" ref="DF131" ca="1">CONCATENATE(INDIRECT(ADDRESS(1,MATCH(_xlfn.MAXIFS(B131:CW131,metrics.est,"Coverage"),B131:CW131,0)+1)), ", ", INDIRECT(ADDRESS(2,MATCH(_xlfn.MAXIFS(B131:CW131,metrics.est,"Coverage"),B131:CW131,0)+1)))</f>
        <v>k=5, r=0.1</v>
      </c>
      <c r="DG131" s="11" t="str" cm="1">
        <f t="array" aca="1" ref="DG131" ca="1">CONCATENATE(INDIRECT(ADDRESS(1,MATCH(_xlfn.MINIFS(B131:CW131,metrics.est,"Time"),B131:CW131,0)+1)), ", ", INDIRECT(ADDRESS(2,MATCH(_xlfn.MINIFS(B131:CW131,metrics.est,"Time"),B131:CW131,0)+1)))</f>
        <v>k=5, r=0.9</v>
      </c>
    </row>
    <row r="132" spans="1:111" x14ac:dyDescent="0.2">
      <c r="A132" s="1" t="s">
        <v>127</v>
      </c>
      <c r="B132" s="4">
        <v>0.70140000000000002</v>
      </c>
      <c r="C132" s="4">
        <v>0.8448</v>
      </c>
      <c r="D132" s="4">
        <v>0.28489999999999999</v>
      </c>
      <c r="E132" s="4">
        <v>0.94210000000000005</v>
      </c>
      <c r="F132" s="4">
        <v>6.6711999999999998</v>
      </c>
      <c r="G132" s="5">
        <v>0.70940000000000003</v>
      </c>
      <c r="H132" s="5">
        <v>0.86770000000000003</v>
      </c>
      <c r="I132" s="5">
        <v>0.2989</v>
      </c>
      <c r="J132" s="5">
        <v>0.92910000000000004</v>
      </c>
      <c r="K132" s="5">
        <v>3.7730000000000001</v>
      </c>
      <c r="L132" s="4">
        <v>0.71730000000000005</v>
      </c>
      <c r="M132" s="4">
        <v>0.88670000000000004</v>
      </c>
      <c r="N132" s="4">
        <v>0.29349999999999998</v>
      </c>
      <c r="O132" s="4">
        <v>0.91049999999999998</v>
      </c>
      <c r="P132" s="4">
        <v>1.9507000000000001</v>
      </c>
      <c r="Q132" s="5">
        <v>0.73780000000000001</v>
      </c>
      <c r="R132" s="5">
        <v>0.9355</v>
      </c>
      <c r="S132" s="5">
        <v>0.27089999999999997</v>
      </c>
      <c r="T132" s="5">
        <v>0.86960000000000004</v>
      </c>
      <c r="U132" s="5">
        <v>0.84289999999999998</v>
      </c>
      <c r="V132" s="4">
        <v>0.79890000000000005</v>
      </c>
      <c r="W132" s="4">
        <v>1.0914999999999999</v>
      </c>
      <c r="X132" s="4">
        <v>0.20649999999999999</v>
      </c>
      <c r="Y132" s="4">
        <v>0.71899999999999997</v>
      </c>
      <c r="Z132" s="4">
        <v>0.12889999999999999</v>
      </c>
      <c r="AA132" s="5"/>
      <c r="AB132" s="5"/>
      <c r="AC132" s="5"/>
      <c r="AD132" s="5"/>
      <c r="AE132" s="5"/>
      <c r="AF132" s="4"/>
      <c r="AG132" s="4"/>
      <c r="AH132" s="4"/>
      <c r="AI132" s="4"/>
      <c r="AJ132" s="4"/>
      <c r="AK132" s="5"/>
      <c r="AL132" s="5"/>
      <c r="AM132" s="5"/>
      <c r="AN132" s="5"/>
      <c r="AO132" s="5"/>
      <c r="AP132" s="4"/>
      <c r="AQ132" s="4"/>
      <c r="AR132" s="4"/>
      <c r="AS132" s="4"/>
      <c r="AT132" s="4"/>
      <c r="AU132" s="5"/>
      <c r="AV132" s="5"/>
      <c r="AW132" s="5"/>
      <c r="AX132" s="5"/>
      <c r="AY132" s="5"/>
      <c r="AZ132" s="4"/>
      <c r="BA132" s="4"/>
      <c r="BB132" s="4"/>
      <c r="BC132" s="4"/>
      <c r="BD132" s="4"/>
      <c r="BE132" s="5"/>
      <c r="BF132" s="5"/>
      <c r="BG132" s="5"/>
      <c r="BH132" s="5"/>
      <c r="BI132" s="5"/>
      <c r="BJ132" s="4"/>
      <c r="BK132" s="4"/>
      <c r="BL132" s="4"/>
      <c r="BM132" s="4"/>
      <c r="BN132" s="4"/>
      <c r="BO132" s="5"/>
      <c r="BP132" s="5"/>
      <c r="BQ132" s="5"/>
      <c r="BR132" s="5"/>
      <c r="BS132" s="5"/>
      <c r="BT132" s="4"/>
      <c r="BU132" s="4"/>
      <c r="BV132" s="4"/>
      <c r="BW132" s="4"/>
      <c r="BX132" s="4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5"/>
      <c r="CJ132" s="5"/>
      <c r="CK132" s="5"/>
      <c r="CL132" s="5"/>
      <c r="CM132" s="5"/>
      <c r="CN132" s="4"/>
      <c r="CO132" s="4"/>
      <c r="CP132" s="4"/>
      <c r="CQ132" s="4"/>
      <c r="CR132" s="4"/>
      <c r="CS132" s="5"/>
      <c r="CT132" s="5"/>
      <c r="CU132" s="5"/>
      <c r="CV132" s="5"/>
      <c r="CW132" s="5"/>
      <c r="CX132" s="4">
        <f t="shared" si="15"/>
        <v>0.73296000000000006</v>
      </c>
      <c r="CY132" s="4">
        <f t="shared" si="16"/>
        <v>0.92523999999999995</v>
      </c>
      <c r="CZ132" s="4">
        <f t="shared" si="17"/>
        <v>0.27093999999999996</v>
      </c>
      <c r="DA132" s="4">
        <f t="shared" si="18"/>
        <v>0.87406000000000006</v>
      </c>
      <c r="DB132" s="4">
        <f t="shared" si="19"/>
        <v>2.67334</v>
      </c>
      <c r="DC132" s="11" t="str" cm="1">
        <f t="array" aca="1" ref="DC132" ca="1">CONCATENATE(INDIRECT(ADDRESS(1,MATCH(_xlfn.MINIFS(B132:CW132,metrics.est,"MAE"),B132:CW132,0)+1)), ", ", INDIRECT(ADDRESS(2,MATCH(_xlfn.MINIFS(B132:CW132,metrics.est,"MAE"),B132:CW132,0)+1)))</f>
        <v>k=5, r=0.1</v>
      </c>
      <c r="DD132" s="11" t="str" cm="1">
        <f t="array" aca="1" ref="DD132" ca="1">CONCATENATE(INDIRECT(ADDRESS(1,MATCH(_xlfn.MINIFS(B132:CW132,metrics.est,"MSE"),B132:CW132,0)+1)), ", ", INDIRECT(ADDRESS(2,MATCH(_xlfn.MINIFS(B132:CW132,metrics.est,"MSE"),B132:CW132,0)+1)))</f>
        <v>k=5, r=0.1</v>
      </c>
      <c r="DE132" s="11" t="str" cm="1">
        <f t="array" aca="1" ref="DE132" ca="1">CONCATENATE(INDIRECT(ADDRESS(1,MATCH(_xlfn.MAXIFS(B132:CW132,metrics.est,"R"),B132:CW132,0)+1)), ", ", INDIRECT(ADDRESS(2,MATCH(_xlfn.MAXIFS(B132:CW132,metrics.est,"R"),B132:CW132,0)+1)))</f>
        <v>k=5, r=0.3</v>
      </c>
      <c r="DF132" s="11" t="str" cm="1">
        <f t="array" aca="1" ref="DF132" ca="1">CONCATENATE(INDIRECT(ADDRESS(1,MATCH(_xlfn.MAXIFS(B132:CW132,metrics.est,"Coverage"),B132:CW132,0)+1)), ", ", INDIRECT(ADDRESS(2,MATCH(_xlfn.MAXIFS(B132:CW132,metrics.est,"Coverage"),B132:CW132,0)+1)))</f>
        <v>k=5, r=0.1</v>
      </c>
      <c r="DG132" s="11" t="str" cm="1">
        <f t="array" aca="1" ref="DG132" ca="1">CONCATENATE(INDIRECT(ADDRESS(1,MATCH(_xlfn.MINIFS(B132:CW132,metrics.est,"Time"),B132:CW132,0)+1)), ", ", INDIRECT(ADDRESS(2,MATCH(_xlfn.MINIFS(B132:CW132,metrics.est,"Time"),B132:CW132,0)+1)))</f>
        <v>k=5, r=0.9</v>
      </c>
    </row>
    <row r="133" spans="1:111" x14ac:dyDescent="0.2">
      <c r="A133" s="1" t="s">
        <v>128</v>
      </c>
      <c r="B133" s="4">
        <v>0.77</v>
      </c>
      <c r="C133" s="4">
        <v>0.98429999999999995</v>
      </c>
      <c r="D133" s="4">
        <v>0.16789999999999999</v>
      </c>
      <c r="E133" s="4">
        <v>0.70720000000000005</v>
      </c>
      <c r="F133" s="4">
        <v>8.5699999999999998E-2</v>
      </c>
      <c r="G133" s="5">
        <v>0.77869999999999995</v>
      </c>
      <c r="H133" s="5">
        <v>1.0087999999999999</v>
      </c>
      <c r="I133" s="5">
        <v>0.17799999999999999</v>
      </c>
      <c r="J133" s="5">
        <v>0.6915</v>
      </c>
      <c r="K133" s="5">
        <v>6.8099999999999994E-2</v>
      </c>
      <c r="L133" s="4">
        <v>0.78639999999999999</v>
      </c>
      <c r="M133" s="4">
        <v>1.0346</v>
      </c>
      <c r="N133" s="4">
        <v>0.1779</v>
      </c>
      <c r="O133" s="4">
        <v>0.6754</v>
      </c>
      <c r="P133" s="4">
        <v>5.0299999999999997E-2</v>
      </c>
      <c r="Q133" s="5">
        <v>0.80730000000000002</v>
      </c>
      <c r="R133" s="5">
        <v>1.0951</v>
      </c>
      <c r="S133" s="5">
        <v>0.1203</v>
      </c>
      <c r="T133" s="5">
        <v>0.66520000000000001</v>
      </c>
      <c r="U133" s="5">
        <v>2.6200000000000001E-2</v>
      </c>
      <c r="V133" s="4">
        <v>0.89080000000000004</v>
      </c>
      <c r="W133" s="4">
        <v>1.3069</v>
      </c>
      <c r="X133" s="4">
        <v>4.8999999999999998E-3</v>
      </c>
      <c r="Y133" s="4">
        <v>0.60119999999999996</v>
      </c>
      <c r="Z133" s="4">
        <v>1.9400000000000001E-2</v>
      </c>
      <c r="AA133" s="5"/>
      <c r="AB133" s="5"/>
      <c r="AC133" s="5"/>
      <c r="AD133" s="5"/>
      <c r="AE133" s="5"/>
      <c r="AF133" s="4"/>
      <c r="AG133" s="4"/>
      <c r="AH133" s="4"/>
      <c r="AI133" s="4"/>
      <c r="AJ133" s="4"/>
      <c r="AK133" s="5"/>
      <c r="AL133" s="5"/>
      <c r="AM133" s="5"/>
      <c r="AN133" s="5"/>
      <c r="AO133" s="5"/>
      <c r="AP133" s="4"/>
      <c r="AQ133" s="4"/>
      <c r="AR133" s="4"/>
      <c r="AS133" s="4"/>
      <c r="AT133" s="4"/>
      <c r="AU133" s="5"/>
      <c r="AV133" s="5"/>
      <c r="AW133" s="5"/>
      <c r="AX133" s="5"/>
      <c r="AY133" s="5"/>
      <c r="AZ133" s="4"/>
      <c r="BA133" s="4"/>
      <c r="BB133" s="4"/>
      <c r="BC133" s="4"/>
      <c r="BD133" s="4"/>
      <c r="BE133" s="5"/>
      <c r="BF133" s="5"/>
      <c r="BG133" s="5"/>
      <c r="BH133" s="5"/>
      <c r="BI133" s="5"/>
      <c r="BJ133" s="4"/>
      <c r="BK133" s="4"/>
      <c r="BL133" s="4"/>
      <c r="BM133" s="4"/>
      <c r="BN133" s="4"/>
      <c r="BO133" s="5"/>
      <c r="BP133" s="5"/>
      <c r="BQ133" s="5"/>
      <c r="BR133" s="5"/>
      <c r="BS133" s="5"/>
      <c r="BT133" s="4"/>
      <c r="BU133" s="4"/>
      <c r="BV133" s="4"/>
      <c r="BW133" s="4"/>
      <c r="BX133" s="4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5"/>
      <c r="CJ133" s="5"/>
      <c r="CK133" s="5"/>
      <c r="CL133" s="5"/>
      <c r="CM133" s="5"/>
      <c r="CN133" s="4"/>
      <c r="CO133" s="4"/>
      <c r="CP133" s="4"/>
      <c r="CQ133" s="4"/>
      <c r="CR133" s="4"/>
      <c r="CS133" s="5"/>
      <c r="CT133" s="5"/>
      <c r="CU133" s="5"/>
      <c r="CV133" s="5"/>
      <c r="CW133" s="5"/>
      <c r="CX133" s="4">
        <f t="shared" si="15"/>
        <v>0.80664000000000002</v>
      </c>
      <c r="CY133" s="4">
        <f t="shared" si="16"/>
        <v>1.0859399999999999</v>
      </c>
      <c r="CZ133" s="4">
        <f t="shared" si="17"/>
        <v>0.1298</v>
      </c>
      <c r="DA133" s="4">
        <f t="shared" si="18"/>
        <v>0.66810000000000003</v>
      </c>
      <c r="DB133" s="4">
        <f t="shared" si="19"/>
        <v>4.9939999999999998E-2</v>
      </c>
      <c r="DC133" s="11" t="str" cm="1">
        <f t="array" aca="1" ref="DC133" ca="1">CONCATENATE(INDIRECT(ADDRESS(1,MATCH(_xlfn.MINIFS(B133:CW133,metrics.est,"MAE"),B133:CW133,0)+1)), ", ", INDIRECT(ADDRESS(2,MATCH(_xlfn.MINIFS(B133:CW133,metrics.est,"MAE"),B133:CW133,0)+1)))</f>
        <v>k=5, r=0.1</v>
      </c>
      <c r="DD133" s="11" t="str" cm="1">
        <f t="array" aca="1" ref="DD133" ca="1">CONCATENATE(INDIRECT(ADDRESS(1,MATCH(_xlfn.MINIFS(B133:CW133,metrics.est,"MSE"),B133:CW133,0)+1)), ", ", INDIRECT(ADDRESS(2,MATCH(_xlfn.MINIFS(B133:CW133,metrics.est,"MSE"),B133:CW133,0)+1)))</f>
        <v>k=5, r=0.1</v>
      </c>
      <c r="DE133" s="11" t="str" cm="1">
        <f t="array" aca="1" ref="DE133" ca="1">CONCATENATE(INDIRECT(ADDRESS(1,MATCH(_xlfn.MAXIFS(B133:CW133,metrics.est,"R"),B133:CW133,0)+1)), ", ", INDIRECT(ADDRESS(2,MATCH(_xlfn.MAXIFS(B133:CW133,metrics.est,"R"),B133:CW133,0)+1)))</f>
        <v>k=5, r=0.3</v>
      </c>
      <c r="DF133" s="11" t="str" cm="1">
        <f t="array" aca="1" ref="DF133" ca="1">CONCATENATE(INDIRECT(ADDRESS(1,MATCH(_xlfn.MAXIFS(B133:CW133,metrics.est,"Coverage"),B133:CW133,0)+1)), ", ", INDIRECT(ADDRESS(2,MATCH(_xlfn.MAXIFS(B133:CW133,metrics.est,"Coverage"),B133:CW133,0)+1)))</f>
        <v>k=5, r=0.1</v>
      </c>
      <c r="DG133" s="11" t="str" cm="1">
        <f t="array" aca="1" ref="DG133" ca="1">CONCATENATE(INDIRECT(ADDRESS(1,MATCH(_xlfn.MINIFS(B133:CW133,metrics.est,"Time"),B133:CW133,0)+1)), ", ", INDIRECT(ADDRESS(2,MATCH(_xlfn.MINIFS(B133:CW133,metrics.est,"Time"),B133:CW133,0)+1)))</f>
        <v>k=5, r=0.9</v>
      </c>
    </row>
    <row r="134" spans="1:111" x14ac:dyDescent="0.2">
      <c r="A134" s="1" t="s">
        <v>129</v>
      </c>
      <c r="B134" s="4">
        <v>0.67449999999999999</v>
      </c>
      <c r="C134" s="4">
        <v>0.77659999999999996</v>
      </c>
      <c r="D134" s="4">
        <v>0.30420000000000003</v>
      </c>
      <c r="E134" s="4">
        <v>0.94110000000000005</v>
      </c>
      <c r="F134" s="4">
        <v>6.54E-2</v>
      </c>
      <c r="G134" s="5">
        <v>0.68479999999999996</v>
      </c>
      <c r="H134" s="5">
        <v>0.80210000000000004</v>
      </c>
      <c r="I134" s="5">
        <v>0.29870000000000002</v>
      </c>
      <c r="J134" s="5">
        <v>0.92759999999999998</v>
      </c>
      <c r="K134" s="5">
        <v>5.16E-2</v>
      </c>
      <c r="L134" s="4">
        <v>0.69730000000000003</v>
      </c>
      <c r="M134" s="4">
        <v>0.83209999999999995</v>
      </c>
      <c r="N134" s="4">
        <v>0.28120000000000001</v>
      </c>
      <c r="O134" s="4">
        <v>0.90229999999999999</v>
      </c>
      <c r="P134" s="4">
        <v>3.09E-2</v>
      </c>
      <c r="Q134" s="5">
        <v>0.72640000000000005</v>
      </c>
      <c r="R134" s="5">
        <v>0.8972</v>
      </c>
      <c r="S134" s="5">
        <v>0.23669999999999999</v>
      </c>
      <c r="T134" s="5">
        <v>0.84930000000000005</v>
      </c>
      <c r="U134" s="5">
        <v>2.07E-2</v>
      </c>
      <c r="V134" s="4">
        <v>0.80959999999999999</v>
      </c>
      <c r="W134" s="4">
        <v>1.1092</v>
      </c>
      <c r="X134" s="4">
        <v>0.1744</v>
      </c>
      <c r="Y134" s="4">
        <v>0.59589999999999999</v>
      </c>
      <c r="Z134" s="4">
        <v>8.8999999999999999E-3</v>
      </c>
      <c r="AA134" s="5"/>
      <c r="AB134" s="5"/>
      <c r="AC134" s="5"/>
      <c r="AD134" s="5"/>
      <c r="AE134" s="5"/>
      <c r="AF134" s="4"/>
      <c r="AG134" s="4"/>
      <c r="AH134" s="4"/>
      <c r="AI134" s="4"/>
      <c r="AJ134" s="4"/>
      <c r="AK134" s="5"/>
      <c r="AL134" s="5"/>
      <c r="AM134" s="5"/>
      <c r="AN134" s="5"/>
      <c r="AO134" s="5"/>
      <c r="AP134" s="4"/>
      <c r="AQ134" s="4"/>
      <c r="AR134" s="4"/>
      <c r="AS134" s="4"/>
      <c r="AT134" s="4"/>
      <c r="AU134" s="5"/>
      <c r="AV134" s="5"/>
      <c r="AW134" s="5"/>
      <c r="AX134" s="5"/>
      <c r="AY134" s="5"/>
      <c r="AZ134" s="4"/>
      <c r="BA134" s="4"/>
      <c r="BB134" s="4"/>
      <c r="BC134" s="4"/>
      <c r="BD134" s="4"/>
      <c r="BE134" s="5"/>
      <c r="BF134" s="5"/>
      <c r="BG134" s="5"/>
      <c r="BH134" s="5"/>
      <c r="BI134" s="5"/>
      <c r="BJ134" s="4"/>
      <c r="BK134" s="4"/>
      <c r="BL134" s="4"/>
      <c r="BM134" s="4"/>
      <c r="BN134" s="4"/>
      <c r="BO134" s="5"/>
      <c r="BP134" s="5"/>
      <c r="BQ134" s="5"/>
      <c r="BR134" s="5"/>
      <c r="BS134" s="5"/>
      <c r="BT134" s="4"/>
      <c r="BU134" s="4"/>
      <c r="BV134" s="4"/>
      <c r="BW134" s="4"/>
      <c r="BX134" s="4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5"/>
      <c r="CJ134" s="5"/>
      <c r="CK134" s="5"/>
      <c r="CL134" s="5"/>
      <c r="CM134" s="5"/>
      <c r="CN134" s="4"/>
      <c r="CO134" s="4"/>
      <c r="CP134" s="4"/>
      <c r="CQ134" s="4"/>
      <c r="CR134" s="4"/>
      <c r="CS134" s="5"/>
      <c r="CT134" s="5"/>
      <c r="CU134" s="5"/>
      <c r="CV134" s="5"/>
      <c r="CW134" s="5"/>
      <c r="CX134" s="4">
        <f t="shared" si="15"/>
        <v>0.71852000000000005</v>
      </c>
      <c r="CY134" s="4">
        <f t="shared" si="16"/>
        <v>0.88343999999999989</v>
      </c>
      <c r="CZ134" s="4">
        <f t="shared" si="17"/>
        <v>0.25903999999999999</v>
      </c>
      <c r="DA134" s="4">
        <f t="shared" si="18"/>
        <v>0.84323999999999999</v>
      </c>
      <c r="DB134" s="4">
        <f t="shared" si="19"/>
        <v>3.5499999999999997E-2</v>
      </c>
      <c r="DC134" s="11" t="str" cm="1">
        <f t="array" aca="1" ref="DC134" ca="1">CONCATENATE(INDIRECT(ADDRESS(1,MATCH(_xlfn.MINIFS(B134:CW134,metrics.est,"MAE"),B134:CW134,0)+1)), ", ", INDIRECT(ADDRESS(2,MATCH(_xlfn.MINIFS(B134:CW134,metrics.est,"MAE"),B134:CW134,0)+1)))</f>
        <v>k=5, r=0.1</v>
      </c>
      <c r="DD134" s="11" t="str" cm="1">
        <f t="array" aca="1" ref="DD134" ca="1">CONCATENATE(INDIRECT(ADDRESS(1,MATCH(_xlfn.MINIFS(B134:CW134,metrics.est,"MSE"),B134:CW134,0)+1)), ", ", INDIRECT(ADDRESS(2,MATCH(_xlfn.MINIFS(B134:CW134,metrics.est,"MSE"),B134:CW134,0)+1)))</f>
        <v>k=5, r=0.1</v>
      </c>
      <c r="DE134" s="11" t="str" cm="1">
        <f t="array" aca="1" ref="DE134" ca="1">CONCATENATE(INDIRECT(ADDRESS(1,MATCH(_xlfn.MAXIFS(B134:CW134,metrics.est,"R"),B134:CW134,0)+1)), ", ", INDIRECT(ADDRESS(2,MATCH(_xlfn.MAXIFS(B134:CW134,metrics.est,"R"),B134:CW134,0)+1)))</f>
        <v>k=5, r=0.1</v>
      </c>
      <c r="DF134" s="11" t="str" cm="1">
        <f t="array" aca="1" ref="DF134" ca="1">CONCATENATE(INDIRECT(ADDRESS(1,MATCH(_xlfn.MAXIFS(B134:CW134,metrics.est,"Coverage"),B134:CW134,0)+1)), ", ", INDIRECT(ADDRESS(2,MATCH(_xlfn.MAXIFS(B134:CW134,metrics.est,"Coverage"),B134:CW134,0)+1)))</f>
        <v>k=5, r=0.1</v>
      </c>
      <c r="DG134" s="11" t="str" cm="1">
        <f t="array" aca="1" ref="DG134" ca="1">CONCATENATE(INDIRECT(ADDRESS(1,MATCH(_xlfn.MINIFS(B134:CW134,metrics.est,"Time"),B134:CW134,0)+1)), ", ", INDIRECT(ADDRESS(2,MATCH(_xlfn.MINIFS(B134:CW134,metrics.est,"Time"),B134:CW134,0)+1)))</f>
        <v>k=5, r=0.9</v>
      </c>
    </row>
    <row r="135" spans="1:111" x14ac:dyDescent="0.2">
      <c r="A135" s="1" t="s">
        <v>130</v>
      </c>
      <c r="B135" s="4">
        <v>0.67379999999999995</v>
      </c>
      <c r="C135" s="4">
        <v>0.7752</v>
      </c>
      <c r="D135" s="4">
        <v>0.30449999999999999</v>
      </c>
      <c r="E135" s="4">
        <v>0.9415</v>
      </c>
      <c r="F135" s="4">
        <v>3.8100000000000002E-2</v>
      </c>
      <c r="G135" s="5">
        <v>0.68340000000000001</v>
      </c>
      <c r="H135" s="5">
        <v>0.79890000000000005</v>
      </c>
      <c r="I135" s="5">
        <v>0.30570000000000003</v>
      </c>
      <c r="J135" s="5">
        <v>0.92720000000000002</v>
      </c>
      <c r="K135" s="5">
        <v>3.1899999999999998E-2</v>
      </c>
      <c r="L135" s="4">
        <v>0.69599999999999995</v>
      </c>
      <c r="M135" s="4">
        <v>0.82850000000000001</v>
      </c>
      <c r="N135" s="4">
        <v>0.28520000000000001</v>
      </c>
      <c r="O135" s="4">
        <v>0.90200000000000002</v>
      </c>
      <c r="P135" s="4">
        <v>2.1000000000000001E-2</v>
      </c>
      <c r="Q135" s="5">
        <v>0.72489999999999999</v>
      </c>
      <c r="R135" s="5">
        <v>0.89370000000000005</v>
      </c>
      <c r="S135" s="5">
        <v>0.2402</v>
      </c>
      <c r="T135" s="5">
        <v>0.84909999999999997</v>
      </c>
      <c r="U135" s="5">
        <v>1.52E-2</v>
      </c>
      <c r="V135" s="4">
        <v>0.81169999999999998</v>
      </c>
      <c r="W135" s="4">
        <v>1.1155999999999999</v>
      </c>
      <c r="X135" s="4">
        <v>0.1585</v>
      </c>
      <c r="Y135" s="4">
        <v>0.62880000000000003</v>
      </c>
      <c r="Z135" s="4">
        <v>6.1000000000000004E-3</v>
      </c>
      <c r="AA135" s="5"/>
      <c r="AB135" s="5"/>
      <c r="AC135" s="5"/>
      <c r="AD135" s="5"/>
      <c r="AE135" s="5"/>
      <c r="AF135" s="4"/>
      <c r="AG135" s="4"/>
      <c r="AH135" s="4"/>
      <c r="AI135" s="4"/>
      <c r="AJ135" s="4"/>
      <c r="AK135" s="5"/>
      <c r="AL135" s="5"/>
      <c r="AM135" s="5"/>
      <c r="AN135" s="5"/>
      <c r="AO135" s="5"/>
      <c r="AP135" s="4"/>
      <c r="AQ135" s="4"/>
      <c r="AR135" s="4"/>
      <c r="AS135" s="4"/>
      <c r="AT135" s="4"/>
      <c r="AU135" s="5"/>
      <c r="AV135" s="5"/>
      <c r="AW135" s="5"/>
      <c r="AX135" s="5"/>
      <c r="AY135" s="5"/>
      <c r="AZ135" s="4"/>
      <c r="BA135" s="4"/>
      <c r="BB135" s="4"/>
      <c r="BC135" s="4"/>
      <c r="BD135" s="4"/>
      <c r="BE135" s="5"/>
      <c r="BF135" s="5"/>
      <c r="BG135" s="5"/>
      <c r="BH135" s="5"/>
      <c r="BI135" s="5"/>
      <c r="BJ135" s="4"/>
      <c r="BK135" s="4"/>
      <c r="BL135" s="4"/>
      <c r="BM135" s="4"/>
      <c r="BN135" s="4"/>
      <c r="BO135" s="5"/>
      <c r="BP135" s="5"/>
      <c r="BQ135" s="5"/>
      <c r="BR135" s="5"/>
      <c r="BS135" s="5"/>
      <c r="BT135" s="4"/>
      <c r="BU135" s="4"/>
      <c r="BV135" s="4"/>
      <c r="BW135" s="4"/>
      <c r="BX135" s="4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5">
        <v>0.69599999999999995</v>
      </c>
      <c r="CJ135" s="5">
        <v>0.82909999999999995</v>
      </c>
      <c r="CK135" s="5">
        <v>0.28339999999999999</v>
      </c>
      <c r="CL135" s="5">
        <v>0.90249999999999997</v>
      </c>
      <c r="CM135" s="5">
        <v>1.4999999999999999E-2</v>
      </c>
      <c r="CN135" s="4"/>
      <c r="CO135" s="4"/>
      <c r="CP135" s="4"/>
      <c r="CQ135" s="4"/>
      <c r="CR135" s="4"/>
      <c r="CS135" s="5"/>
      <c r="CT135" s="5"/>
      <c r="CU135" s="5"/>
      <c r="CV135" s="5"/>
      <c r="CW135" s="5"/>
      <c r="CX135" s="4">
        <f t="shared" si="15"/>
        <v>0.71430000000000005</v>
      </c>
      <c r="CY135" s="4">
        <f t="shared" si="16"/>
        <v>0.87349999999999994</v>
      </c>
      <c r="CZ135" s="4">
        <f t="shared" si="17"/>
        <v>0.26291666666666669</v>
      </c>
      <c r="DA135" s="4">
        <f t="shared" si="18"/>
        <v>0.85851666666666659</v>
      </c>
      <c r="DB135" s="4">
        <f t="shared" si="19"/>
        <v>2.1216666666666672E-2</v>
      </c>
      <c r="DC135" s="11" t="str" cm="1">
        <f t="array" aca="1" ref="DC135" ca="1">CONCATENATE(INDIRECT(ADDRESS(1,MATCH(_xlfn.MINIFS(B135:CW135,metrics.est,"MAE"),B135:CW135,0)+1)), ", ", INDIRECT(ADDRESS(2,MATCH(_xlfn.MINIFS(B135:CW135,metrics.est,"MAE"),B135:CW135,0)+1)))</f>
        <v>k=5, r=0.1</v>
      </c>
      <c r="DD135" s="11" t="str" cm="1">
        <f t="array" aca="1" ref="DD135" ca="1">CONCATENATE(INDIRECT(ADDRESS(1,MATCH(_xlfn.MINIFS(B135:CW135,metrics.est,"MSE"),B135:CW135,0)+1)), ", ", INDIRECT(ADDRESS(2,MATCH(_xlfn.MINIFS(B135:CW135,metrics.est,"MSE"),B135:CW135,0)+1)))</f>
        <v>k=5, r=0.1</v>
      </c>
      <c r="DE135" s="11" t="str" cm="1">
        <f t="array" aca="1" ref="DE135" ca="1">CONCATENATE(INDIRECT(ADDRESS(1,MATCH(_xlfn.MAXIFS(B135:CW135,metrics.est,"R"),B135:CW135,0)+1)), ", ", INDIRECT(ADDRESS(2,MATCH(_xlfn.MAXIFS(B135:CW135,metrics.est,"R"),B135:CW135,0)+1)))</f>
        <v>k=5, r=0.3</v>
      </c>
      <c r="DF135" s="11" t="str" cm="1">
        <f t="array" aca="1" ref="DF135" ca="1">CONCATENATE(INDIRECT(ADDRESS(1,MATCH(_xlfn.MAXIFS(B135:CW135,metrics.est,"Coverage"),B135:CW135,0)+1)), ", ", INDIRECT(ADDRESS(2,MATCH(_xlfn.MAXIFS(B135:CW135,metrics.est,"Coverage"),B135:CW135,0)+1)))</f>
        <v>k=5, r=0.1</v>
      </c>
      <c r="DG135" s="11" t="str" cm="1">
        <f t="array" aca="1" ref="DG135" ca="1">CONCATENATE(INDIRECT(ADDRESS(1,MATCH(_xlfn.MINIFS(B135:CW135,metrics.est,"Time"),B135:CW135,0)+1)), ", ", INDIRECT(ADDRESS(2,MATCH(_xlfn.MINIFS(B135:CW135,metrics.est,"Time"),B135:CW135,0)+1)))</f>
        <v>k=5, r=0.9</v>
      </c>
    </row>
    <row r="136" spans="1:111" x14ac:dyDescent="0.2">
      <c r="A136" s="1" t="s">
        <v>131</v>
      </c>
      <c r="B136" s="4">
        <v>0.67530000000000001</v>
      </c>
      <c r="C136" s="4">
        <v>0.77929999999999999</v>
      </c>
      <c r="D136" s="4">
        <v>0.3034</v>
      </c>
      <c r="E136" s="4">
        <v>0.94130000000000003</v>
      </c>
      <c r="F136" s="4">
        <v>5.2600000000000001E-2</v>
      </c>
      <c r="G136" s="5">
        <v>0.68640000000000001</v>
      </c>
      <c r="H136" s="5">
        <v>0.80649999999999999</v>
      </c>
      <c r="I136" s="5">
        <v>0.29880000000000001</v>
      </c>
      <c r="J136" s="5">
        <v>0.92759999999999998</v>
      </c>
      <c r="K136" s="5">
        <v>4.2099999999999999E-2</v>
      </c>
      <c r="L136" s="4">
        <v>0.70009999999999994</v>
      </c>
      <c r="M136" s="4">
        <v>0.83860000000000001</v>
      </c>
      <c r="N136" s="4">
        <v>0.2752</v>
      </c>
      <c r="O136" s="4">
        <v>0.90239999999999998</v>
      </c>
      <c r="P136" s="4">
        <v>2.81E-2</v>
      </c>
      <c r="Q136" s="5">
        <v>0.73119999999999996</v>
      </c>
      <c r="R136" s="5">
        <v>0.90990000000000004</v>
      </c>
      <c r="S136" s="5">
        <v>0.22700000000000001</v>
      </c>
      <c r="T136" s="5">
        <v>0.84989999999999999</v>
      </c>
      <c r="U136" s="5">
        <v>1.83E-2</v>
      </c>
      <c r="V136" s="4">
        <v>0.82110000000000005</v>
      </c>
      <c r="W136" s="4">
        <v>1.1400999999999999</v>
      </c>
      <c r="X136" s="4">
        <v>0.1512</v>
      </c>
      <c r="Y136" s="4">
        <v>0.62870000000000004</v>
      </c>
      <c r="Z136" s="4">
        <v>1.0500000000000001E-2</v>
      </c>
      <c r="AA136" s="5"/>
      <c r="AB136" s="5"/>
      <c r="AC136" s="5"/>
      <c r="AD136" s="5"/>
      <c r="AE136" s="5"/>
      <c r="AF136" s="4"/>
      <c r="AG136" s="4"/>
      <c r="AH136" s="4"/>
      <c r="AI136" s="4"/>
      <c r="AJ136" s="4"/>
      <c r="AK136" s="5"/>
      <c r="AL136" s="5"/>
      <c r="AM136" s="5"/>
      <c r="AN136" s="5"/>
      <c r="AO136" s="5"/>
      <c r="AP136" s="4"/>
      <c r="AQ136" s="4"/>
      <c r="AR136" s="4"/>
      <c r="AS136" s="4"/>
      <c r="AT136" s="4"/>
      <c r="AU136" s="5"/>
      <c r="AV136" s="5"/>
      <c r="AW136" s="5"/>
      <c r="AX136" s="5"/>
      <c r="AY136" s="5"/>
      <c r="AZ136" s="4"/>
      <c r="BA136" s="4"/>
      <c r="BB136" s="4"/>
      <c r="BC136" s="4"/>
      <c r="BD136" s="4"/>
      <c r="BE136" s="5"/>
      <c r="BF136" s="5"/>
      <c r="BG136" s="5"/>
      <c r="BH136" s="5"/>
      <c r="BI136" s="5"/>
      <c r="BJ136" s="4"/>
      <c r="BK136" s="4"/>
      <c r="BL136" s="4"/>
      <c r="BM136" s="4"/>
      <c r="BN136" s="4"/>
      <c r="BO136" s="5"/>
      <c r="BP136" s="5"/>
      <c r="BQ136" s="5"/>
      <c r="BR136" s="5"/>
      <c r="BS136" s="5"/>
      <c r="BT136" s="4"/>
      <c r="BU136" s="4"/>
      <c r="BV136" s="4"/>
      <c r="BW136" s="4"/>
      <c r="BX136" s="4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5">
        <v>0.70020000000000004</v>
      </c>
      <c r="CJ136" s="5">
        <v>0.83930000000000005</v>
      </c>
      <c r="CK136" s="5">
        <v>0.27439999999999998</v>
      </c>
      <c r="CL136" s="5">
        <v>0.90310000000000001</v>
      </c>
      <c r="CM136" s="5">
        <v>2.24E-2</v>
      </c>
      <c r="CN136" s="4"/>
      <c r="CO136" s="4"/>
      <c r="CP136" s="4"/>
      <c r="CQ136" s="4"/>
      <c r="CR136" s="4"/>
      <c r="CS136" s="5"/>
      <c r="CT136" s="5"/>
      <c r="CU136" s="5"/>
      <c r="CV136" s="5"/>
      <c r="CW136" s="5"/>
      <c r="CX136" s="4">
        <f t="shared" si="15"/>
        <v>0.71904999999999986</v>
      </c>
      <c r="CY136" s="4">
        <f t="shared" si="16"/>
        <v>0.8856166666666665</v>
      </c>
      <c r="CZ136" s="4">
        <f t="shared" si="17"/>
        <v>0.255</v>
      </c>
      <c r="DA136" s="4">
        <f t="shared" si="18"/>
        <v>0.85883333333333345</v>
      </c>
      <c r="DB136" s="4">
        <f t="shared" si="19"/>
        <v>2.9000000000000001E-2</v>
      </c>
      <c r="DC136" s="11" t="str" cm="1">
        <f t="array" aca="1" ref="DC136" ca="1">CONCATENATE(INDIRECT(ADDRESS(1,MATCH(_xlfn.MINIFS(B136:CW136,metrics.est,"MAE"),B136:CW136,0)+1)), ", ", INDIRECT(ADDRESS(2,MATCH(_xlfn.MINIFS(B136:CW136,metrics.est,"MAE"),B136:CW136,0)+1)))</f>
        <v>k=5, r=0.1</v>
      </c>
      <c r="DD136" s="11" t="str" cm="1">
        <f t="array" aca="1" ref="DD136" ca="1">CONCATENATE(INDIRECT(ADDRESS(1,MATCH(_xlfn.MINIFS(B136:CW136,metrics.est,"MSE"),B136:CW136,0)+1)), ", ", INDIRECT(ADDRESS(2,MATCH(_xlfn.MINIFS(B136:CW136,metrics.est,"MSE"),B136:CW136,0)+1)))</f>
        <v>k=5, r=0.1</v>
      </c>
      <c r="DE136" s="11" t="str" cm="1">
        <f t="array" aca="1" ref="DE136" ca="1">CONCATENATE(INDIRECT(ADDRESS(1,MATCH(_xlfn.MAXIFS(B136:CW136,metrics.est,"R"),B136:CW136,0)+1)), ", ", INDIRECT(ADDRESS(2,MATCH(_xlfn.MAXIFS(B136:CW136,metrics.est,"R"),B136:CW136,0)+1)))</f>
        <v>k=5, r=0.1</v>
      </c>
      <c r="DF136" s="11" t="str" cm="1">
        <f t="array" aca="1" ref="DF136" ca="1">CONCATENATE(INDIRECT(ADDRESS(1,MATCH(_xlfn.MAXIFS(B136:CW136,metrics.est,"Coverage"),B136:CW136,0)+1)), ", ", INDIRECT(ADDRESS(2,MATCH(_xlfn.MAXIFS(B136:CW136,metrics.est,"Coverage"),B136:CW136,0)+1)))</f>
        <v>k=5, r=0.1</v>
      </c>
      <c r="DG136" s="11" t="str" cm="1">
        <f t="array" aca="1" ref="DG136" ca="1">CONCATENATE(INDIRECT(ADDRESS(1,MATCH(_xlfn.MINIFS(B136:CW136,metrics.est,"Time"),B136:CW136,0)+1)), ", ", INDIRECT(ADDRESS(2,MATCH(_xlfn.MINIFS(B136:CW136,metrics.est,"Time"),B136:CW136,0)+1)))</f>
        <v>k=5, r=0.9</v>
      </c>
    </row>
    <row r="137" spans="1:111" x14ac:dyDescent="0.2">
      <c r="A137" s="1" t="s">
        <v>132</v>
      </c>
      <c r="B137" s="4">
        <v>0.69579999999999997</v>
      </c>
      <c r="C137" s="4">
        <v>0.83330000000000004</v>
      </c>
      <c r="D137" s="4">
        <v>0.32069999999999999</v>
      </c>
      <c r="E137" s="4">
        <v>0.89380000000000004</v>
      </c>
      <c r="F137" s="4">
        <v>4.2900000000000001E-2</v>
      </c>
      <c r="G137" s="5">
        <v>0.70269999999999999</v>
      </c>
      <c r="H137" s="5">
        <v>0.85209999999999997</v>
      </c>
      <c r="I137" s="5">
        <v>0.33500000000000002</v>
      </c>
      <c r="J137" s="5">
        <v>0.88629999999999998</v>
      </c>
      <c r="K137" s="5">
        <v>3.5200000000000002E-2</v>
      </c>
      <c r="L137" s="4">
        <v>0.71689999999999998</v>
      </c>
      <c r="M137" s="4">
        <v>0.88519999999999999</v>
      </c>
      <c r="N137" s="4">
        <v>0.32119999999999999</v>
      </c>
      <c r="O137" s="4">
        <v>0.84940000000000004</v>
      </c>
      <c r="P137" s="4">
        <v>2.29E-2</v>
      </c>
      <c r="Q137" s="5">
        <v>0.75660000000000005</v>
      </c>
      <c r="R137" s="5">
        <v>0.97870000000000001</v>
      </c>
      <c r="S137" s="5">
        <v>0.26219999999999999</v>
      </c>
      <c r="T137" s="5">
        <v>0.76249999999999996</v>
      </c>
      <c r="U137" s="5">
        <v>1.47E-2</v>
      </c>
      <c r="V137" s="4">
        <v>0.85629999999999995</v>
      </c>
      <c r="W137" s="4">
        <v>1.2428999999999999</v>
      </c>
      <c r="X137" s="4">
        <v>9.1899999999999996E-2</v>
      </c>
      <c r="Y137" s="4">
        <v>0.57809999999999995</v>
      </c>
      <c r="Z137" s="4">
        <v>6.1000000000000004E-3</v>
      </c>
      <c r="AA137" s="5"/>
      <c r="AB137" s="5"/>
      <c r="AC137" s="5"/>
      <c r="AD137" s="5"/>
      <c r="AE137" s="5"/>
      <c r="AF137" s="4"/>
      <c r="AG137" s="4"/>
      <c r="AH137" s="4"/>
      <c r="AI137" s="4"/>
      <c r="AJ137" s="4"/>
      <c r="AK137" s="5"/>
      <c r="AL137" s="5"/>
      <c r="AM137" s="5"/>
      <c r="AN137" s="5"/>
      <c r="AO137" s="5"/>
      <c r="AP137" s="4"/>
      <c r="AQ137" s="4"/>
      <c r="AR137" s="4"/>
      <c r="AS137" s="4"/>
      <c r="AT137" s="4"/>
      <c r="AU137" s="5"/>
      <c r="AV137" s="5"/>
      <c r="AW137" s="5"/>
      <c r="AX137" s="5"/>
      <c r="AY137" s="5"/>
      <c r="AZ137" s="4"/>
      <c r="BA137" s="4"/>
      <c r="BB137" s="4"/>
      <c r="BC137" s="4"/>
      <c r="BD137" s="4"/>
      <c r="BE137" s="5"/>
      <c r="BF137" s="5"/>
      <c r="BG137" s="5"/>
      <c r="BH137" s="5"/>
      <c r="BI137" s="5"/>
      <c r="BJ137" s="4"/>
      <c r="BK137" s="4"/>
      <c r="BL137" s="4"/>
      <c r="BM137" s="4"/>
      <c r="BN137" s="4"/>
      <c r="BO137" s="5"/>
      <c r="BP137" s="5"/>
      <c r="BQ137" s="5"/>
      <c r="BR137" s="5"/>
      <c r="BS137" s="5"/>
      <c r="BT137" s="4"/>
      <c r="BU137" s="4"/>
      <c r="BV137" s="4"/>
      <c r="BW137" s="4"/>
      <c r="BX137" s="4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5"/>
      <c r="CJ137" s="5"/>
      <c r="CK137" s="5"/>
      <c r="CL137" s="5"/>
      <c r="CM137" s="5"/>
      <c r="CN137" s="4"/>
      <c r="CO137" s="4"/>
      <c r="CP137" s="4"/>
      <c r="CQ137" s="4"/>
      <c r="CR137" s="4"/>
      <c r="CS137" s="5"/>
      <c r="CT137" s="5"/>
      <c r="CU137" s="5"/>
      <c r="CV137" s="5"/>
      <c r="CW137" s="5"/>
      <c r="CX137" s="4">
        <f t="shared" ref="CX137:CX168" si="20">AVERAGEIFS(B137:CW137,metrics.est,"MAE")</f>
        <v>0.74565999999999999</v>
      </c>
      <c r="CY137" s="4">
        <f t="shared" ref="CY137:CY168" si="21">AVERAGEIFS(B137:CW137,metrics.est,"MSE")</f>
        <v>0.95843999999999985</v>
      </c>
      <c r="CZ137" s="4">
        <f t="shared" ref="CZ137:CZ168" si="22">AVERAGEIFS(B137:CW137,metrics.est,"R")</f>
        <v>0.26619999999999999</v>
      </c>
      <c r="DA137" s="4">
        <f t="shared" ref="DA137:DA168" si="23">AVERAGEIFS(B137:CW137,metrics.est,"Coverage")</f>
        <v>0.79402000000000006</v>
      </c>
      <c r="DB137" s="4">
        <f t="shared" ref="DB137:DB168" si="24">AVERAGEIFS(B137:CW137,metrics.est,"Time")</f>
        <v>2.436E-2</v>
      </c>
      <c r="DC137" s="11" t="str" cm="1">
        <f t="array" aca="1" ref="DC137" ca="1">CONCATENATE(INDIRECT(ADDRESS(1,MATCH(_xlfn.MINIFS(B137:CW137,metrics.est,"MAE"),B137:CW137,0)+1)), ", ", INDIRECT(ADDRESS(2,MATCH(_xlfn.MINIFS(B137:CW137,metrics.est,"MAE"),B137:CW137,0)+1)))</f>
        <v>k=5, r=0.1</v>
      </c>
      <c r="DD137" s="11" t="str" cm="1">
        <f t="array" aca="1" ref="DD137" ca="1">CONCATENATE(INDIRECT(ADDRESS(1,MATCH(_xlfn.MINIFS(B137:CW137,metrics.est,"MSE"),B137:CW137,0)+1)), ", ", INDIRECT(ADDRESS(2,MATCH(_xlfn.MINIFS(B137:CW137,metrics.est,"MSE"),B137:CW137,0)+1)))</f>
        <v>k=5, r=0.1</v>
      </c>
      <c r="DE137" s="11" t="str" cm="1">
        <f t="array" aca="1" ref="DE137" ca="1">CONCATENATE(INDIRECT(ADDRESS(1,MATCH(_xlfn.MAXIFS(B137:CW137,metrics.est,"R"),B137:CW137,0)+1)), ", ", INDIRECT(ADDRESS(2,MATCH(_xlfn.MAXIFS(B137:CW137,metrics.est,"R"),B137:CW137,0)+1)))</f>
        <v>k=5, r=0.3</v>
      </c>
      <c r="DF137" s="11" t="str" cm="1">
        <f t="array" aca="1" ref="DF137" ca="1">CONCATENATE(INDIRECT(ADDRESS(1,MATCH(_xlfn.MAXIFS(B137:CW137,metrics.est,"Coverage"),B137:CW137,0)+1)), ", ", INDIRECT(ADDRESS(2,MATCH(_xlfn.MAXIFS(B137:CW137,metrics.est,"Coverage"),B137:CW137,0)+1)))</f>
        <v>k=5, r=0.1</v>
      </c>
      <c r="DG137" s="11" t="str" cm="1">
        <f t="array" aca="1" ref="DG137" ca="1">CONCATENATE(INDIRECT(ADDRESS(1,MATCH(_xlfn.MINIFS(B137:CW137,metrics.est,"Time"),B137:CW137,0)+1)), ", ", INDIRECT(ADDRESS(2,MATCH(_xlfn.MINIFS(B137:CW137,metrics.est,"Time"),B137:CW137,0)+1)))</f>
        <v>k=5, r=0.9</v>
      </c>
    </row>
    <row r="138" spans="1:111" x14ac:dyDescent="0.2">
      <c r="A138" s="1" t="s">
        <v>133</v>
      </c>
      <c r="B138" s="4">
        <v>0.67190000000000005</v>
      </c>
      <c r="C138" s="4">
        <v>0.77459999999999996</v>
      </c>
      <c r="D138" s="4">
        <v>0.315</v>
      </c>
      <c r="E138" s="4">
        <v>0.95020000000000004</v>
      </c>
      <c r="F138" s="4">
        <v>5.2999999999999999E-2</v>
      </c>
      <c r="G138" s="5">
        <v>0.68240000000000001</v>
      </c>
      <c r="H138" s="5">
        <v>0.80059999999999998</v>
      </c>
      <c r="I138" s="5">
        <v>0.32050000000000001</v>
      </c>
      <c r="J138" s="5">
        <v>0.93779999999999997</v>
      </c>
      <c r="K138" s="5">
        <v>4.3999999999999997E-2</v>
      </c>
      <c r="L138" s="4">
        <v>0.6966</v>
      </c>
      <c r="M138" s="4">
        <v>0.83250000000000002</v>
      </c>
      <c r="N138" s="4">
        <v>0.30270000000000002</v>
      </c>
      <c r="O138" s="4">
        <v>0.91320000000000001</v>
      </c>
      <c r="P138" s="4">
        <v>3.1699999999999999E-2</v>
      </c>
      <c r="Q138" s="5">
        <v>0.73150000000000004</v>
      </c>
      <c r="R138" s="5">
        <v>0.9113</v>
      </c>
      <c r="S138" s="5">
        <v>0.24160000000000001</v>
      </c>
      <c r="T138" s="5">
        <v>0.85340000000000005</v>
      </c>
      <c r="U138" s="5">
        <v>1.7999999999999999E-2</v>
      </c>
      <c r="V138" s="4">
        <v>0.82720000000000005</v>
      </c>
      <c r="W138" s="4">
        <v>1.1574</v>
      </c>
      <c r="X138" s="4">
        <v>0.1532</v>
      </c>
      <c r="Y138" s="4">
        <v>0.59060000000000001</v>
      </c>
      <c r="Z138" s="4">
        <v>8.5000000000000006E-3</v>
      </c>
      <c r="AA138" s="5"/>
      <c r="AB138" s="5"/>
      <c r="AC138" s="5"/>
      <c r="AD138" s="5"/>
      <c r="AE138" s="5"/>
      <c r="AF138" s="4"/>
      <c r="AG138" s="4"/>
      <c r="AH138" s="4"/>
      <c r="AI138" s="4"/>
      <c r="AJ138" s="4"/>
      <c r="AK138" s="5"/>
      <c r="AL138" s="5"/>
      <c r="AM138" s="5"/>
      <c r="AN138" s="5"/>
      <c r="AO138" s="5"/>
      <c r="AP138" s="4"/>
      <c r="AQ138" s="4"/>
      <c r="AR138" s="4"/>
      <c r="AS138" s="4"/>
      <c r="AT138" s="4"/>
      <c r="AU138" s="5"/>
      <c r="AV138" s="5"/>
      <c r="AW138" s="5"/>
      <c r="AX138" s="5"/>
      <c r="AY138" s="5"/>
      <c r="AZ138" s="4"/>
      <c r="BA138" s="4"/>
      <c r="BB138" s="4"/>
      <c r="BC138" s="4"/>
      <c r="BD138" s="4"/>
      <c r="BE138" s="5"/>
      <c r="BF138" s="5"/>
      <c r="BG138" s="5"/>
      <c r="BH138" s="5"/>
      <c r="BI138" s="5"/>
      <c r="BJ138" s="4"/>
      <c r="BK138" s="4"/>
      <c r="BL138" s="4"/>
      <c r="BM138" s="4"/>
      <c r="BN138" s="4"/>
      <c r="BO138" s="5"/>
      <c r="BP138" s="5"/>
      <c r="BQ138" s="5"/>
      <c r="BR138" s="5"/>
      <c r="BS138" s="5"/>
      <c r="BT138" s="4"/>
      <c r="BU138" s="4"/>
      <c r="BV138" s="4"/>
      <c r="BW138" s="4"/>
      <c r="BX138" s="4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>
        <f t="shared" si="20"/>
        <v>0.72192000000000001</v>
      </c>
      <c r="CY138" s="4">
        <f t="shared" si="21"/>
        <v>0.89527999999999996</v>
      </c>
      <c r="CZ138" s="4">
        <f t="shared" si="22"/>
        <v>0.2666</v>
      </c>
      <c r="DA138" s="4">
        <f t="shared" si="23"/>
        <v>0.84903999999999991</v>
      </c>
      <c r="DB138" s="4">
        <f t="shared" si="24"/>
        <v>3.1040000000000002E-2</v>
      </c>
      <c r="DC138" s="11" t="str" cm="1">
        <f t="array" aca="1" ref="DC138" ca="1">CONCATENATE(INDIRECT(ADDRESS(1,MATCH(_xlfn.MINIFS(B138:CW138,metrics.est,"MAE"),B138:CW138,0)+1)), ", ", INDIRECT(ADDRESS(2,MATCH(_xlfn.MINIFS(B138:CW138,metrics.est,"MAE"),B138:CW138,0)+1)))</f>
        <v>k=5, r=0.1</v>
      </c>
      <c r="DD138" s="11" t="str" cm="1">
        <f t="array" aca="1" ref="DD138" ca="1">CONCATENATE(INDIRECT(ADDRESS(1,MATCH(_xlfn.MINIFS(B138:CW138,metrics.est,"MSE"),B138:CW138,0)+1)), ", ", INDIRECT(ADDRESS(2,MATCH(_xlfn.MINIFS(B138:CW138,metrics.est,"MSE"),B138:CW138,0)+1)))</f>
        <v>k=5, r=0.1</v>
      </c>
      <c r="DE138" s="11" t="str" cm="1">
        <f t="array" aca="1" ref="DE138" ca="1">CONCATENATE(INDIRECT(ADDRESS(1,MATCH(_xlfn.MAXIFS(B138:CW138,metrics.est,"R"),B138:CW138,0)+1)), ", ", INDIRECT(ADDRESS(2,MATCH(_xlfn.MAXIFS(B138:CW138,metrics.est,"R"),B138:CW138,0)+1)))</f>
        <v>k=5, r=0.3</v>
      </c>
      <c r="DF138" s="11" t="str" cm="1">
        <f t="array" aca="1" ref="DF138" ca="1">CONCATENATE(INDIRECT(ADDRESS(1,MATCH(_xlfn.MAXIFS(B138:CW138,metrics.est,"Coverage"),B138:CW138,0)+1)), ", ", INDIRECT(ADDRESS(2,MATCH(_xlfn.MAXIFS(B138:CW138,metrics.est,"Coverage"),B138:CW138,0)+1)))</f>
        <v>k=5, r=0.1</v>
      </c>
      <c r="DG138" s="11" t="str" cm="1">
        <f t="array" aca="1" ref="DG138" ca="1">CONCATENATE(INDIRECT(ADDRESS(1,MATCH(_xlfn.MINIFS(B138:CW138,metrics.est,"Time"),B138:CW138,0)+1)), ", ", INDIRECT(ADDRESS(2,MATCH(_xlfn.MINIFS(B138:CW138,metrics.est,"Time"),B138:CW138,0)+1)))</f>
        <v>k=5, r=0.9</v>
      </c>
    </row>
    <row r="139" spans="1:111" x14ac:dyDescent="0.2">
      <c r="A139" s="1" t="s">
        <v>134</v>
      </c>
      <c r="B139" s="4">
        <v>0.67230000000000001</v>
      </c>
      <c r="C139" s="4">
        <v>0.77969999999999995</v>
      </c>
      <c r="D139" s="4">
        <v>0.3231</v>
      </c>
      <c r="E139" s="4">
        <v>0.95079999999999998</v>
      </c>
      <c r="F139" s="4">
        <v>0.04</v>
      </c>
      <c r="G139" s="5">
        <v>0.6835</v>
      </c>
      <c r="H139" s="5">
        <v>0.80640000000000001</v>
      </c>
      <c r="I139" s="5">
        <v>0.3271</v>
      </c>
      <c r="J139" s="5">
        <v>0.93930000000000002</v>
      </c>
      <c r="K139" s="5">
        <v>3.1699999999999999E-2</v>
      </c>
      <c r="L139" s="4">
        <v>0.69910000000000005</v>
      </c>
      <c r="M139" s="4">
        <v>0.84089999999999998</v>
      </c>
      <c r="N139" s="4">
        <v>0.30909999999999999</v>
      </c>
      <c r="O139" s="4">
        <v>0.91400000000000003</v>
      </c>
      <c r="P139" s="4">
        <v>2.7E-2</v>
      </c>
      <c r="Q139" s="5">
        <v>0.73980000000000001</v>
      </c>
      <c r="R139" s="5">
        <v>0.93210000000000004</v>
      </c>
      <c r="S139" s="5">
        <v>0.2414</v>
      </c>
      <c r="T139" s="5">
        <v>0.84850000000000003</v>
      </c>
      <c r="U139" s="5">
        <v>1.6799999999999999E-2</v>
      </c>
      <c r="V139" s="4">
        <v>0.83860000000000001</v>
      </c>
      <c r="W139" s="4">
        <v>1.1898</v>
      </c>
      <c r="X139" s="4">
        <v>0.15</v>
      </c>
      <c r="Y139" s="4">
        <v>0.5746</v>
      </c>
      <c r="Z139" s="4">
        <v>8.0999999999999996E-3</v>
      </c>
      <c r="AA139" s="5"/>
      <c r="AB139" s="5"/>
      <c r="AC139" s="5"/>
      <c r="AD139" s="5"/>
      <c r="AE139" s="5"/>
      <c r="AF139" s="4"/>
      <c r="AG139" s="4"/>
      <c r="AH139" s="4"/>
      <c r="AI139" s="4"/>
      <c r="AJ139" s="4"/>
      <c r="AK139" s="5"/>
      <c r="AL139" s="5"/>
      <c r="AM139" s="5"/>
      <c r="AN139" s="5"/>
      <c r="AO139" s="5"/>
      <c r="AP139" s="4"/>
      <c r="AQ139" s="4"/>
      <c r="AR139" s="4"/>
      <c r="AS139" s="4"/>
      <c r="AT139" s="4"/>
      <c r="AU139" s="5"/>
      <c r="AV139" s="5"/>
      <c r="AW139" s="5"/>
      <c r="AX139" s="5"/>
      <c r="AY139" s="5"/>
      <c r="AZ139" s="4"/>
      <c r="BA139" s="4"/>
      <c r="BB139" s="4"/>
      <c r="BC139" s="4"/>
      <c r="BD139" s="4"/>
      <c r="BE139" s="5"/>
      <c r="BF139" s="5"/>
      <c r="BG139" s="5"/>
      <c r="BH139" s="5"/>
      <c r="BI139" s="5"/>
      <c r="BJ139" s="4"/>
      <c r="BK139" s="4"/>
      <c r="BL139" s="4"/>
      <c r="BM139" s="4"/>
      <c r="BN139" s="4"/>
      <c r="BO139" s="5"/>
      <c r="BP139" s="5"/>
      <c r="BQ139" s="5"/>
      <c r="BR139" s="5"/>
      <c r="BS139" s="5"/>
      <c r="BT139" s="4"/>
      <c r="BU139" s="4"/>
      <c r="BV139" s="4"/>
      <c r="BW139" s="4"/>
      <c r="BX139" s="4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>
        <f t="shared" si="20"/>
        <v>0.72665999999999997</v>
      </c>
      <c r="CY139" s="4">
        <f t="shared" si="21"/>
        <v>0.90977999999999992</v>
      </c>
      <c r="CZ139" s="4">
        <f t="shared" si="22"/>
        <v>0.27013999999999999</v>
      </c>
      <c r="DA139" s="4">
        <f t="shared" si="23"/>
        <v>0.84543999999999997</v>
      </c>
      <c r="DB139" s="4">
        <f t="shared" si="24"/>
        <v>2.4719999999999999E-2</v>
      </c>
      <c r="DC139" s="11" t="str" cm="1">
        <f t="array" aca="1" ref="DC139" ca="1">CONCATENATE(INDIRECT(ADDRESS(1,MATCH(_xlfn.MINIFS(B139:CW139,metrics.est,"MAE"),B139:CW139,0)+1)), ", ", INDIRECT(ADDRESS(2,MATCH(_xlfn.MINIFS(B139:CW139,metrics.est,"MAE"),B139:CW139,0)+1)))</f>
        <v>k=5, r=0.1</v>
      </c>
      <c r="DD139" s="11" t="str" cm="1">
        <f t="array" aca="1" ref="DD139" ca="1">CONCATENATE(INDIRECT(ADDRESS(1,MATCH(_xlfn.MINIFS(B139:CW139,metrics.est,"MSE"),B139:CW139,0)+1)), ", ", INDIRECT(ADDRESS(2,MATCH(_xlfn.MINIFS(B139:CW139,metrics.est,"MSE"),B139:CW139,0)+1)))</f>
        <v>k=5, r=0.1</v>
      </c>
      <c r="DE139" s="11" t="str" cm="1">
        <f t="array" aca="1" ref="DE139" ca="1">CONCATENATE(INDIRECT(ADDRESS(1,MATCH(_xlfn.MAXIFS(B139:CW139,metrics.est,"R"),B139:CW139,0)+1)), ", ", INDIRECT(ADDRESS(2,MATCH(_xlfn.MAXIFS(B139:CW139,metrics.est,"R"),B139:CW139,0)+1)))</f>
        <v>k=5, r=0.3</v>
      </c>
      <c r="DF139" s="11" t="str" cm="1">
        <f t="array" aca="1" ref="DF139" ca="1">CONCATENATE(INDIRECT(ADDRESS(1,MATCH(_xlfn.MAXIFS(B139:CW139,metrics.est,"Coverage"),B139:CW139,0)+1)), ", ", INDIRECT(ADDRESS(2,MATCH(_xlfn.MAXIFS(B139:CW139,metrics.est,"Coverage"),B139:CW139,0)+1)))</f>
        <v>k=5, r=0.1</v>
      </c>
      <c r="DG139" s="11" t="str" cm="1">
        <f t="array" aca="1" ref="DG139" ca="1">CONCATENATE(INDIRECT(ADDRESS(1,MATCH(_xlfn.MINIFS(B139:CW139,metrics.est,"Time"),B139:CW139,0)+1)), ", ", INDIRECT(ADDRESS(2,MATCH(_xlfn.MINIFS(B139:CW139,metrics.est,"Time"),B139:CW139,0)+1)))</f>
        <v>k=5, r=0.9</v>
      </c>
    </row>
    <row r="140" spans="1:111" x14ac:dyDescent="0.2">
      <c r="A140" s="1" t="s">
        <v>135</v>
      </c>
      <c r="B140" s="4">
        <v>0.68240000000000001</v>
      </c>
      <c r="C140" s="4">
        <v>0.79930000000000001</v>
      </c>
      <c r="D140" s="4">
        <v>0.29559999999999997</v>
      </c>
      <c r="E140" s="4">
        <v>0.94850000000000001</v>
      </c>
      <c r="F140" s="4">
        <v>5.8099999999999999E-2</v>
      </c>
      <c r="G140" s="5">
        <v>0.69689999999999996</v>
      </c>
      <c r="H140" s="5">
        <v>0.83279999999999998</v>
      </c>
      <c r="I140" s="5">
        <v>0.29099999999999998</v>
      </c>
      <c r="J140" s="5">
        <v>0.93589999999999995</v>
      </c>
      <c r="K140" s="5">
        <v>5.2999999999999999E-2</v>
      </c>
      <c r="L140" s="4">
        <v>0.71509999999999996</v>
      </c>
      <c r="M140" s="4">
        <v>0.87580000000000002</v>
      </c>
      <c r="N140" s="4">
        <v>0.26679999999999998</v>
      </c>
      <c r="O140" s="4">
        <v>0.91090000000000004</v>
      </c>
      <c r="P140" s="4">
        <v>3.1E-2</v>
      </c>
      <c r="Q140" s="5">
        <v>0.75560000000000005</v>
      </c>
      <c r="R140" s="5">
        <v>0.97019999999999995</v>
      </c>
      <c r="S140" s="5">
        <v>0.2087</v>
      </c>
      <c r="T140" s="5">
        <v>0.85399999999999998</v>
      </c>
      <c r="U140" s="5">
        <v>2.41E-2</v>
      </c>
      <c r="V140" s="4">
        <v>0.84560000000000002</v>
      </c>
      <c r="W140" s="4">
        <v>1.2074</v>
      </c>
      <c r="X140" s="4">
        <v>0.1421</v>
      </c>
      <c r="Y140" s="4">
        <v>0.60240000000000005</v>
      </c>
      <c r="Z140" s="4">
        <v>7.9000000000000008E-3</v>
      </c>
      <c r="AA140" s="5"/>
      <c r="AB140" s="5"/>
      <c r="AC140" s="5"/>
      <c r="AD140" s="5"/>
      <c r="AE140" s="5"/>
      <c r="AF140" s="4"/>
      <c r="AG140" s="4"/>
      <c r="AH140" s="4"/>
      <c r="AI140" s="4"/>
      <c r="AJ140" s="4"/>
      <c r="AK140" s="5"/>
      <c r="AL140" s="5"/>
      <c r="AM140" s="5"/>
      <c r="AN140" s="5"/>
      <c r="AO140" s="5"/>
      <c r="AP140" s="4"/>
      <c r="AQ140" s="4"/>
      <c r="AR140" s="4"/>
      <c r="AS140" s="4"/>
      <c r="AT140" s="4"/>
      <c r="AU140" s="5"/>
      <c r="AV140" s="5"/>
      <c r="AW140" s="5"/>
      <c r="AX140" s="5"/>
      <c r="AY140" s="5"/>
      <c r="AZ140" s="4"/>
      <c r="BA140" s="4"/>
      <c r="BB140" s="4"/>
      <c r="BC140" s="4"/>
      <c r="BD140" s="4"/>
      <c r="BE140" s="5"/>
      <c r="BF140" s="5"/>
      <c r="BG140" s="5"/>
      <c r="BH140" s="5"/>
      <c r="BI140" s="5"/>
      <c r="BJ140" s="4"/>
      <c r="BK140" s="4"/>
      <c r="BL140" s="4"/>
      <c r="BM140" s="4"/>
      <c r="BN140" s="4"/>
      <c r="BO140" s="5"/>
      <c r="BP140" s="5"/>
      <c r="BQ140" s="5"/>
      <c r="BR140" s="5"/>
      <c r="BS140" s="5"/>
      <c r="BT140" s="4"/>
      <c r="BU140" s="4"/>
      <c r="BV140" s="4"/>
      <c r="BW140" s="4"/>
      <c r="BX140" s="4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5"/>
      <c r="CJ140" s="5"/>
      <c r="CK140" s="5"/>
      <c r="CL140" s="5"/>
      <c r="CM140" s="5"/>
      <c r="CN140" s="4"/>
      <c r="CO140" s="4"/>
      <c r="CP140" s="4"/>
      <c r="CQ140" s="4"/>
      <c r="CR140" s="4"/>
      <c r="CS140" s="5"/>
      <c r="CT140" s="5"/>
      <c r="CU140" s="5"/>
      <c r="CV140" s="5"/>
      <c r="CW140" s="5"/>
      <c r="CX140" s="4">
        <f t="shared" si="20"/>
        <v>0.73912</v>
      </c>
      <c r="CY140" s="4">
        <f t="shared" si="21"/>
        <v>0.93709999999999982</v>
      </c>
      <c r="CZ140" s="4">
        <f t="shared" si="22"/>
        <v>0.24084000000000003</v>
      </c>
      <c r="DA140" s="4">
        <f t="shared" si="23"/>
        <v>0.8503400000000001</v>
      </c>
      <c r="DB140" s="4">
        <f t="shared" si="24"/>
        <v>3.4820000000000004E-2</v>
      </c>
      <c r="DC140" s="11" t="str" cm="1">
        <f t="array" aca="1" ref="DC140" ca="1">CONCATENATE(INDIRECT(ADDRESS(1,MATCH(_xlfn.MINIFS(B140:CW140,metrics.est,"MAE"),B140:CW140,0)+1)), ", ", INDIRECT(ADDRESS(2,MATCH(_xlfn.MINIFS(B140:CW140,metrics.est,"MAE"),B140:CW140,0)+1)))</f>
        <v>k=5, r=0.1</v>
      </c>
      <c r="DD140" s="11" t="str" cm="1">
        <f t="array" aca="1" ref="DD140" ca="1">CONCATENATE(INDIRECT(ADDRESS(1,MATCH(_xlfn.MINIFS(B140:CW140,metrics.est,"MSE"),B140:CW140,0)+1)), ", ", INDIRECT(ADDRESS(2,MATCH(_xlfn.MINIFS(B140:CW140,metrics.est,"MSE"),B140:CW140,0)+1)))</f>
        <v>k=5, r=0.1</v>
      </c>
      <c r="DE140" s="11" t="str" cm="1">
        <f t="array" aca="1" ref="DE140" ca="1">CONCATENATE(INDIRECT(ADDRESS(1,MATCH(_xlfn.MAXIFS(B140:CW140,metrics.est,"R"),B140:CW140,0)+1)), ", ", INDIRECT(ADDRESS(2,MATCH(_xlfn.MAXIFS(B140:CW140,metrics.est,"R"),B140:CW140,0)+1)))</f>
        <v>k=5, r=0.1</v>
      </c>
      <c r="DF140" s="11" t="str" cm="1">
        <f t="array" aca="1" ref="DF140" ca="1">CONCATENATE(INDIRECT(ADDRESS(1,MATCH(_xlfn.MAXIFS(B140:CW140,metrics.est,"Coverage"),B140:CW140,0)+1)), ", ", INDIRECT(ADDRESS(2,MATCH(_xlfn.MAXIFS(B140:CW140,metrics.est,"Coverage"),B140:CW140,0)+1)))</f>
        <v>k=5, r=0.1</v>
      </c>
      <c r="DG140" s="11" t="str" cm="1">
        <f t="array" aca="1" ref="DG140" ca="1">CONCATENATE(INDIRECT(ADDRESS(1,MATCH(_xlfn.MINIFS(B140:CW140,metrics.est,"Time"),B140:CW140,0)+1)), ", ", INDIRECT(ADDRESS(2,MATCH(_xlfn.MINIFS(B140:CW140,metrics.est,"Time"),B140:CW140,0)+1)))</f>
        <v>k=5, r=0.9</v>
      </c>
    </row>
    <row r="141" spans="1:111" x14ac:dyDescent="0.2">
      <c r="A141" s="1" t="s">
        <v>136</v>
      </c>
      <c r="B141" s="4">
        <v>0.67679999999999996</v>
      </c>
      <c r="C141" s="4">
        <v>0.78249999999999997</v>
      </c>
      <c r="D141" s="4">
        <v>0.29830000000000001</v>
      </c>
      <c r="E141" s="4">
        <v>0.94110000000000005</v>
      </c>
      <c r="F141" s="4">
        <v>5.2200000000000003E-2</v>
      </c>
      <c r="G141" s="5">
        <v>0.68789999999999996</v>
      </c>
      <c r="H141" s="5">
        <v>0.81</v>
      </c>
      <c r="I141" s="5">
        <v>0.2918</v>
      </c>
      <c r="J141" s="5">
        <v>0.92779999999999996</v>
      </c>
      <c r="K141" s="5">
        <v>4.3799999999999999E-2</v>
      </c>
      <c r="L141" s="4">
        <v>0.70120000000000005</v>
      </c>
      <c r="M141" s="4">
        <v>0.84140000000000004</v>
      </c>
      <c r="N141" s="4">
        <v>0.27260000000000001</v>
      </c>
      <c r="O141" s="4">
        <v>0.90259999999999996</v>
      </c>
      <c r="P141" s="4">
        <v>3.5000000000000003E-2</v>
      </c>
      <c r="Q141" s="5">
        <v>0.7329</v>
      </c>
      <c r="R141" s="5">
        <v>0.91369999999999996</v>
      </c>
      <c r="S141" s="5">
        <v>0.22520000000000001</v>
      </c>
      <c r="T141" s="5">
        <v>0.85029999999999994</v>
      </c>
      <c r="U141" s="5">
        <v>1.46E-2</v>
      </c>
      <c r="V141" s="4">
        <v>0.82179999999999997</v>
      </c>
      <c r="W141" s="4">
        <v>1.1424000000000001</v>
      </c>
      <c r="X141" s="4">
        <v>0.1507</v>
      </c>
      <c r="Y141" s="4">
        <v>0.62590000000000001</v>
      </c>
      <c r="Z141" s="4">
        <v>9.4000000000000004E-3</v>
      </c>
      <c r="AA141" s="5"/>
      <c r="AB141" s="5"/>
      <c r="AC141" s="5"/>
      <c r="AD141" s="5"/>
      <c r="AE141" s="5"/>
      <c r="AF141" s="4"/>
      <c r="AG141" s="4"/>
      <c r="AH141" s="4"/>
      <c r="AI141" s="4"/>
      <c r="AJ141" s="4"/>
      <c r="AK141" s="5"/>
      <c r="AL141" s="5"/>
      <c r="AM141" s="5"/>
      <c r="AN141" s="5"/>
      <c r="AO141" s="5"/>
      <c r="AP141" s="4"/>
      <c r="AQ141" s="4"/>
      <c r="AR141" s="4"/>
      <c r="AS141" s="4"/>
      <c r="AT141" s="4"/>
      <c r="AU141" s="5"/>
      <c r="AV141" s="5"/>
      <c r="AW141" s="5"/>
      <c r="AX141" s="5"/>
      <c r="AY141" s="5"/>
      <c r="AZ141" s="4"/>
      <c r="BA141" s="4"/>
      <c r="BB141" s="4"/>
      <c r="BC141" s="4"/>
      <c r="BD141" s="4"/>
      <c r="BE141" s="5"/>
      <c r="BF141" s="5"/>
      <c r="BG141" s="5"/>
      <c r="BH141" s="5"/>
      <c r="BI141" s="5"/>
      <c r="BJ141" s="4"/>
      <c r="BK141" s="4"/>
      <c r="BL141" s="4"/>
      <c r="BM141" s="4"/>
      <c r="BN141" s="4"/>
      <c r="BO141" s="5"/>
      <c r="BP141" s="5"/>
      <c r="BQ141" s="5"/>
      <c r="BR141" s="5"/>
      <c r="BS141" s="5"/>
      <c r="BT141" s="4"/>
      <c r="BU141" s="4"/>
      <c r="BV141" s="4"/>
      <c r="BW141" s="4"/>
      <c r="BX141" s="4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5"/>
      <c r="CJ141" s="5"/>
      <c r="CK141" s="5"/>
      <c r="CL141" s="5"/>
      <c r="CM141" s="5"/>
      <c r="CN141" s="4"/>
      <c r="CO141" s="4"/>
      <c r="CP141" s="4"/>
      <c r="CQ141" s="4"/>
      <c r="CR141" s="4"/>
      <c r="CS141" s="5"/>
      <c r="CT141" s="5"/>
      <c r="CU141" s="5"/>
      <c r="CV141" s="5"/>
      <c r="CW141" s="5"/>
      <c r="CX141" s="4">
        <f t="shared" si="20"/>
        <v>0.72411999999999999</v>
      </c>
      <c r="CY141" s="4">
        <f t="shared" si="21"/>
        <v>0.89800000000000002</v>
      </c>
      <c r="CZ141" s="4">
        <f t="shared" si="22"/>
        <v>0.24772000000000002</v>
      </c>
      <c r="DA141" s="4">
        <f t="shared" si="23"/>
        <v>0.84953999999999996</v>
      </c>
      <c r="DB141" s="4">
        <f t="shared" si="24"/>
        <v>3.1E-2</v>
      </c>
      <c r="DC141" s="11" t="str" cm="1">
        <f t="array" aca="1" ref="DC141" ca="1">CONCATENATE(INDIRECT(ADDRESS(1,MATCH(_xlfn.MINIFS(B141:CW141,metrics.est,"MAE"),B141:CW141,0)+1)), ", ", INDIRECT(ADDRESS(2,MATCH(_xlfn.MINIFS(B141:CW141,metrics.est,"MAE"),B141:CW141,0)+1)))</f>
        <v>k=5, r=0.1</v>
      </c>
      <c r="DD141" s="11" t="str" cm="1">
        <f t="array" aca="1" ref="DD141" ca="1">CONCATENATE(INDIRECT(ADDRESS(1,MATCH(_xlfn.MINIFS(B141:CW141,metrics.est,"MSE"),B141:CW141,0)+1)), ", ", INDIRECT(ADDRESS(2,MATCH(_xlfn.MINIFS(B141:CW141,metrics.est,"MSE"),B141:CW141,0)+1)))</f>
        <v>k=5, r=0.1</v>
      </c>
      <c r="DE141" s="11" t="str" cm="1">
        <f t="array" aca="1" ref="DE141" ca="1">CONCATENATE(INDIRECT(ADDRESS(1,MATCH(_xlfn.MAXIFS(B141:CW141,metrics.est,"R"),B141:CW141,0)+1)), ", ", INDIRECT(ADDRESS(2,MATCH(_xlfn.MAXIFS(B141:CW141,metrics.est,"R"),B141:CW141,0)+1)))</f>
        <v>k=5, r=0.1</v>
      </c>
      <c r="DF141" s="11" t="str" cm="1">
        <f t="array" aca="1" ref="DF141" ca="1">CONCATENATE(INDIRECT(ADDRESS(1,MATCH(_xlfn.MAXIFS(B141:CW141,metrics.est,"Coverage"),B141:CW141,0)+1)), ", ", INDIRECT(ADDRESS(2,MATCH(_xlfn.MAXIFS(B141:CW141,metrics.est,"Coverage"),B141:CW141,0)+1)))</f>
        <v>k=5, r=0.1</v>
      </c>
      <c r="DG141" s="11" t="str" cm="1">
        <f t="array" aca="1" ref="DG141" ca="1">CONCATENATE(INDIRECT(ADDRESS(1,MATCH(_xlfn.MINIFS(B141:CW141,metrics.est,"Time"),B141:CW141,0)+1)), ", ", INDIRECT(ADDRESS(2,MATCH(_xlfn.MINIFS(B141:CW141,metrics.est,"Time"),B141:CW141,0)+1)))</f>
        <v>k=5, r=0.9</v>
      </c>
    </row>
    <row r="142" spans="1:111" x14ac:dyDescent="0.2">
      <c r="A142" s="1" t="s">
        <v>137</v>
      </c>
      <c r="B142" s="4">
        <v>0.6734</v>
      </c>
      <c r="C142" s="4">
        <v>0.77439999999999998</v>
      </c>
      <c r="D142" s="4">
        <v>0.30990000000000001</v>
      </c>
      <c r="E142" s="4">
        <v>0.94199999999999995</v>
      </c>
      <c r="F142" s="4">
        <v>5.3400000000000003E-2</v>
      </c>
      <c r="G142" s="5">
        <v>0.68330000000000002</v>
      </c>
      <c r="H142" s="5">
        <v>0.79890000000000005</v>
      </c>
      <c r="I142" s="5">
        <v>0.31040000000000001</v>
      </c>
      <c r="J142" s="5">
        <v>0.92820000000000003</v>
      </c>
      <c r="K142" s="5">
        <v>3.8600000000000002E-2</v>
      </c>
      <c r="L142" s="4">
        <v>0.69579999999999997</v>
      </c>
      <c r="M142" s="4">
        <v>0.82840000000000003</v>
      </c>
      <c r="N142" s="4">
        <v>0.28549999999999998</v>
      </c>
      <c r="O142" s="4">
        <v>0.90300000000000002</v>
      </c>
      <c r="P142" s="4">
        <v>2.07E-2</v>
      </c>
      <c r="Q142" s="5">
        <v>0.72389999999999999</v>
      </c>
      <c r="R142" s="5">
        <v>0.89100000000000001</v>
      </c>
      <c r="S142" s="5">
        <v>0.24260000000000001</v>
      </c>
      <c r="T142" s="5">
        <v>0.85060000000000002</v>
      </c>
      <c r="U142" s="5">
        <v>1.5100000000000001E-2</v>
      </c>
      <c r="V142" s="4">
        <v>0.8075</v>
      </c>
      <c r="W142" s="4">
        <v>1.1037999999999999</v>
      </c>
      <c r="X142" s="4">
        <v>0.17519999999999999</v>
      </c>
      <c r="Y142" s="4">
        <v>0.60150000000000003</v>
      </c>
      <c r="Z142" s="4">
        <v>4.8999999999999998E-3</v>
      </c>
      <c r="AA142" s="5"/>
      <c r="AB142" s="5"/>
      <c r="AC142" s="5"/>
      <c r="AD142" s="5"/>
      <c r="AE142" s="5"/>
      <c r="AF142" s="4"/>
      <c r="AG142" s="4"/>
      <c r="AH142" s="4"/>
      <c r="AI142" s="4"/>
      <c r="AJ142" s="4"/>
      <c r="AK142" s="5"/>
      <c r="AL142" s="5"/>
      <c r="AM142" s="5"/>
      <c r="AN142" s="5"/>
      <c r="AO142" s="5"/>
      <c r="AP142" s="4"/>
      <c r="AQ142" s="4"/>
      <c r="AR142" s="4"/>
      <c r="AS142" s="4"/>
      <c r="AT142" s="4"/>
      <c r="AU142" s="5"/>
      <c r="AV142" s="5"/>
      <c r="AW142" s="5"/>
      <c r="AX142" s="5"/>
      <c r="AY142" s="5"/>
      <c r="AZ142" s="4"/>
      <c r="BA142" s="4"/>
      <c r="BB142" s="4"/>
      <c r="BC142" s="4"/>
      <c r="BD142" s="4"/>
      <c r="BE142" s="5"/>
      <c r="BF142" s="5"/>
      <c r="BG142" s="5"/>
      <c r="BH142" s="5"/>
      <c r="BI142" s="5"/>
      <c r="BJ142" s="4"/>
      <c r="BK142" s="4"/>
      <c r="BL142" s="4"/>
      <c r="BM142" s="4"/>
      <c r="BN142" s="4"/>
      <c r="BO142" s="5"/>
      <c r="BP142" s="5"/>
      <c r="BQ142" s="5"/>
      <c r="BR142" s="5"/>
      <c r="BS142" s="5"/>
      <c r="BT142" s="4"/>
      <c r="BU142" s="4"/>
      <c r="BV142" s="4"/>
      <c r="BW142" s="4"/>
      <c r="BX142" s="4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5"/>
      <c r="CJ142" s="5"/>
      <c r="CK142" s="5"/>
      <c r="CL142" s="5"/>
      <c r="CM142" s="5"/>
      <c r="CN142" s="4"/>
      <c r="CO142" s="4"/>
      <c r="CP142" s="4"/>
      <c r="CQ142" s="4"/>
      <c r="CR142" s="4"/>
      <c r="CS142" s="5"/>
      <c r="CT142" s="5"/>
      <c r="CU142" s="5"/>
      <c r="CV142" s="5"/>
      <c r="CW142" s="5"/>
      <c r="CX142" s="4">
        <f t="shared" si="20"/>
        <v>0.71678000000000008</v>
      </c>
      <c r="CY142" s="4">
        <f t="shared" si="21"/>
        <v>0.87929999999999997</v>
      </c>
      <c r="CZ142" s="4">
        <f t="shared" si="22"/>
        <v>0.26472000000000001</v>
      </c>
      <c r="DA142" s="4">
        <f t="shared" si="23"/>
        <v>0.84505999999999992</v>
      </c>
      <c r="DB142" s="4">
        <f t="shared" si="24"/>
        <v>2.6539999999999998E-2</v>
      </c>
      <c r="DC142" s="11" t="str" cm="1">
        <f t="array" aca="1" ref="DC142" ca="1">CONCATENATE(INDIRECT(ADDRESS(1,MATCH(_xlfn.MINIFS(B142:CW142,metrics.est,"MAE"),B142:CW142,0)+1)), ", ", INDIRECT(ADDRESS(2,MATCH(_xlfn.MINIFS(B142:CW142,metrics.est,"MAE"),B142:CW142,0)+1)))</f>
        <v>k=5, r=0.1</v>
      </c>
      <c r="DD142" s="11" t="str" cm="1">
        <f t="array" aca="1" ref="DD142" ca="1">CONCATENATE(INDIRECT(ADDRESS(1,MATCH(_xlfn.MINIFS(B142:CW142,metrics.est,"MSE"),B142:CW142,0)+1)), ", ", INDIRECT(ADDRESS(2,MATCH(_xlfn.MINIFS(B142:CW142,metrics.est,"MSE"),B142:CW142,0)+1)))</f>
        <v>k=5, r=0.1</v>
      </c>
      <c r="DE142" s="11" t="str" cm="1">
        <f t="array" aca="1" ref="DE142" ca="1">CONCATENATE(INDIRECT(ADDRESS(1,MATCH(_xlfn.MAXIFS(B142:CW142,metrics.est,"R"),B142:CW142,0)+1)), ", ", INDIRECT(ADDRESS(2,MATCH(_xlfn.MAXIFS(B142:CW142,metrics.est,"R"),B142:CW142,0)+1)))</f>
        <v>k=5, r=0.3</v>
      </c>
      <c r="DF142" s="11" t="str" cm="1">
        <f t="array" aca="1" ref="DF142" ca="1">CONCATENATE(INDIRECT(ADDRESS(1,MATCH(_xlfn.MAXIFS(B142:CW142,metrics.est,"Coverage"),B142:CW142,0)+1)), ", ", INDIRECT(ADDRESS(2,MATCH(_xlfn.MAXIFS(B142:CW142,metrics.est,"Coverage"),B142:CW142,0)+1)))</f>
        <v>k=5, r=0.1</v>
      </c>
      <c r="DG142" s="11" t="str" cm="1">
        <f t="array" aca="1" ref="DG142" ca="1">CONCATENATE(INDIRECT(ADDRESS(1,MATCH(_xlfn.MINIFS(B142:CW142,metrics.est,"Time"),B142:CW142,0)+1)), ", ", INDIRECT(ADDRESS(2,MATCH(_xlfn.MINIFS(B142:CW142,metrics.est,"Time"),B142:CW142,0)+1)))</f>
        <v>k=5, r=0.9</v>
      </c>
    </row>
    <row r="143" spans="1:111" x14ac:dyDescent="0.2">
      <c r="A143" s="1" t="s">
        <v>138</v>
      </c>
      <c r="B143" s="4">
        <v>0.73929999999999996</v>
      </c>
      <c r="C143" s="4">
        <v>0.92290000000000005</v>
      </c>
      <c r="D143" s="4">
        <v>0.2397</v>
      </c>
      <c r="E143" s="4">
        <v>0.71499999999999997</v>
      </c>
      <c r="F143" s="4">
        <v>3.0499999999999999E-2</v>
      </c>
      <c r="G143" s="5">
        <v>0.75719999999999998</v>
      </c>
      <c r="H143" s="5">
        <v>0.96599999999999997</v>
      </c>
      <c r="I143" s="5">
        <v>0.2447</v>
      </c>
      <c r="J143" s="5">
        <v>0.67800000000000005</v>
      </c>
      <c r="K143" s="5">
        <v>2.3800000000000002E-2</v>
      </c>
      <c r="L143" s="4">
        <v>0.77429999999999999</v>
      </c>
      <c r="M143" s="4">
        <v>1.0121</v>
      </c>
      <c r="N143" s="4">
        <v>0.2341</v>
      </c>
      <c r="O143" s="4">
        <v>0.64319999999999999</v>
      </c>
      <c r="P143" s="4">
        <v>1.32E-2</v>
      </c>
      <c r="Q143" s="5">
        <v>0.78710000000000002</v>
      </c>
      <c r="R143" s="5">
        <v>1.0499000000000001</v>
      </c>
      <c r="S143" s="5">
        <v>0.20619999999999999</v>
      </c>
      <c r="T143" s="5">
        <v>0.63300000000000001</v>
      </c>
      <c r="U143" s="5">
        <v>1.21E-2</v>
      </c>
      <c r="V143" s="4">
        <v>0.83199999999999996</v>
      </c>
      <c r="W143" s="4">
        <v>1.1681999999999999</v>
      </c>
      <c r="X143" s="4">
        <v>0.12479999999999999</v>
      </c>
      <c r="Y143" s="4">
        <v>0.55269999999999997</v>
      </c>
      <c r="Z143" s="4">
        <v>4.1999999999999997E-3</v>
      </c>
      <c r="AA143" s="5"/>
      <c r="AB143" s="5"/>
      <c r="AC143" s="5"/>
      <c r="AD143" s="5"/>
      <c r="AE143" s="5"/>
      <c r="AF143" s="4"/>
      <c r="AG143" s="4"/>
      <c r="AH143" s="4"/>
      <c r="AI143" s="4"/>
      <c r="AJ143" s="4"/>
      <c r="AK143" s="5"/>
      <c r="AL143" s="5"/>
      <c r="AM143" s="5"/>
      <c r="AN143" s="5"/>
      <c r="AO143" s="5"/>
      <c r="AP143" s="4"/>
      <c r="AQ143" s="4"/>
      <c r="AR143" s="4"/>
      <c r="AS143" s="4"/>
      <c r="AT143" s="4"/>
      <c r="AU143" s="5"/>
      <c r="AV143" s="5"/>
      <c r="AW143" s="5"/>
      <c r="AX143" s="5"/>
      <c r="AY143" s="5"/>
      <c r="AZ143" s="4"/>
      <c r="BA143" s="4"/>
      <c r="BB143" s="4"/>
      <c r="BC143" s="4"/>
      <c r="BD143" s="4"/>
      <c r="BE143" s="5"/>
      <c r="BF143" s="5"/>
      <c r="BG143" s="5"/>
      <c r="BH143" s="5"/>
      <c r="BI143" s="5"/>
      <c r="BJ143" s="4"/>
      <c r="BK143" s="4"/>
      <c r="BL143" s="4"/>
      <c r="BM143" s="4"/>
      <c r="BN143" s="4"/>
      <c r="BO143" s="5"/>
      <c r="BP143" s="5"/>
      <c r="BQ143" s="5"/>
      <c r="BR143" s="5"/>
      <c r="BS143" s="5"/>
      <c r="BT143" s="4"/>
      <c r="BU143" s="4"/>
      <c r="BV143" s="4"/>
      <c r="BW143" s="4"/>
      <c r="BX143" s="4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5"/>
      <c r="CJ143" s="5"/>
      <c r="CK143" s="5"/>
      <c r="CL143" s="5"/>
      <c r="CM143" s="5"/>
      <c r="CN143" s="4"/>
      <c r="CO143" s="4"/>
      <c r="CP143" s="4"/>
      <c r="CQ143" s="4"/>
      <c r="CR143" s="4"/>
      <c r="CS143" s="5"/>
      <c r="CT143" s="5"/>
      <c r="CU143" s="5"/>
      <c r="CV143" s="5"/>
      <c r="CW143" s="5"/>
      <c r="CX143" s="4">
        <f t="shared" si="20"/>
        <v>0.77798</v>
      </c>
      <c r="CY143" s="4">
        <f t="shared" si="21"/>
        <v>1.02382</v>
      </c>
      <c r="CZ143" s="4">
        <f t="shared" si="22"/>
        <v>0.20990000000000003</v>
      </c>
      <c r="DA143" s="4">
        <f t="shared" si="23"/>
        <v>0.64437999999999995</v>
      </c>
      <c r="DB143" s="4">
        <f t="shared" si="24"/>
        <v>1.6760000000000001E-2</v>
      </c>
      <c r="DC143" s="11" t="str" cm="1">
        <f t="array" aca="1" ref="DC143" ca="1">CONCATENATE(INDIRECT(ADDRESS(1,MATCH(_xlfn.MINIFS(B143:CW143,metrics.est,"MAE"),B143:CW143,0)+1)), ", ", INDIRECT(ADDRESS(2,MATCH(_xlfn.MINIFS(B143:CW143,metrics.est,"MAE"),B143:CW143,0)+1)))</f>
        <v>k=5, r=0.1</v>
      </c>
      <c r="DD143" s="11" t="str" cm="1">
        <f t="array" aca="1" ref="DD143" ca="1">CONCATENATE(INDIRECT(ADDRESS(1,MATCH(_xlfn.MINIFS(B143:CW143,metrics.est,"MSE"),B143:CW143,0)+1)), ", ", INDIRECT(ADDRESS(2,MATCH(_xlfn.MINIFS(B143:CW143,metrics.est,"MSE"),B143:CW143,0)+1)))</f>
        <v>k=5, r=0.1</v>
      </c>
      <c r="DE143" s="11" t="str" cm="1">
        <f t="array" aca="1" ref="DE143" ca="1">CONCATENATE(INDIRECT(ADDRESS(1,MATCH(_xlfn.MAXIFS(B143:CW143,metrics.est,"R"),B143:CW143,0)+1)), ", ", INDIRECT(ADDRESS(2,MATCH(_xlfn.MAXIFS(B143:CW143,metrics.est,"R"),B143:CW143,0)+1)))</f>
        <v>k=5, r=0.3</v>
      </c>
      <c r="DF143" s="11" t="str" cm="1">
        <f t="array" aca="1" ref="DF143" ca="1">CONCATENATE(INDIRECT(ADDRESS(1,MATCH(_xlfn.MAXIFS(B143:CW143,metrics.est,"Coverage"),B143:CW143,0)+1)), ", ", INDIRECT(ADDRESS(2,MATCH(_xlfn.MAXIFS(B143:CW143,metrics.est,"Coverage"),B143:CW143,0)+1)))</f>
        <v>k=5, r=0.1</v>
      </c>
      <c r="DG143" s="11" t="str" cm="1">
        <f t="array" aca="1" ref="DG143" ca="1">CONCATENATE(INDIRECT(ADDRESS(1,MATCH(_xlfn.MINIFS(B143:CW143,metrics.est,"Time"),B143:CW143,0)+1)), ", ", INDIRECT(ADDRESS(2,MATCH(_xlfn.MINIFS(B143:CW143,metrics.est,"Time"),B143:CW143,0)+1)))</f>
        <v>k=5, r=0.9</v>
      </c>
    </row>
    <row r="144" spans="1:111" x14ac:dyDescent="0.2">
      <c r="A144" s="1" t="s">
        <v>139</v>
      </c>
      <c r="B144" s="4">
        <v>0.66969999999999996</v>
      </c>
      <c r="C144" s="4">
        <v>0.76700000000000002</v>
      </c>
      <c r="D144" s="4">
        <v>0.32119999999999999</v>
      </c>
      <c r="E144" s="4">
        <v>0.92130000000000001</v>
      </c>
      <c r="F144" s="4">
        <v>4.5699999999999998E-2</v>
      </c>
      <c r="G144" s="5">
        <v>0.68230000000000002</v>
      </c>
      <c r="H144" s="5">
        <v>0.7974</v>
      </c>
      <c r="I144" s="5">
        <v>0.30640000000000001</v>
      </c>
      <c r="J144" s="5">
        <v>0.89959999999999996</v>
      </c>
      <c r="K144" s="5">
        <v>3.7600000000000001E-2</v>
      </c>
      <c r="L144" s="4">
        <v>0.69940000000000002</v>
      </c>
      <c r="M144" s="4">
        <v>0.83650000000000002</v>
      </c>
      <c r="N144" s="4">
        <v>0.27850000000000003</v>
      </c>
      <c r="O144" s="4">
        <v>0.86680000000000001</v>
      </c>
      <c r="P144" s="4">
        <v>2.2599999999999999E-2</v>
      </c>
      <c r="Q144" s="5">
        <v>0.73599999999999999</v>
      </c>
      <c r="R144" s="5">
        <v>0.92120000000000002</v>
      </c>
      <c r="S144" s="5">
        <v>0.21759999999999999</v>
      </c>
      <c r="T144" s="5">
        <v>0.80200000000000005</v>
      </c>
      <c r="U144" s="5">
        <v>1.49E-2</v>
      </c>
      <c r="V144" s="4">
        <v>0.83160000000000001</v>
      </c>
      <c r="W144" s="4">
        <v>1.1654</v>
      </c>
      <c r="X144" s="4">
        <v>0.1208</v>
      </c>
      <c r="Y144" s="4">
        <v>0.56340000000000001</v>
      </c>
      <c r="Z144" s="4">
        <v>4.8999999999999998E-3</v>
      </c>
      <c r="AA144" s="5"/>
      <c r="AB144" s="5"/>
      <c r="AC144" s="5"/>
      <c r="AD144" s="5"/>
      <c r="AE144" s="5"/>
      <c r="AF144" s="4"/>
      <c r="AG144" s="4"/>
      <c r="AH144" s="4"/>
      <c r="AI144" s="4"/>
      <c r="AJ144" s="4"/>
      <c r="AK144" s="5"/>
      <c r="AL144" s="5"/>
      <c r="AM144" s="5"/>
      <c r="AN144" s="5"/>
      <c r="AO144" s="5"/>
      <c r="AP144" s="4"/>
      <c r="AQ144" s="4"/>
      <c r="AR144" s="4"/>
      <c r="AS144" s="4"/>
      <c r="AT144" s="4"/>
      <c r="AU144" s="5"/>
      <c r="AV144" s="5"/>
      <c r="AW144" s="5"/>
      <c r="AX144" s="5"/>
      <c r="AY144" s="5"/>
      <c r="AZ144" s="4"/>
      <c r="BA144" s="4"/>
      <c r="BB144" s="4"/>
      <c r="BC144" s="4"/>
      <c r="BD144" s="4"/>
      <c r="BE144" s="5"/>
      <c r="BF144" s="5"/>
      <c r="BG144" s="5"/>
      <c r="BH144" s="5"/>
      <c r="BI144" s="5"/>
      <c r="BJ144" s="4"/>
      <c r="BK144" s="4"/>
      <c r="BL144" s="4"/>
      <c r="BM144" s="4"/>
      <c r="BN144" s="4"/>
      <c r="BO144" s="5"/>
      <c r="BP144" s="5"/>
      <c r="BQ144" s="5"/>
      <c r="BR144" s="5"/>
      <c r="BS144" s="5"/>
      <c r="BT144" s="4"/>
      <c r="BU144" s="4"/>
      <c r="BV144" s="4"/>
      <c r="BW144" s="4"/>
      <c r="BX144" s="4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5"/>
      <c r="CJ144" s="5"/>
      <c r="CK144" s="5"/>
      <c r="CL144" s="5"/>
      <c r="CM144" s="5"/>
      <c r="CN144" s="4"/>
      <c r="CO144" s="4"/>
      <c r="CP144" s="4"/>
      <c r="CQ144" s="4"/>
      <c r="CR144" s="4"/>
      <c r="CS144" s="5"/>
      <c r="CT144" s="5"/>
      <c r="CU144" s="5"/>
      <c r="CV144" s="5"/>
      <c r="CW144" s="5"/>
      <c r="CX144" s="4">
        <f t="shared" si="20"/>
        <v>0.7238</v>
      </c>
      <c r="CY144" s="4">
        <f t="shared" si="21"/>
        <v>0.89749999999999996</v>
      </c>
      <c r="CZ144" s="4">
        <f t="shared" si="22"/>
        <v>0.24889999999999998</v>
      </c>
      <c r="DA144" s="4">
        <f t="shared" si="23"/>
        <v>0.8106199999999999</v>
      </c>
      <c r="DB144" s="4">
        <f t="shared" si="24"/>
        <v>2.5139999999999996E-2</v>
      </c>
      <c r="DC144" s="11" t="str" cm="1">
        <f t="array" aca="1" ref="DC144" ca="1">CONCATENATE(INDIRECT(ADDRESS(1,MATCH(_xlfn.MINIFS(B144:CW144,metrics.est,"MAE"),B144:CW144,0)+1)), ", ", INDIRECT(ADDRESS(2,MATCH(_xlfn.MINIFS(B144:CW144,metrics.est,"MAE"),B144:CW144,0)+1)))</f>
        <v>k=5, r=0.1</v>
      </c>
      <c r="DD144" s="11" t="str" cm="1">
        <f t="array" aca="1" ref="DD144" ca="1">CONCATENATE(INDIRECT(ADDRESS(1,MATCH(_xlfn.MINIFS(B144:CW144,metrics.est,"MSE"),B144:CW144,0)+1)), ", ", INDIRECT(ADDRESS(2,MATCH(_xlfn.MINIFS(B144:CW144,metrics.est,"MSE"),B144:CW144,0)+1)))</f>
        <v>k=5, r=0.1</v>
      </c>
      <c r="DE144" s="11" t="str" cm="1">
        <f t="array" aca="1" ref="DE144" ca="1">CONCATENATE(INDIRECT(ADDRESS(1,MATCH(_xlfn.MAXIFS(B144:CW144,metrics.est,"R"),B144:CW144,0)+1)), ", ", INDIRECT(ADDRESS(2,MATCH(_xlfn.MAXIFS(B144:CW144,metrics.est,"R"),B144:CW144,0)+1)))</f>
        <v>k=5, r=0.1</v>
      </c>
      <c r="DF144" s="11" t="str" cm="1">
        <f t="array" aca="1" ref="DF144" ca="1">CONCATENATE(INDIRECT(ADDRESS(1,MATCH(_xlfn.MAXIFS(B144:CW144,metrics.est,"Coverage"),B144:CW144,0)+1)), ", ", INDIRECT(ADDRESS(2,MATCH(_xlfn.MAXIFS(B144:CW144,metrics.est,"Coverage"),B144:CW144,0)+1)))</f>
        <v>k=5, r=0.1</v>
      </c>
      <c r="DG144" s="11" t="str" cm="1">
        <f t="array" aca="1" ref="DG144" ca="1">CONCATENATE(INDIRECT(ADDRESS(1,MATCH(_xlfn.MINIFS(B144:CW144,metrics.est,"Time"),B144:CW144,0)+1)), ", ", INDIRECT(ADDRESS(2,MATCH(_xlfn.MINIFS(B144:CW144,metrics.est,"Time"),B144:CW144,0)+1)))</f>
        <v>k=5, r=0.9</v>
      </c>
    </row>
    <row r="145" spans="1:111" x14ac:dyDescent="0.2">
      <c r="A145" s="1" t="s">
        <v>140</v>
      </c>
      <c r="B145" s="4">
        <v>0.69530000000000003</v>
      </c>
      <c r="C145" s="4">
        <v>0.83109999999999995</v>
      </c>
      <c r="D145" s="4">
        <v>0.30690000000000001</v>
      </c>
      <c r="E145" s="4">
        <v>0.93610000000000004</v>
      </c>
      <c r="F145" s="4">
        <v>3.8199999999999998E-2</v>
      </c>
      <c r="G145" s="5">
        <v>0.71079999999999999</v>
      </c>
      <c r="H145" s="5">
        <v>0.86829999999999996</v>
      </c>
      <c r="I145" s="5">
        <v>0.29730000000000001</v>
      </c>
      <c r="J145" s="5">
        <v>0.91649999999999998</v>
      </c>
      <c r="K145" s="5">
        <v>3.8300000000000001E-2</v>
      </c>
      <c r="L145" s="4">
        <v>0.73</v>
      </c>
      <c r="M145" s="4">
        <v>0.91449999999999998</v>
      </c>
      <c r="N145" s="4">
        <v>0.28560000000000002</v>
      </c>
      <c r="O145" s="4">
        <v>0.88100000000000001</v>
      </c>
      <c r="P145" s="4">
        <v>1.9400000000000001E-2</v>
      </c>
      <c r="Q145" s="5">
        <v>0.75970000000000004</v>
      </c>
      <c r="R145" s="5">
        <v>0.98399999999999999</v>
      </c>
      <c r="S145" s="5">
        <v>0.22550000000000001</v>
      </c>
      <c r="T145" s="5">
        <v>0.81569999999999998</v>
      </c>
      <c r="U145" s="5">
        <v>1.2200000000000001E-2</v>
      </c>
      <c r="V145" s="4">
        <v>0.84219999999999995</v>
      </c>
      <c r="W145" s="4">
        <v>1.1882999999999999</v>
      </c>
      <c r="X145" s="4">
        <v>7.4399999999999994E-2</v>
      </c>
      <c r="Y145" s="4">
        <v>0.5978</v>
      </c>
      <c r="Z145" s="4">
        <v>7.4999999999999997E-3</v>
      </c>
      <c r="AA145" s="5"/>
      <c r="AB145" s="5"/>
      <c r="AC145" s="5"/>
      <c r="AD145" s="5"/>
      <c r="AE145" s="5"/>
      <c r="AF145" s="4"/>
      <c r="AG145" s="4"/>
      <c r="AH145" s="4"/>
      <c r="AI145" s="4"/>
      <c r="AJ145" s="4"/>
      <c r="AK145" s="5"/>
      <c r="AL145" s="5"/>
      <c r="AM145" s="5"/>
      <c r="AN145" s="5"/>
      <c r="AO145" s="5"/>
      <c r="AP145" s="4"/>
      <c r="AQ145" s="4"/>
      <c r="AR145" s="4"/>
      <c r="AS145" s="4"/>
      <c r="AT145" s="4"/>
      <c r="AU145" s="5"/>
      <c r="AV145" s="5"/>
      <c r="AW145" s="5"/>
      <c r="AX145" s="5"/>
      <c r="AY145" s="5"/>
      <c r="AZ145" s="4"/>
      <c r="BA145" s="4"/>
      <c r="BB145" s="4"/>
      <c r="BC145" s="4"/>
      <c r="BD145" s="4"/>
      <c r="BE145" s="5"/>
      <c r="BF145" s="5"/>
      <c r="BG145" s="5"/>
      <c r="BH145" s="5"/>
      <c r="BI145" s="5"/>
      <c r="BJ145" s="4"/>
      <c r="BK145" s="4"/>
      <c r="BL145" s="4"/>
      <c r="BM145" s="4"/>
      <c r="BN145" s="4"/>
      <c r="BO145" s="5"/>
      <c r="BP145" s="5"/>
      <c r="BQ145" s="5"/>
      <c r="BR145" s="5"/>
      <c r="BS145" s="5"/>
      <c r="BT145" s="4"/>
      <c r="BU145" s="4"/>
      <c r="BV145" s="4"/>
      <c r="BW145" s="4"/>
      <c r="BX145" s="4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5"/>
      <c r="CJ145" s="5"/>
      <c r="CK145" s="5"/>
      <c r="CL145" s="5"/>
      <c r="CM145" s="5"/>
      <c r="CN145" s="4"/>
      <c r="CO145" s="4"/>
      <c r="CP145" s="4"/>
      <c r="CQ145" s="4"/>
      <c r="CR145" s="4"/>
      <c r="CS145" s="5"/>
      <c r="CT145" s="5"/>
      <c r="CU145" s="5"/>
      <c r="CV145" s="5"/>
      <c r="CW145" s="5"/>
      <c r="CX145" s="4">
        <f t="shared" si="20"/>
        <v>0.74760000000000004</v>
      </c>
      <c r="CY145" s="4">
        <f t="shared" si="21"/>
        <v>0.95723999999999987</v>
      </c>
      <c r="CZ145" s="4">
        <f t="shared" si="22"/>
        <v>0.23794000000000004</v>
      </c>
      <c r="DA145" s="4">
        <f t="shared" si="23"/>
        <v>0.82942000000000005</v>
      </c>
      <c r="DB145" s="4">
        <f t="shared" si="24"/>
        <v>2.3120000000000002E-2</v>
      </c>
      <c r="DC145" s="11" t="str" cm="1">
        <f t="array" aca="1" ref="DC145" ca="1">CONCATENATE(INDIRECT(ADDRESS(1,MATCH(_xlfn.MINIFS(B145:CW145,metrics.est,"MAE"),B145:CW145,0)+1)), ", ", INDIRECT(ADDRESS(2,MATCH(_xlfn.MINIFS(B145:CW145,metrics.est,"MAE"),B145:CW145,0)+1)))</f>
        <v>k=5, r=0.1</v>
      </c>
      <c r="DD145" s="11" t="str" cm="1">
        <f t="array" aca="1" ref="DD145" ca="1">CONCATENATE(INDIRECT(ADDRESS(1,MATCH(_xlfn.MINIFS(B145:CW145,metrics.est,"MSE"),B145:CW145,0)+1)), ", ", INDIRECT(ADDRESS(2,MATCH(_xlfn.MINIFS(B145:CW145,metrics.est,"MSE"),B145:CW145,0)+1)))</f>
        <v>k=5, r=0.1</v>
      </c>
      <c r="DE145" s="11" t="str" cm="1">
        <f t="array" aca="1" ref="DE145" ca="1">CONCATENATE(INDIRECT(ADDRESS(1,MATCH(_xlfn.MAXIFS(B145:CW145,metrics.est,"R"),B145:CW145,0)+1)), ", ", INDIRECT(ADDRESS(2,MATCH(_xlfn.MAXIFS(B145:CW145,metrics.est,"R"),B145:CW145,0)+1)))</f>
        <v>k=5, r=0.1</v>
      </c>
      <c r="DF145" s="11" t="str" cm="1">
        <f t="array" aca="1" ref="DF145" ca="1">CONCATENATE(INDIRECT(ADDRESS(1,MATCH(_xlfn.MAXIFS(B145:CW145,metrics.est,"Coverage"),B145:CW145,0)+1)), ", ", INDIRECT(ADDRESS(2,MATCH(_xlfn.MAXIFS(B145:CW145,metrics.est,"Coverage"),B145:CW145,0)+1)))</f>
        <v>k=5, r=0.1</v>
      </c>
      <c r="DG145" s="11" t="str" cm="1">
        <f t="array" aca="1" ref="DG145" ca="1">CONCATENATE(INDIRECT(ADDRESS(1,MATCH(_xlfn.MINIFS(B145:CW145,metrics.est,"Time"),B145:CW145,0)+1)), ", ", INDIRECT(ADDRESS(2,MATCH(_xlfn.MINIFS(B145:CW145,metrics.est,"Time"),B145:CW145,0)+1)))</f>
        <v>k=5, r=0.9</v>
      </c>
    </row>
    <row r="146" spans="1:111" x14ac:dyDescent="0.2">
      <c r="A146" s="1" t="s">
        <v>141</v>
      </c>
      <c r="B146" s="4">
        <v>0.72509999999999997</v>
      </c>
      <c r="C146" s="4">
        <v>0.90229999999999999</v>
      </c>
      <c r="D146" s="4">
        <v>0.25459999999999999</v>
      </c>
      <c r="E146" s="4">
        <v>0.71079999999999999</v>
      </c>
      <c r="F146" s="4">
        <v>4.5600000000000002E-2</v>
      </c>
      <c r="G146" s="5">
        <v>0.76670000000000005</v>
      </c>
      <c r="H146" s="5">
        <v>1.0021</v>
      </c>
      <c r="I146" s="5">
        <v>0.22670000000000001</v>
      </c>
      <c r="J146" s="5">
        <v>0.64049999999999996</v>
      </c>
      <c r="K146" s="5">
        <v>3.8600000000000002E-2</v>
      </c>
      <c r="L146" s="4">
        <v>0.80210000000000004</v>
      </c>
      <c r="M146" s="4">
        <v>1.0912999999999999</v>
      </c>
      <c r="N146" s="4">
        <v>0.21410000000000001</v>
      </c>
      <c r="O146" s="4">
        <v>0.56920000000000004</v>
      </c>
      <c r="P146" s="4">
        <v>2.9000000000000001E-2</v>
      </c>
      <c r="Q146" s="5">
        <v>0.81059999999999999</v>
      </c>
      <c r="R146" s="5">
        <v>1.1155999999999999</v>
      </c>
      <c r="S146" s="5">
        <v>0.19339999999999999</v>
      </c>
      <c r="T146" s="5">
        <v>0.55130000000000001</v>
      </c>
      <c r="U146" s="5">
        <v>1.54E-2</v>
      </c>
      <c r="V146" s="4">
        <v>0.84299999999999997</v>
      </c>
      <c r="W146" s="4">
        <v>1.1890000000000001</v>
      </c>
      <c r="X146" s="4">
        <v>7.3999999999999996E-2</v>
      </c>
      <c r="Y146" s="4">
        <v>0.57530000000000003</v>
      </c>
      <c r="Z146" s="4">
        <v>5.5999999999999999E-3</v>
      </c>
      <c r="AA146" s="5"/>
      <c r="AB146" s="5"/>
      <c r="AC146" s="5"/>
      <c r="AD146" s="5"/>
      <c r="AE146" s="5"/>
      <c r="AF146" s="4"/>
      <c r="AG146" s="4"/>
      <c r="AH146" s="4"/>
      <c r="AI146" s="4"/>
      <c r="AJ146" s="4"/>
      <c r="AK146" s="5"/>
      <c r="AL146" s="5"/>
      <c r="AM146" s="5"/>
      <c r="AN146" s="5"/>
      <c r="AO146" s="5"/>
      <c r="AP146" s="4"/>
      <c r="AQ146" s="4"/>
      <c r="AR146" s="4"/>
      <c r="AS146" s="4"/>
      <c r="AT146" s="4"/>
      <c r="AU146" s="5"/>
      <c r="AV146" s="5"/>
      <c r="AW146" s="5"/>
      <c r="AX146" s="5"/>
      <c r="AY146" s="5"/>
      <c r="AZ146" s="4"/>
      <c r="BA146" s="4"/>
      <c r="BB146" s="4"/>
      <c r="BC146" s="4"/>
      <c r="BD146" s="4"/>
      <c r="BE146" s="5"/>
      <c r="BF146" s="5"/>
      <c r="BG146" s="5"/>
      <c r="BH146" s="5"/>
      <c r="BI146" s="5"/>
      <c r="BJ146" s="4"/>
      <c r="BK146" s="4"/>
      <c r="BL146" s="4"/>
      <c r="BM146" s="4"/>
      <c r="BN146" s="4"/>
      <c r="BO146" s="5"/>
      <c r="BP146" s="5"/>
      <c r="BQ146" s="5"/>
      <c r="BR146" s="5"/>
      <c r="BS146" s="5"/>
      <c r="BT146" s="4"/>
      <c r="BU146" s="4"/>
      <c r="BV146" s="4"/>
      <c r="BW146" s="4"/>
      <c r="BX146" s="4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5"/>
      <c r="CJ146" s="5"/>
      <c r="CK146" s="5"/>
      <c r="CL146" s="5"/>
      <c r="CM146" s="5"/>
      <c r="CN146" s="4"/>
      <c r="CO146" s="4"/>
      <c r="CP146" s="4"/>
      <c r="CQ146" s="4"/>
      <c r="CR146" s="4"/>
      <c r="CS146" s="5"/>
      <c r="CT146" s="5"/>
      <c r="CU146" s="5"/>
      <c r="CV146" s="5"/>
      <c r="CW146" s="5"/>
      <c r="CX146" s="4">
        <f t="shared" si="20"/>
        <v>0.78949999999999998</v>
      </c>
      <c r="CY146" s="4">
        <f t="shared" si="21"/>
        <v>1.06006</v>
      </c>
      <c r="CZ146" s="4">
        <f t="shared" si="22"/>
        <v>0.19256000000000001</v>
      </c>
      <c r="DA146" s="4">
        <f t="shared" si="23"/>
        <v>0.60941999999999996</v>
      </c>
      <c r="DB146" s="4">
        <f t="shared" si="24"/>
        <v>2.6839999999999996E-2</v>
      </c>
      <c r="DC146" s="11" t="str" cm="1">
        <f t="array" aca="1" ref="DC146" ca="1">CONCATENATE(INDIRECT(ADDRESS(1,MATCH(_xlfn.MINIFS(B146:CW146,metrics.est,"MAE"),B146:CW146,0)+1)), ", ", INDIRECT(ADDRESS(2,MATCH(_xlfn.MINIFS(B146:CW146,metrics.est,"MAE"),B146:CW146,0)+1)))</f>
        <v>k=5, r=0.1</v>
      </c>
      <c r="DD146" s="11" t="str" cm="1">
        <f t="array" aca="1" ref="DD146" ca="1">CONCATENATE(INDIRECT(ADDRESS(1,MATCH(_xlfn.MINIFS(B146:CW146,metrics.est,"MSE"),B146:CW146,0)+1)), ", ", INDIRECT(ADDRESS(2,MATCH(_xlfn.MINIFS(B146:CW146,metrics.est,"MSE"),B146:CW146,0)+1)))</f>
        <v>k=5, r=0.1</v>
      </c>
      <c r="DE146" s="11" t="str" cm="1">
        <f t="array" aca="1" ref="DE146" ca="1">CONCATENATE(INDIRECT(ADDRESS(1,MATCH(_xlfn.MAXIFS(B146:CW146,metrics.est,"R"),B146:CW146,0)+1)), ", ", INDIRECT(ADDRESS(2,MATCH(_xlfn.MAXIFS(B146:CW146,metrics.est,"R"),B146:CW146,0)+1)))</f>
        <v>k=5, r=0.1</v>
      </c>
      <c r="DF146" s="11" t="str" cm="1">
        <f t="array" aca="1" ref="DF146" ca="1">CONCATENATE(INDIRECT(ADDRESS(1,MATCH(_xlfn.MAXIFS(B146:CW146,metrics.est,"Coverage"),B146:CW146,0)+1)), ", ", INDIRECT(ADDRESS(2,MATCH(_xlfn.MAXIFS(B146:CW146,metrics.est,"Coverage"),B146:CW146,0)+1)))</f>
        <v>k=5, r=0.1</v>
      </c>
      <c r="DG146" s="11" t="str" cm="1">
        <f t="array" aca="1" ref="DG146" ca="1">CONCATENATE(INDIRECT(ADDRESS(1,MATCH(_xlfn.MINIFS(B146:CW146,metrics.est,"Time"),B146:CW146,0)+1)), ", ", INDIRECT(ADDRESS(2,MATCH(_xlfn.MINIFS(B146:CW146,metrics.est,"Time"),B146:CW146,0)+1)))</f>
        <v>k=5, r=0.9</v>
      </c>
    </row>
    <row r="147" spans="1:111" x14ac:dyDescent="0.2">
      <c r="A147" s="1" t="s">
        <v>142</v>
      </c>
      <c r="B147" s="4">
        <v>0.91259999999999997</v>
      </c>
      <c r="C147" s="4">
        <v>1.1195999999999999</v>
      </c>
      <c r="D147" s="4">
        <v>0.32579999999999998</v>
      </c>
      <c r="E147" s="4">
        <v>5.9999999999999995E-4</v>
      </c>
      <c r="F147" s="4">
        <v>1.619</v>
      </c>
      <c r="G147" s="5">
        <v>0.95150000000000001</v>
      </c>
      <c r="H147" s="5">
        <v>1.2369000000000001</v>
      </c>
      <c r="I147" s="5">
        <v>0.31209999999999999</v>
      </c>
      <c r="J147" s="5">
        <v>1E-4</v>
      </c>
      <c r="K147" s="5">
        <v>1.0765</v>
      </c>
      <c r="L147" s="20">
        <v>0.76190000000000002</v>
      </c>
      <c r="M147" s="20">
        <v>0.77549999999999997</v>
      </c>
      <c r="N147" s="20"/>
      <c r="O147" s="20">
        <v>0</v>
      </c>
      <c r="P147" s="20">
        <v>0.51739999999999997</v>
      </c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5"/>
      <c r="AB147" s="5"/>
      <c r="AC147" s="5"/>
      <c r="AD147" s="5"/>
      <c r="AE147" s="5"/>
      <c r="AF147" s="4"/>
      <c r="AG147" s="4"/>
      <c r="AH147" s="4"/>
      <c r="AI147" s="4"/>
      <c r="AJ147" s="4"/>
      <c r="AK147" s="5"/>
      <c r="AL147" s="5"/>
      <c r="AM147" s="5"/>
      <c r="AN147" s="5"/>
      <c r="AO147" s="5"/>
      <c r="AP147" s="4"/>
      <c r="AQ147" s="4"/>
      <c r="AR147" s="4"/>
      <c r="AS147" s="4"/>
      <c r="AT147" s="4"/>
      <c r="AU147" s="5"/>
      <c r="AV147" s="5"/>
      <c r="AW147" s="5"/>
      <c r="AX147" s="5"/>
      <c r="AY147" s="5"/>
      <c r="AZ147" s="4"/>
      <c r="BA147" s="4"/>
      <c r="BB147" s="4"/>
      <c r="BC147" s="4"/>
      <c r="BD147" s="4"/>
      <c r="BE147" s="5"/>
      <c r="BF147" s="5"/>
      <c r="BG147" s="5"/>
      <c r="BH147" s="5"/>
      <c r="BI147" s="5"/>
      <c r="BJ147" s="4"/>
      <c r="BK147" s="4"/>
      <c r="BL147" s="4"/>
      <c r="BM147" s="4"/>
      <c r="BN147" s="4"/>
      <c r="BO147" s="5"/>
      <c r="BP147" s="5"/>
      <c r="BQ147" s="5"/>
      <c r="BR147" s="5"/>
      <c r="BS147" s="5"/>
      <c r="BT147" s="4"/>
      <c r="BU147" s="4"/>
      <c r="BV147" s="4"/>
      <c r="BW147" s="4"/>
      <c r="BX147" s="4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5"/>
      <c r="CJ147" s="5"/>
      <c r="CK147" s="5"/>
      <c r="CL147" s="5"/>
      <c r="CM147" s="5"/>
      <c r="CN147" s="4"/>
      <c r="CO147" s="4"/>
      <c r="CP147" s="4"/>
      <c r="CQ147" s="4"/>
      <c r="CR147" s="4"/>
      <c r="CS147" s="5"/>
      <c r="CT147" s="5"/>
      <c r="CU147" s="5"/>
      <c r="CV147" s="5"/>
      <c r="CW147" s="5"/>
      <c r="CX147" s="4">
        <f t="shared" si="20"/>
        <v>0.87533333333333341</v>
      </c>
      <c r="CY147" s="4">
        <f t="shared" si="21"/>
        <v>1.044</v>
      </c>
      <c r="CZ147" s="4">
        <f t="shared" si="22"/>
        <v>0.31894999999999996</v>
      </c>
      <c r="DA147" s="4">
        <f t="shared" si="23"/>
        <v>2.3333333333333333E-4</v>
      </c>
      <c r="DB147" s="4">
        <f t="shared" si="24"/>
        <v>1.0709666666666666</v>
      </c>
      <c r="DC147" s="11" t="str" cm="1">
        <f t="array" aca="1" ref="DC147" ca="1">CONCATENATE(INDIRECT(ADDRESS(1,MATCH(_xlfn.MINIFS(B147:CW147,metrics.est,"MAE"),B147:CW147,0)+1)), ", ", INDIRECT(ADDRESS(2,MATCH(_xlfn.MINIFS(B147:CW147,metrics.est,"MAE"),B147:CW147,0)+1)))</f>
        <v>k=5, r=0.5</v>
      </c>
      <c r="DD147" s="11" t="str" cm="1">
        <f t="array" aca="1" ref="DD147" ca="1">CONCATENATE(INDIRECT(ADDRESS(1,MATCH(_xlfn.MINIFS(B147:CW147,metrics.est,"MSE"),B147:CW147,0)+1)), ", ", INDIRECT(ADDRESS(2,MATCH(_xlfn.MINIFS(B147:CW147,metrics.est,"MSE"),B147:CW147,0)+1)))</f>
        <v>k=5, r=0.5</v>
      </c>
      <c r="DE147" s="11" t="str" cm="1">
        <f t="array" aca="1" ref="DE147" ca="1">CONCATENATE(INDIRECT(ADDRESS(1,MATCH(_xlfn.MAXIFS(B147:CW147,metrics.est,"R"),B147:CW147,0)+1)), ", ", INDIRECT(ADDRESS(2,MATCH(_xlfn.MAXIFS(B147:CW147,metrics.est,"R"),B147:CW147,0)+1)))</f>
        <v>k=5, r=0.1</v>
      </c>
      <c r="DF147" s="11" t="str" cm="1">
        <f t="array" aca="1" ref="DF147" ca="1">CONCATENATE(INDIRECT(ADDRESS(1,MATCH(_xlfn.MAXIFS(B147:CW147,metrics.est,"Coverage"),B147:CW147,0)+1)), ", ", INDIRECT(ADDRESS(2,MATCH(_xlfn.MAXIFS(B147:CW147,metrics.est,"Coverage"),B147:CW147,0)+1)))</f>
        <v>k=5, r=0.1</v>
      </c>
      <c r="DG147" s="11" t="str" cm="1">
        <f t="array" aca="1" ref="DG147" ca="1">CONCATENATE(INDIRECT(ADDRESS(1,MATCH(_xlfn.MINIFS(B147:CW147,metrics.est,"Time"),B147:CW147,0)+1)), ", ", INDIRECT(ADDRESS(2,MATCH(_xlfn.MINIFS(B147:CW147,metrics.est,"Time"),B147:CW147,0)+1)))</f>
        <v>k=5, r=0.5</v>
      </c>
    </row>
    <row r="148" spans="1:111" x14ac:dyDescent="0.2">
      <c r="A148" s="1" t="s">
        <v>143</v>
      </c>
      <c r="B148" s="4">
        <v>0.76329999999999998</v>
      </c>
      <c r="C148" s="4">
        <v>1.0001</v>
      </c>
      <c r="D148" s="4">
        <v>0.27700000000000002</v>
      </c>
      <c r="E148" s="4">
        <v>0.70840000000000003</v>
      </c>
      <c r="F148" s="4">
        <v>3.5200000000000002E-2</v>
      </c>
      <c r="G148" s="5">
        <v>0.77790000000000004</v>
      </c>
      <c r="H148" s="5">
        <v>1.0496000000000001</v>
      </c>
      <c r="I148" s="5">
        <v>0.28689999999999999</v>
      </c>
      <c r="J148" s="5">
        <v>0.64590000000000003</v>
      </c>
      <c r="K148" s="5">
        <v>3.5299999999999998E-2</v>
      </c>
      <c r="L148" s="4">
        <v>0.79339999999999999</v>
      </c>
      <c r="M148" s="4">
        <v>1.0903</v>
      </c>
      <c r="N148" s="4">
        <v>0.27629999999999999</v>
      </c>
      <c r="O148" s="4">
        <v>0.58169999999999999</v>
      </c>
      <c r="P148" s="4">
        <v>2.69E-2</v>
      </c>
      <c r="Q148" s="5">
        <v>0.81399999999999995</v>
      </c>
      <c r="R148" s="5">
        <v>1.1425000000000001</v>
      </c>
      <c r="S148" s="5">
        <v>0.2515</v>
      </c>
      <c r="T148" s="5">
        <v>0.48570000000000002</v>
      </c>
      <c r="U148" s="5">
        <v>1.29E-2</v>
      </c>
      <c r="V148" s="4">
        <v>0.86199999999999999</v>
      </c>
      <c r="W148" s="4">
        <v>1.2782</v>
      </c>
      <c r="X148" s="4">
        <v>0.1867</v>
      </c>
      <c r="Y148" s="4">
        <v>0.30470000000000003</v>
      </c>
      <c r="Z148" s="4">
        <v>5.1999999999999998E-3</v>
      </c>
      <c r="AA148" s="5"/>
      <c r="AB148" s="5"/>
      <c r="AC148" s="5"/>
      <c r="AD148" s="5"/>
      <c r="AE148" s="5"/>
      <c r="AF148" s="4"/>
      <c r="AG148" s="4"/>
      <c r="AH148" s="4"/>
      <c r="AI148" s="4"/>
      <c r="AJ148" s="4"/>
      <c r="AK148" s="5"/>
      <c r="AL148" s="5"/>
      <c r="AM148" s="5"/>
      <c r="AN148" s="5"/>
      <c r="AO148" s="5"/>
      <c r="AP148" s="4"/>
      <c r="AQ148" s="4"/>
      <c r="AR148" s="4"/>
      <c r="AS148" s="4"/>
      <c r="AT148" s="4"/>
      <c r="AU148" s="5"/>
      <c r="AV148" s="5"/>
      <c r="AW148" s="5"/>
      <c r="AX148" s="5"/>
      <c r="AY148" s="5"/>
      <c r="AZ148" s="4"/>
      <c r="BA148" s="4"/>
      <c r="BB148" s="4"/>
      <c r="BC148" s="4"/>
      <c r="BD148" s="4"/>
      <c r="BE148" s="5"/>
      <c r="BF148" s="5"/>
      <c r="BG148" s="5"/>
      <c r="BH148" s="5"/>
      <c r="BI148" s="5"/>
      <c r="BJ148" s="4"/>
      <c r="BK148" s="4"/>
      <c r="BL148" s="4"/>
      <c r="BM148" s="4"/>
      <c r="BN148" s="4"/>
      <c r="BO148" s="5"/>
      <c r="BP148" s="5"/>
      <c r="BQ148" s="5"/>
      <c r="BR148" s="5"/>
      <c r="BS148" s="5"/>
      <c r="BT148" s="4"/>
      <c r="BU148" s="4"/>
      <c r="BV148" s="4"/>
      <c r="BW148" s="4"/>
      <c r="BX148" s="4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5"/>
      <c r="CJ148" s="5"/>
      <c r="CK148" s="5"/>
      <c r="CL148" s="5"/>
      <c r="CM148" s="5"/>
      <c r="CN148" s="4"/>
      <c r="CO148" s="4"/>
      <c r="CP148" s="4"/>
      <c r="CQ148" s="4"/>
      <c r="CR148" s="4"/>
      <c r="CS148" s="5"/>
      <c r="CT148" s="5"/>
      <c r="CU148" s="5"/>
      <c r="CV148" s="5"/>
      <c r="CW148" s="5"/>
      <c r="CX148" s="4">
        <f t="shared" si="20"/>
        <v>0.80212000000000006</v>
      </c>
      <c r="CY148" s="4">
        <f t="shared" si="21"/>
        <v>1.1121400000000001</v>
      </c>
      <c r="CZ148" s="4">
        <f t="shared" si="22"/>
        <v>0.25568000000000002</v>
      </c>
      <c r="DA148" s="4">
        <f t="shared" si="23"/>
        <v>0.54527999999999999</v>
      </c>
      <c r="DB148" s="4">
        <f t="shared" si="24"/>
        <v>2.3100000000000002E-2</v>
      </c>
      <c r="DC148" s="11" t="str" cm="1">
        <f t="array" aca="1" ref="DC148" ca="1">CONCATENATE(INDIRECT(ADDRESS(1,MATCH(_xlfn.MINIFS(B148:CW148,metrics.est,"MAE"),B148:CW148,0)+1)), ", ", INDIRECT(ADDRESS(2,MATCH(_xlfn.MINIFS(B148:CW148,metrics.est,"MAE"),B148:CW148,0)+1)))</f>
        <v>k=5, r=0.1</v>
      </c>
      <c r="DD148" s="11" t="str" cm="1">
        <f t="array" aca="1" ref="DD148" ca="1">CONCATENATE(INDIRECT(ADDRESS(1,MATCH(_xlfn.MINIFS(B148:CW148,metrics.est,"MSE"),B148:CW148,0)+1)), ", ", INDIRECT(ADDRESS(2,MATCH(_xlfn.MINIFS(B148:CW148,metrics.est,"MSE"),B148:CW148,0)+1)))</f>
        <v>k=5, r=0.1</v>
      </c>
      <c r="DE148" s="11" t="str" cm="1">
        <f t="array" aca="1" ref="DE148" ca="1">CONCATENATE(INDIRECT(ADDRESS(1,MATCH(_xlfn.MAXIFS(B148:CW148,metrics.est,"R"),B148:CW148,0)+1)), ", ", INDIRECT(ADDRESS(2,MATCH(_xlfn.MAXIFS(B148:CW148,metrics.est,"R"),B148:CW148,0)+1)))</f>
        <v>k=5, r=0.3</v>
      </c>
      <c r="DF148" s="11" t="str" cm="1">
        <f t="array" aca="1" ref="DF148" ca="1">CONCATENATE(INDIRECT(ADDRESS(1,MATCH(_xlfn.MAXIFS(B148:CW148,metrics.est,"Coverage"),B148:CW148,0)+1)), ", ", INDIRECT(ADDRESS(2,MATCH(_xlfn.MAXIFS(B148:CW148,metrics.est,"Coverage"),B148:CW148,0)+1)))</f>
        <v>k=5, r=0.1</v>
      </c>
      <c r="DG148" s="11" t="str" cm="1">
        <f t="array" aca="1" ref="DG148" ca="1">CONCATENATE(INDIRECT(ADDRESS(1,MATCH(_xlfn.MINIFS(B148:CW148,metrics.est,"Time"),B148:CW148,0)+1)), ", ", INDIRECT(ADDRESS(2,MATCH(_xlfn.MINIFS(B148:CW148,metrics.est,"Time"),B148:CW148,0)+1)))</f>
        <v>k=5, r=0.9</v>
      </c>
    </row>
    <row r="149" spans="1:111" x14ac:dyDescent="0.2">
      <c r="A149" s="1" t="s">
        <v>144</v>
      </c>
      <c r="B149" s="4">
        <v>0.70050000000000001</v>
      </c>
      <c r="C149" s="4">
        <v>0.84670000000000001</v>
      </c>
      <c r="D149" s="4">
        <v>0.31740000000000002</v>
      </c>
      <c r="E149" s="4">
        <v>0.88980000000000004</v>
      </c>
      <c r="F149" s="4">
        <v>3.5299999999999998E-2</v>
      </c>
      <c r="G149" s="5">
        <v>0.70630000000000004</v>
      </c>
      <c r="H149" s="5">
        <v>0.86280000000000001</v>
      </c>
      <c r="I149" s="5">
        <v>0.3337</v>
      </c>
      <c r="J149" s="5">
        <v>0.88019999999999998</v>
      </c>
      <c r="K149" s="5">
        <v>3.39E-2</v>
      </c>
      <c r="L149" s="4">
        <v>0.72060000000000002</v>
      </c>
      <c r="M149" s="4">
        <v>0.89510000000000001</v>
      </c>
      <c r="N149" s="4">
        <v>0.3216</v>
      </c>
      <c r="O149" s="4">
        <v>0.84160000000000001</v>
      </c>
      <c r="P149" s="4">
        <v>2.6200000000000001E-2</v>
      </c>
      <c r="Q149" s="5">
        <v>0.7591</v>
      </c>
      <c r="R149" s="5">
        <v>0.9849</v>
      </c>
      <c r="S149" s="5">
        <v>0.26590000000000003</v>
      </c>
      <c r="T149" s="5">
        <v>0.75590000000000002</v>
      </c>
      <c r="U149" s="5">
        <v>1.32E-2</v>
      </c>
      <c r="V149" s="4">
        <v>0.83050000000000002</v>
      </c>
      <c r="W149" s="4">
        <v>1.1697</v>
      </c>
      <c r="X149" s="4">
        <v>0.16289999999999999</v>
      </c>
      <c r="Y149" s="4">
        <v>0.55069999999999997</v>
      </c>
      <c r="Z149" s="4">
        <v>7.1000000000000004E-3</v>
      </c>
      <c r="AA149" s="5"/>
      <c r="AB149" s="5"/>
      <c r="AC149" s="5"/>
      <c r="AD149" s="5"/>
      <c r="AE149" s="5"/>
      <c r="AF149" s="4"/>
      <c r="AG149" s="4"/>
      <c r="AH149" s="4"/>
      <c r="AI149" s="4"/>
      <c r="AJ149" s="4"/>
      <c r="AK149" s="5"/>
      <c r="AL149" s="5"/>
      <c r="AM149" s="5"/>
      <c r="AN149" s="5"/>
      <c r="AO149" s="5"/>
      <c r="AP149" s="4"/>
      <c r="AQ149" s="4"/>
      <c r="AR149" s="4"/>
      <c r="AS149" s="4"/>
      <c r="AT149" s="4"/>
      <c r="AU149" s="5"/>
      <c r="AV149" s="5"/>
      <c r="AW149" s="5"/>
      <c r="AX149" s="5"/>
      <c r="AY149" s="5"/>
      <c r="AZ149" s="4"/>
      <c r="BA149" s="4"/>
      <c r="BB149" s="4"/>
      <c r="BC149" s="4"/>
      <c r="BD149" s="4"/>
      <c r="BE149" s="5"/>
      <c r="BF149" s="5"/>
      <c r="BG149" s="5"/>
      <c r="BH149" s="5"/>
      <c r="BI149" s="5"/>
      <c r="BJ149" s="4"/>
      <c r="BK149" s="4"/>
      <c r="BL149" s="4"/>
      <c r="BM149" s="4"/>
      <c r="BN149" s="4"/>
      <c r="BO149" s="5"/>
      <c r="BP149" s="5"/>
      <c r="BQ149" s="5"/>
      <c r="BR149" s="5"/>
      <c r="BS149" s="5"/>
      <c r="BT149" s="4"/>
      <c r="BU149" s="4"/>
      <c r="BV149" s="4"/>
      <c r="BW149" s="4"/>
      <c r="BX149" s="4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5"/>
      <c r="CJ149" s="5"/>
      <c r="CK149" s="5"/>
      <c r="CL149" s="5"/>
      <c r="CM149" s="5"/>
      <c r="CN149" s="4"/>
      <c r="CO149" s="4"/>
      <c r="CP149" s="4"/>
      <c r="CQ149" s="4"/>
      <c r="CR149" s="4"/>
      <c r="CS149" s="5"/>
      <c r="CT149" s="5"/>
      <c r="CU149" s="5"/>
      <c r="CV149" s="5"/>
      <c r="CW149" s="5"/>
      <c r="CX149" s="4">
        <f t="shared" si="20"/>
        <v>0.74340000000000006</v>
      </c>
      <c r="CY149" s="4">
        <f t="shared" si="21"/>
        <v>0.95184000000000002</v>
      </c>
      <c r="CZ149" s="4">
        <f t="shared" si="22"/>
        <v>0.28029999999999999</v>
      </c>
      <c r="DA149" s="4">
        <f t="shared" si="23"/>
        <v>0.78364</v>
      </c>
      <c r="DB149" s="4">
        <f t="shared" si="24"/>
        <v>2.3140000000000001E-2</v>
      </c>
      <c r="DC149" s="11" t="str" cm="1">
        <f t="array" aca="1" ref="DC149" ca="1">CONCATENATE(INDIRECT(ADDRESS(1,MATCH(_xlfn.MINIFS(B149:CW149,metrics.est,"MAE"),B149:CW149,0)+1)), ", ", INDIRECT(ADDRESS(2,MATCH(_xlfn.MINIFS(B149:CW149,metrics.est,"MAE"),B149:CW149,0)+1)))</f>
        <v>k=5, r=0.1</v>
      </c>
      <c r="DD149" s="11" t="str" cm="1">
        <f t="array" aca="1" ref="DD149" ca="1">CONCATENATE(INDIRECT(ADDRESS(1,MATCH(_xlfn.MINIFS(B149:CW149,metrics.est,"MSE"),B149:CW149,0)+1)), ", ", INDIRECT(ADDRESS(2,MATCH(_xlfn.MINIFS(B149:CW149,metrics.est,"MSE"),B149:CW149,0)+1)))</f>
        <v>k=5, r=0.1</v>
      </c>
      <c r="DE149" s="11" t="str" cm="1">
        <f t="array" aca="1" ref="DE149" ca="1">CONCATENATE(INDIRECT(ADDRESS(1,MATCH(_xlfn.MAXIFS(B149:CW149,metrics.est,"R"),B149:CW149,0)+1)), ", ", INDIRECT(ADDRESS(2,MATCH(_xlfn.MAXIFS(B149:CW149,metrics.est,"R"),B149:CW149,0)+1)))</f>
        <v>k=5, r=0.3</v>
      </c>
      <c r="DF149" s="11" t="str" cm="1">
        <f t="array" aca="1" ref="DF149" ca="1">CONCATENATE(INDIRECT(ADDRESS(1,MATCH(_xlfn.MAXIFS(B149:CW149,metrics.est,"Coverage"),B149:CW149,0)+1)), ", ", INDIRECT(ADDRESS(2,MATCH(_xlfn.MAXIFS(B149:CW149,metrics.est,"Coverage"),B149:CW149,0)+1)))</f>
        <v>k=5, r=0.1</v>
      </c>
      <c r="DG149" s="11" t="str" cm="1">
        <f t="array" aca="1" ref="DG149" ca="1">CONCATENATE(INDIRECT(ADDRESS(1,MATCH(_xlfn.MINIFS(B149:CW149,metrics.est,"Time"),B149:CW149,0)+1)), ", ", INDIRECT(ADDRESS(2,MATCH(_xlfn.MINIFS(B149:CW149,metrics.est,"Time"),B149:CW149,0)+1)))</f>
        <v>k=5, r=0.9</v>
      </c>
    </row>
    <row r="150" spans="1:111" x14ac:dyDescent="0.2">
      <c r="A150" s="1" t="s">
        <v>145</v>
      </c>
      <c r="B150" s="4">
        <v>0.6734</v>
      </c>
      <c r="C150" s="4">
        <v>0.78159999999999996</v>
      </c>
      <c r="D150" s="4">
        <v>0.31990000000000002</v>
      </c>
      <c r="E150" s="4">
        <v>0.95020000000000004</v>
      </c>
      <c r="F150" s="4">
        <v>3.8199999999999998E-2</v>
      </c>
      <c r="G150" s="5">
        <v>0.68320000000000003</v>
      </c>
      <c r="H150" s="5">
        <v>0.80510000000000004</v>
      </c>
      <c r="I150" s="5">
        <v>0.32529999999999998</v>
      </c>
      <c r="J150" s="5">
        <v>0.93889999999999996</v>
      </c>
      <c r="K150" s="5">
        <v>3.5400000000000001E-2</v>
      </c>
      <c r="L150" s="4">
        <v>0.69769999999999999</v>
      </c>
      <c r="M150" s="4">
        <v>0.83679999999999999</v>
      </c>
      <c r="N150" s="4">
        <v>0.3075</v>
      </c>
      <c r="O150" s="4">
        <v>0.91400000000000003</v>
      </c>
      <c r="P150" s="4">
        <v>2.63E-2</v>
      </c>
      <c r="Q150" s="5">
        <v>0.73419999999999996</v>
      </c>
      <c r="R150" s="5">
        <v>0.91830000000000001</v>
      </c>
      <c r="S150" s="5">
        <v>0.2437</v>
      </c>
      <c r="T150" s="5">
        <v>0.85260000000000002</v>
      </c>
      <c r="U150" s="5">
        <v>1.24E-2</v>
      </c>
      <c r="V150" s="4">
        <v>0.82950000000000002</v>
      </c>
      <c r="W150" s="4">
        <v>1.1637</v>
      </c>
      <c r="X150" s="4">
        <v>0.15509999999999999</v>
      </c>
      <c r="Y150" s="4">
        <v>0.58919999999999995</v>
      </c>
      <c r="Z150" s="4">
        <v>6.8999999999999999E-3</v>
      </c>
      <c r="AA150" s="5"/>
      <c r="AB150" s="5"/>
      <c r="AC150" s="5"/>
      <c r="AD150" s="5"/>
      <c r="AE150" s="5"/>
      <c r="AF150" s="4"/>
      <c r="AG150" s="4"/>
      <c r="AH150" s="4"/>
      <c r="AI150" s="4"/>
      <c r="AJ150" s="4"/>
      <c r="AK150" s="5"/>
      <c r="AL150" s="5"/>
      <c r="AM150" s="5"/>
      <c r="AN150" s="5"/>
      <c r="AO150" s="5"/>
      <c r="AP150" s="4"/>
      <c r="AQ150" s="4"/>
      <c r="AR150" s="4"/>
      <c r="AS150" s="4"/>
      <c r="AT150" s="4"/>
      <c r="AU150" s="5"/>
      <c r="AV150" s="5"/>
      <c r="AW150" s="5"/>
      <c r="AX150" s="5"/>
      <c r="AY150" s="5"/>
      <c r="AZ150" s="4"/>
      <c r="BA150" s="4"/>
      <c r="BB150" s="4"/>
      <c r="BC150" s="4"/>
      <c r="BD150" s="4"/>
      <c r="BE150" s="5"/>
      <c r="BF150" s="5"/>
      <c r="BG150" s="5"/>
      <c r="BH150" s="5"/>
      <c r="BI150" s="5"/>
      <c r="BJ150" s="4"/>
      <c r="BK150" s="4"/>
      <c r="BL150" s="4"/>
      <c r="BM150" s="4"/>
      <c r="BN150" s="4"/>
      <c r="BO150" s="5"/>
      <c r="BP150" s="5"/>
      <c r="BQ150" s="5"/>
      <c r="BR150" s="5"/>
      <c r="BS150" s="5"/>
      <c r="BT150" s="4"/>
      <c r="BU150" s="4"/>
      <c r="BV150" s="4"/>
      <c r="BW150" s="4"/>
      <c r="BX150" s="4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5"/>
      <c r="CJ150" s="5"/>
      <c r="CK150" s="5"/>
      <c r="CL150" s="5"/>
      <c r="CM150" s="5"/>
      <c r="CN150" s="4"/>
      <c r="CO150" s="4"/>
      <c r="CP150" s="4"/>
      <c r="CQ150" s="4"/>
      <c r="CR150" s="4"/>
      <c r="CS150" s="5"/>
      <c r="CT150" s="5"/>
      <c r="CU150" s="5"/>
      <c r="CV150" s="5"/>
      <c r="CW150" s="5"/>
      <c r="CX150" s="4">
        <f t="shared" si="20"/>
        <v>0.72360000000000002</v>
      </c>
      <c r="CY150" s="4">
        <f t="shared" si="21"/>
        <v>0.9010999999999999</v>
      </c>
      <c r="CZ150" s="4">
        <f t="shared" si="22"/>
        <v>0.27029999999999998</v>
      </c>
      <c r="DA150" s="4">
        <f t="shared" si="23"/>
        <v>0.84898000000000007</v>
      </c>
      <c r="DB150" s="4">
        <f t="shared" si="24"/>
        <v>2.384E-2</v>
      </c>
      <c r="DC150" s="11" t="str" cm="1">
        <f t="array" aca="1" ref="DC150" ca="1">CONCATENATE(INDIRECT(ADDRESS(1,MATCH(_xlfn.MINIFS(B150:CW150,metrics.est,"MAE"),B150:CW150,0)+1)), ", ", INDIRECT(ADDRESS(2,MATCH(_xlfn.MINIFS(B150:CW150,metrics.est,"MAE"),B150:CW150,0)+1)))</f>
        <v>k=5, r=0.1</v>
      </c>
      <c r="DD150" s="11" t="str" cm="1">
        <f t="array" aca="1" ref="DD150" ca="1">CONCATENATE(INDIRECT(ADDRESS(1,MATCH(_xlfn.MINIFS(B150:CW150,metrics.est,"MSE"),B150:CW150,0)+1)), ", ", INDIRECT(ADDRESS(2,MATCH(_xlfn.MINIFS(B150:CW150,metrics.est,"MSE"),B150:CW150,0)+1)))</f>
        <v>k=5, r=0.1</v>
      </c>
      <c r="DE150" s="11" t="str" cm="1">
        <f t="array" aca="1" ref="DE150" ca="1">CONCATENATE(INDIRECT(ADDRESS(1,MATCH(_xlfn.MAXIFS(B150:CW150,metrics.est,"R"),B150:CW150,0)+1)), ", ", INDIRECT(ADDRESS(2,MATCH(_xlfn.MAXIFS(B150:CW150,metrics.est,"R"),B150:CW150,0)+1)))</f>
        <v>k=5, r=0.3</v>
      </c>
      <c r="DF150" s="11" t="str" cm="1">
        <f t="array" aca="1" ref="DF150" ca="1">CONCATENATE(INDIRECT(ADDRESS(1,MATCH(_xlfn.MAXIFS(B150:CW150,metrics.est,"Coverage"),B150:CW150,0)+1)), ", ", INDIRECT(ADDRESS(2,MATCH(_xlfn.MAXIFS(B150:CW150,metrics.est,"Coverage"),B150:CW150,0)+1)))</f>
        <v>k=5, r=0.1</v>
      </c>
      <c r="DG150" s="11" t="str" cm="1">
        <f t="array" aca="1" ref="DG150" ca="1">CONCATENATE(INDIRECT(ADDRESS(1,MATCH(_xlfn.MINIFS(B150:CW150,metrics.est,"Time"),B150:CW150,0)+1)), ", ", INDIRECT(ADDRESS(2,MATCH(_xlfn.MINIFS(B150:CW150,metrics.est,"Time"),B150:CW150,0)+1)))</f>
        <v>k=5, r=0.9</v>
      </c>
    </row>
    <row r="151" spans="1:111" x14ac:dyDescent="0.2">
      <c r="A151" s="1" t="s">
        <v>146</v>
      </c>
      <c r="B151" s="4">
        <v>0.64359999999999995</v>
      </c>
      <c r="C151" s="4">
        <v>0.71030000000000004</v>
      </c>
      <c r="D151" s="4">
        <v>0.372</v>
      </c>
      <c r="E151" s="4">
        <v>0.96430000000000005</v>
      </c>
      <c r="F151" s="4">
        <v>0.30109999999999998</v>
      </c>
      <c r="G151" s="5">
        <v>0.65620000000000001</v>
      </c>
      <c r="H151" s="5">
        <v>0.74070000000000003</v>
      </c>
      <c r="I151" s="5">
        <v>0.37669999999999998</v>
      </c>
      <c r="J151" s="5">
        <v>0.95550000000000002</v>
      </c>
      <c r="K151" s="5">
        <v>0.49390000000000001</v>
      </c>
      <c r="L151" s="4">
        <v>0.67100000000000004</v>
      </c>
      <c r="M151" s="4">
        <v>0.77239999999999998</v>
      </c>
      <c r="N151" s="4">
        <v>0.35870000000000002</v>
      </c>
      <c r="O151" s="4">
        <v>0.94169999999999998</v>
      </c>
      <c r="P151" s="4">
        <v>0.38640000000000002</v>
      </c>
      <c r="Q151" s="5">
        <v>0.70369999999999999</v>
      </c>
      <c r="R151" s="5">
        <v>0.85050000000000003</v>
      </c>
      <c r="S151" s="5">
        <v>0.30840000000000001</v>
      </c>
      <c r="T151" s="5">
        <v>0.91469999999999996</v>
      </c>
      <c r="U151" s="5">
        <v>0.27950000000000003</v>
      </c>
      <c r="V151" s="4">
        <v>0.82069999999999999</v>
      </c>
      <c r="W151" s="4">
        <v>1.1524000000000001</v>
      </c>
      <c r="X151" s="4">
        <v>0.2218</v>
      </c>
      <c r="Y151" s="4">
        <v>0.80930000000000002</v>
      </c>
      <c r="Z151" s="4">
        <v>9.1399999999999995E-2</v>
      </c>
      <c r="AA151" s="5"/>
      <c r="AB151" s="5"/>
      <c r="AC151" s="5"/>
      <c r="AD151" s="5"/>
      <c r="AE151" s="5"/>
      <c r="AF151" s="4"/>
      <c r="AG151" s="4"/>
      <c r="AH151" s="4"/>
      <c r="AI151" s="4"/>
      <c r="AJ151" s="4"/>
      <c r="AK151" s="5"/>
      <c r="AL151" s="5"/>
      <c r="AM151" s="5"/>
      <c r="AN151" s="5"/>
      <c r="AO151" s="5"/>
      <c r="AP151" s="4"/>
      <c r="AQ151" s="4"/>
      <c r="AR151" s="4"/>
      <c r="AS151" s="4"/>
      <c r="AT151" s="4"/>
      <c r="AU151" s="5"/>
      <c r="AV151" s="5"/>
      <c r="AW151" s="5"/>
      <c r="AX151" s="5"/>
      <c r="AY151" s="5"/>
      <c r="AZ151" s="4"/>
      <c r="BA151" s="4"/>
      <c r="BB151" s="4"/>
      <c r="BC151" s="4"/>
      <c r="BD151" s="4"/>
      <c r="BE151" s="5"/>
      <c r="BF151" s="5"/>
      <c r="BG151" s="5"/>
      <c r="BH151" s="5"/>
      <c r="BI151" s="5"/>
      <c r="BJ151" s="4"/>
      <c r="BK151" s="4"/>
      <c r="BL151" s="4"/>
      <c r="BM151" s="4"/>
      <c r="BN151" s="4"/>
      <c r="BO151" s="5"/>
      <c r="BP151" s="5"/>
      <c r="BQ151" s="5"/>
      <c r="BR151" s="5"/>
      <c r="BS151" s="5"/>
      <c r="BT151" s="4"/>
      <c r="BU151" s="4"/>
      <c r="BV151" s="4"/>
      <c r="BW151" s="4"/>
      <c r="BX151" s="4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>
        <f t="shared" si="20"/>
        <v>0.69903999999999999</v>
      </c>
      <c r="CY151" s="4">
        <f t="shared" si="21"/>
        <v>0.84526000000000001</v>
      </c>
      <c r="CZ151" s="4">
        <f t="shared" si="22"/>
        <v>0.32751999999999998</v>
      </c>
      <c r="DA151" s="4">
        <f t="shared" si="23"/>
        <v>0.91709999999999992</v>
      </c>
      <c r="DB151" s="4">
        <f t="shared" si="24"/>
        <v>0.31046000000000001</v>
      </c>
      <c r="DC151" s="11" t="str" cm="1">
        <f t="array" aca="1" ref="DC151" ca="1">CONCATENATE(INDIRECT(ADDRESS(1,MATCH(_xlfn.MINIFS(B151:CW151,metrics.est,"MAE"),B151:CW151,0)+1)), ", ", INDIRECT(ADDRESS(2,MATCH(_xlfn.MINIFS(B151:CW151,metrics.est,"MAE"),B151:CW151,0)+1)))</f>
        <v>k=5, r=0.1</v>
      </c>
      <c r="DD151" s="11" t="str" cm="1">
        <f t="array" aca="1" ref="DD151" ca="1">CONCATENATE(INDIRECT(ADDRESS(1,MATCH(_xlfn.MINIFS(B151:CW151,metrics.est,"MSE"),B151:CW151,0)+1)), ", ", INDIRECT(ADDRESS(2,MATCH(_xlfn.MINIFS(B151:CW151,metrics.est,"MSE"),B151:CW151,0)+1)))</f>
        <v>k=5, r=0.1</v>
      </c>
      <c r="DE151" s="11" t="str" cm="1">
        <f t="array" aca="1" ref="DE151" ca="1">CONCATENATE(INDIRECT(ADDRESS(1,MATCH(_xlfn.MAXIFS(B151:CW151,metrics.est,"R"),B151:CW151,0)+1)), ", ", INDIRECT(ADDRESS(2,MATCH(_xlfn.MAXIFS(B151:CW151,metrics.est,"R"),B151:CW151,0)+1)))</f>
        <v>k=5, r=0.3</v>
      </c>
      <c r="DF151" s="11" t="str" cm="1">
        <f t="array" aca="1" ref="DF151" ca="1">CONCATENATE(INDIRECT(ADDRESS(1,MATCH(_xlfn.MAXIFS(B151:CW151,metrics.est,"Coverage"),B151:CW151,0)+1)), ", ", INDIRECT(ADDRESS(2,MATCH(_xlfn.MAXIFS(B151:CW151,metrics.est,"Coverage"),B151:CW151,0)+1)))</f>
        <v>k=5, r=0.1</v>
      </c>
      <c r="DG151" s="11" t="str" cm="1">
        <f t="array" aca="1" ref="DG151" ca="1">CONCATENATE(INDIRECT(ADDRESS(1,MATCH(_xlfn.MINIFS(B151:CW151,metrics.est,"Time"),B151:CW151,0)+1)), ", ", INDIRECT(ADDRESS(2,MATCH(_xlfn.MINIFS(B151:CW151,metrics.est,"Time"),B151:CW151,0)+1)))</f>
        <v>k=5, r=0.9</v>
      </c>
    </row>
    <row r="152" spans="1:111" x14ac:dyDescent="0.2">
      <c r="A152" s="1" t="s">
        <v>147</v>
      </c>
      <c r="B152" s="4">
        <v>0.65239999999999998</v>
      </c>
      <c r="C152" s="4">
        <v>0.72889999999999999</v>
      </c>
      <c r="D152" s="4">
        <v>0.3543</v>
      </c>
      <c r="E152" s="4">
        <v>0.96419999999999995</v>
      </c>
      <c r="F152" s="4">
        <v>0.26819999999999999</v>
      </c>
      <c r="G152" s="5">
        <v>0.66379999999999995</v>
      </c>
      <c r="H152" s="5">
        <v>0.75719999999999998</v>
      </c>
      <c r="I152" s="5">
        <v>0.36270000000000002</v>
      </c>
      <c r="J152" s="5">
        <v>0.95540000000000003</v>
      </c>
      <c r="K152" s="5">
        <v>0.44979999999999998</v>
      </c>
      <c r="L152" s="4">
        <v>0.67700000000000005</v>
      </c>
      <c r="M152" s="4">
        <v>0.78420000000000001</v>
      </c>
      <c r="N152" s="4">
        <v>0.35160000000000002</v>
      </c>
      <c r="O152" s="4">
        <v>0.94110000000000005</v>
      </c>
      <c r="P152" s="4">
        <v>0.3664</v>
      </c>
      <c r="Q152" s="5">
        <v>0.70379999999999998</v>
      </c>
      <c r="R152" s="5">
        <v>0.84730000000000005</v>
      </c>
      <c r="S152" s="5">
        <v>0.31090000000000001</v>
      </c>
      <c r="T152" s="5">
        <v>0.91</v>
      </c>
      <c r="U152" s="5">
        <v>0.2727</v>
      </c>
      <c r="V152" s="4">
        <v>0.79379999999999995</v>
      </c>
      <c r="W152" s="4">
        <v>1.0762</v>
      </c>
      <c r="X152" s="4">
        <v>0.2321</v>
      </c>
      <c r="Y152" s="4">
        <v>0.68110000000000004</v>
      </c>
      <c r="Z152" s="4">
        <v>8.5800000000000001E-2</v>
      </c>
      <c r="AA152" s="5"/>
      <c r="AB152" s="5"/>
      <c r="AC152" s="5"/>
      <c r="AD152" s="5"/>
      <c r="AE152" s="5"/>
      <c r="AF152" s="4"/>
      <c r="AG152" s="4"/>
      <c r="AH152" s="4"/>
      <c r="AI152" s="4"/>
      <c r="AJ152" s="4"/>
      <c r="AK152" s="5"/>
      <c r="AL152" s="5"/>
      <c r="AM152" s="5"/>
      <c r="AN152" s="5"/>
      <c r="AO152" s="5"/>
      <c r="AP152" s="4"/>
      <c r="AQ152" s="4"/>
      <c r="AR152" s="4"/>
      <c r="AS152" s="4"/>
      <c r="AT152" s="4"/>
      <c r="AU152" s="5"/>
      <c r="AV152" s="5"/>
      <c r="AW152" s="5"/>
      <c r="AX152" s="5"/>
      <c r="AY152" s="5"/>
      <c r="AZ152" s="4"/>
      <c r="BA152" s="4"/>
      <c r="BB152" s="4"/>
      <c r="BC152" s="4"/>
      <c r="BD152" s="4"/>
      <c r="BE152" s="5"/>
      <c r="BF152" s="5"/>
      <c r="BG152" s="5"/>
      <c r="BH152" s="5"/>
      <c r="BI152" s="5"/>
      <c r="BJ152" s="4"/>
      <c r="BK152" s="4"/>
      <c r="BL152" s="4"/>
      <c r="BM152" s="4"/>
      <c r="BN152" s="4"/>
      <c r="BO152" s="5"/>
      <c r="BP152" s="5"/>
      <c r="BQ152" s="5"/>
      <c r="BR152" s="5"/>
      <c r="BS152" s="5"/>
      <c r="BT152" s="4"/>
      <c r="BU152" s="4"/>
      <c r="BV152" s="4"/>
      <c r="BW152" s="4"/>
      <c r="BX152" s="4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5"/>
      <c r="CJ152" s="5"/>
      <c r="CK152" s="5"/>
      <c r="CL152" s="5"/>
      <c r="CM152" s="5"/>
      <c r="CN152" s="4"/>
      <c r="CO152" s="4"/>
      <c r="CP152" s="4"/>
      <c r="CQ152" s="4"/>
      <c r="CR152" s="4"/>
      <c r="CS152" s="5"/>
      <c r="CT152" s="5"/>
      <c r="CU152" s="5"/>
      <c r="CV152" s="5"/>
      <c r="CW152" s="5"/>
      <c r="CX152" s="4">
        <f t="shared" si="20"/>
        <v>0.69816</v>
      </c>
      <c r="CY152" s="4">
        <f t="shared" si="21"/>
        <v>0.83875999999999995</v>
      </c>
      <c r="CZ152" s="4">
        <f t="shared" si="22"/>
        <v>0.32232</v>
      </c>
      <c r="DA152" s="4">
        <f t="shared" si="23"/>
        <v>0.89036000000000004</v>
      </c>
      <c r="DB152" s="4">
        <f t="shared" si="24"/>
        <v>0.28858</v>
      </c>
      <c r="DC152" s="11" t="str" cm="1">
        <f t="array" aca="1" ref="DC152" ca="1">CONCATENATE(INDIRECT(ADDRESS(1,MATCH(_xlfn.MINIFS(B152:CW152,metrics.est,"MAE"),B152:CW152,0)+1)), ", ", INDIRECT(ADDRESS(2,MATCH(_xlfn.MINIFS(B152:CW152,metrics.est,"MAE"),B152:CW152,0)+1)))</f>
        <v>k=5, r=0.1</v>
      </c>
      <c r="DD152" s="11" t="str" cm="1">
        <f t="array" aca="1" ref="DD152" ca="1">CONCATENATE(INDIRECT(ADDRESS(1,MATCH(_xlfn.MINIFS(B152:CW152,metrics.est,"MSE"),B152:CW152,0)+1)), ", ", INDIRECT(ADDRESS(2,MATCH(_xlfn.MINIFS(B152:CW152,metrics.est,"MSE"),B152:CW152,0)+1)))</f>
        <v>k=5, r=0.1</v>
      </c>
      <c r="DE152" s="11" t="str" cm="1">
        <f t="array" aca="1" ref="DE152" ca="1">CONCATENATE(INDIRECT(ADDRESS(1,MATCH(_xlfn.MAXIFS(B152:CW152,metrics.est,"R"),B152:CW152,0)+1)), ", ", INDIRECT(ADDRESS(2,MATCH(_xlfn.MAXIFS(B152:CW152,metrics.est,"R"),B152:CW152,0)+1)))</f>
        <v>k=5, r=0.3</v>
      </c>
      <c r="DF152" s="11" t="str" cm="1">
        <f t="array" aca="1" ref="DF152" ca="1">CONCATENATE(INDIRECT(ADDRESS(1,MATCH(_xlfn.MAXIFS(B152:CW152,metrics.est,"Coverage"),B152:CW152,0)+1)), ", ", INDIRECT(ADDRESS(2,MATCH(_xlfn.MAXIFS(B152:CW152,metrics.est,"Coverage"),B152:CW152,0)+1)))</f>
        <v>k=5, r=0.1</v>
      </c>
      <c r="DG152" s="11" t="str" cm="1">
        <f t="array" aca="1" ref="DG152" ca="1">CONCATENATE(INDIRECT(ADDRESS(1,MATCH(_xlfn.MINIFS(B152:CW152,metrics.est,"Time"),B152:CW152,0)+1)), ", ", INDIRECT(ADDRESS(2,MATCH(_xlfn.MINIFS(B152:CW152,metrics.est,"Time"),B152:CW152,0)+1)))</f>
        <v>k=5, r=0.9</v>
      </c>
    </row>
    <row r="153" spans="1:111" x14ac:dyDescent="0.2">
      <c r="A153" s="1" t="s">
        <v>148</v>
      </c>
      <c r="B153" s="4">
        <v>0.65300000000000002</v>
      </c>
      <c r="C153" s="4">
        <v>0.7278</v>
      </c>
      <c r="D153" s="4">
        <v>0.36609999999999998</v>
      </c>
      <c r="E153" s="4">
        <v>0.96419999999999995</v>
      </c>
      <c r="F153" s="4">
        <v>0.2752</v>
      </c>
      <c r="G153" s="5">
        <v>0.66290000000000004</v>
      </c>
      <c r="H153" s="5">
        <v>0.75339999999999996</v>
      </c>
      <c r="I153" s="5">
        <v>0.3745</v>
      </c>
      <c r="J153" s="5">
        <v>0.95540000000000003</v>
      </c>
      <c r="K153" s="5">
        <v>0.44690000000000002</v>
      </c>
      <c r="L153" s="4">
        <v>0.67510000000000003</v>
      </c>
      <c r="M153" s="4">
        <v>0.77900000000000003</v>
      </c>
      <c r="N153" s="4">
        <v>0.35980000000000001</v>
      </c>
      <c r="O153" s="4">
        <v>0.94110000000000005</v>
      </c>
      <c r="P153" s="4">
        <v>0.37019999999999997</v>
      </c>
      <c r="Q153" s="5">
        <v>0.70379999999999998</v>
      </c>
      <c r="R153" s="5">
        <v>0.84750000000000003</v>
      </c>
      <c r="S153" s="5">
        <v>0.31219999999999998</v>
      </c>
      <c r="T153" s="5">
        <v>0.91</v>
      </c>
      <c r="U153" s="5">
        <v>0.2359</v>
      </c>
      <c r="V153" s="4">
        <v>0.79859999999999998</v>
      </c>
      <c r="W153" s="4">
        <v>1.0896999999999999</v>
      </c>
      <c r="X153" s="4">
        <v>0.22950000000000001</v>
      </c>
      <c r="Y153" s="4">
        <v>0.68110000000000004</v>
      </c>
      <c r="Z153" s="4">
        <v>8.1100000000000005E-2</v>
      </c>
      <c r="AA153" s="5"/>
      <c r="AB153" s="5"/>
      <c r="AC153" s="5"/>
      <c r="AD153" s="5"/>
      <c r="AE153" s="5"/>
      <c r="AF153" s="4"/>
      <c r="AG153" s="4"/>
      <c r="AH153" s="4"/>
      <c r="AI153" s="4"/>
      <c r="AJ153" s="4"/>
      <c r="AK153" s="5"/>
      <c r="AL153" s="5"/>
      <c r="AM153" s="5"/>
      <c r="AN153" s="5"/>
      <c r="AO153" s="5"/>
      <c r="AP153" s="4"/>
      <c r="AQ153" s="4"/>
      <c r="AR153" s="4"/>
      <c r="AS153" s="4"/>
      <c r="AT153" s="4"/>
      <c r="AU153" s="5"/>
      <c r="AV153" s="5"/>
      <c r="AW153" s="5"/>
      <c r="AX153" s="5"/>
      <c r="AY153" s="5"/>
      <c r="AZ153" s="4"/>
      <c r="BA153" s="4"/>
      <c r="BB153" s="4"/>
      <c r="BC153" s="4"/>
      <c r="BD153" s="4"/>
      <c r="BE153" s="5"/>
      <c r="BF153" s="5"/>
      <c r="BG153" s="5"/>
      <c r="BH153" s="5"/>
      <c r="BI153" s="5"/>
      <c r="BJ153" s="4"/>
      <c r="BK153" s="4"/>
      <c r="BL153" s="4"/>
      <c r="BM153" s="4"/>
      <c r="BN153" s="4"/>
      <c r="BO153" s="5"/>
      <c r="BP153" s="5"/>
      <c r="BQ153" s="5"/>
      <c r="BR153" s="5"/>
      <c r="BS153" s="5"/>
      <c r="BT153" s="4"/>
      <c r="BU153" s="4"/>
      <c r="BV153" s="4"/>
      <c r="BW153" s="4"/>
      <c r="BX153" s="4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5"/>
      <c r="CJ153" s="5"/>
      <c r="CK153" s="5"/>
      <c r="CL153" s="5"/>
      <c r="CM153" s="5"/>
      <c r="CN153" s="4"/>
      <c r="CO153" s="4"/>
      <c r="CP153" s="4"/>
      <c r="CQ153" s="4"/>
      <c r="CR153" s="4"/>
      <c r="CS153" s="5"/>
      <c r="CT153" s="5"/>
      <c r="CU153" s="5"/>
      <c r="CV153" s="5"/>
      <c r="CW153" s="5"/>
      <c r="CX153" s="4">
        <f t="shared" si="20"/>
        <v>0.69867999999999997</v>
      </c>
      <c r="CY153" s="4">
        <f t="shared" si="21"/>
        <v>0.83948</v>
      </c>
      <c r="CZ153" s="4">
        <f t="shared" si="22"/>
        <v>0.32842000000000005</v>
      </c>
      <c r="DA153" s="4">
        <f t="shared" si="23"/>
        <v>0.89036000000000004</v>
      </c>
      <c r="DB153" s="4">
        <f t="shared" si="24"/>
        <v>0.28185999999999994</v>
      </c>
      <c r="DC153" s="11" t="str" cm="1">
        <f t="array" aca="1" ref="DC153" ca="1">CONCATENATE(INDIRECT(ADDRESS(1,MATCH(_xlfn.MINIFS(B153:CW153,metrics.est,"MAE"),B153:CW153,0)+1)), ", ", INDIRECT(ADDRESS(2,MATCH(_xlfn.MINIFS(B153:CW153,metrics.est,"MAE"),B153:CW153,0)+1)))</f>
        <v>k=5, r=0.1</v>
      </c>
      <c r="DD153" s="11" t="str" cm="1">
        <f t="array" aca="1" ref="DD153" ca="1">CONCATENATE(INDIRECT(ADDRESS(1,MATCH(_xlfn.MINIFS(B153:CW153,metrics.est,"MSE"),B153:CW153,0)+1)), ", ", INDIRECT(ADDRESS(2,MATCH(_xlfn.MINIFS(B153:CW153,metrics.est,"MSE"),B153:CW153,0)+1)))</f>
        <v>k=5, r=0.1</v>
      </c>
      <c r="DE153" s="11" t="str" cm="1">
        <f t="array" aca="1" ref="DE153" ca="1">CONCATENATE(INDIRECT(ADDRESS(1,MATCH(_xlfn.MAXIFS(B153:CW153,metrics.est,"R"),B153:CW153,0)+1)), ", ", INDIRECT(ADDRESS(2,MATCH(_xlfn.MAXIFS(B153:CW153,metrics.est,"R"),B153:CW153,0)+1)))</f>
        <v>k=5, r=0.3</v>
      </c>
      <c r="DF153" s="11" t="str" cm="1">
        <f t="array" aca="1" ref="DF153" ca="1">CONCATENATE(INDIRECT(ADDRESS(1,MATCH(_xlfn.MAXIFS(B153:CW153,metrics.est,"Coverage"),B153:CW153,0)+1)), ", ", INDIRECT(ADDRESS(2,MATCH(_xlfn.MAXIFS(B153:CW153,metrics.est,"Coverage"),B153:CW153,0)+1)))</f>
        <v>k=5, r=0.1</v>
      </c>
      <c r="DG153" s="11" t="str" cm="1">
        <f t="array" aca="1" ref="DG153" ca="1">CONCATENATE(INDIRECT(ADDRESS(1,MATCH(_xlfn.MINIFS(B153:CW153,metrics.est,"Time"),B153:CW153,0)+1)), ", ", INDIRECT(ADDRESS(2,MATCH(_xlfn.MINIFS(B153:CW153,metrics.est,"Time"),B153:CW153,0)+1)))</f>
        <v>k=5, r=0.9</v>
      </c>
    </row>
    <row r="154" spans="1:111" x14ac:dyDescent="0.2">
      <c r="A154" s="1" t="s">
        <v>149</v>
      </c>
      <c r="B154" s="4">
        <v>0.64610000000000001</v>
      </c>
      <c r="C154" s="4">
        <v>0.71230000000000004</v>
      </c>
      <c r="D154" s="4">
        <v>0.37080000000000002</v>
      </c>
      <c r="E154" s="4">
        <v>0.93059999999999998</v>
      </c>
      <c r="F154" s="4">
        <v>0.30680000000000002</v>
      </c>
      <c r="G154" s="5">
        <v>0.66320000000000001</v>
      </c>
      <c r="H154" s="5">
        <v>0.75170000000000003</v>
      </c>
      <c r="I154" s="5">
        <v>0.36840000000000001</v>
      </c>
      <c r="J154" s="5">
        <v>0.91339999999999999</v>
      </c>
      <c r="K154" s="5">
        <v>0.50429999999999997</v>
      </c>
      <c r="L154" s="4">
        <v>0.68840000000000001</v>
      </c>
      <c r="M154" s="4">
        <v>0.80449999999999999</v>
      </c>
      <c r="N154" s="4">
        <v>0.34499999999999997</v>
      </c>
      <c r="O154" s="4">
        <v>0.88649999999999995</v>
      </c>
      <c r="P154" s="4">
        <v>0.40150000000000002</v>
      </c>
      <c r="Q154" s="5">
        <v>0.73640000000000005</v>
      </c>
      <c r="R154" s="5">
        <v>0.91579999999999995</v>
      </c>
      <c r="S154" s="5">
        <v>0.29189999999999999</v>
      </c>
      <c r="T154" s="5">
        <v>0.83499999999999996</v>
      </c>
      <c r="U154" s="5">
        <v>0.26769999999999999</v>
      </c>
      <c r="V154" s="4">
        <v>0.83779999999999999</v>
      </c>
      <c r="W154" s="4">
        <v>1.1813</v>
      </c>
      <c r="X154" s="4">
        <v>0.20330000000000001</v>
      </c>
      <c r="Y154" s="4">
        <v>0.57779999999999998</v>
      </c>
      <c r="Z154" s="4">
        <v>7.7200000000000005E-2</v>
      </c>
      <c r="AA154" s="5"/>
      <c r="AB154" s="5"/>
      <c r="AC154" s="5"/>
      <c r="AD154" s="5"/>
      <c r="AE154" s="5"/>
      <c r="AF154" s="4"/>
      <c r="AG154" s="4"/>
      <c r="AH154" s="4"/>
      <c r="AI154" s="4"/>
      <c r="AJ154" s="4"/>
      <c r="AK154" s="5"/>
      <c r="AL154" s="5"/>
      <c r="AM154" s="5"/>
      <c r="AN154" s="5"/>
      <c r="AO154" s="5"/>
      <c r="AP154" s="4"/>
      <c r="AQ154" s="4"/>
      <c r="AR154" s="4"/>
      <c r="AS154" s="4"/>
      <c r="AT154" s="4"/>
      <c r="AU154" s="5"/>
      <c r="AV154" s="5"/>
      <c r="AW154" s="5"/>
      <c r="AX154" s="5"/>
      <c r="AY154" s="5"/>
      <c r="AZ154" s="4"/>
      <c r="BA154" s="4"/>
      <c r="BB154" s="4"/>
      <c r="BC154" s="4"/>
      <c r="BD154" s="4"/>
      <c r="BE154" s="5"/>
      <c r="BF154" s="5"/>
      <c r="BG154" s="5"/>
      <c r="BH154" s="5"/>
      <c r="BI154" s="5"/>
      <c r="BJ154" s="4"/>
      <c r="BK154" s="4"/>
      <c r="BL154" s="4"/>
      <c r="BM154" s="4"/>
      <c r="BN154" s="4"/>
      <c r="BO154" s="5"/>
      <c r="BP154" s="5"/>
      <c r="BQ154" s="5"/>
      <c r="BR154" s="5"/>
      <c r="BS154" s="5"/>
      <c r="BT154" s="4"/>
      <c r="BU154" s="4"/>
      <c r="BV154" s="4"/>
      <c r="BW154" s="4"/>
      <c r="BX154" s="4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5"/>
      <c r="CJ154" s="5"/>
      <c r="CK154" s="5"/>
      <c r="CL154" s="5"/>
      <c r="CM154" s="5"/>
      <c r="CN154" s="4"/>
      <c r="CO154" s="4"/>
      <c r="CP154" s="4"/>
      <c r="CQ154" s="4"/>
      <c r="CR154" s="4"/>
      <c r="CS154" s="5"/>
      <c r="CT154" s="5"/>
      <c r="CU154" s="5"/>
      <c r="CV154" s="5"/>
      <c r="CW154" s="5"/>
      <c r="CX154" s="4">
        <f t="shared" si="20"/>
        <v>0.71438000000000001</v>
      </c>
      <c r="CY154" s="4">
        <f t="shared" si="21"/>
        <v>0.8731199999999999</v>
      </c>
      <c r="CZ154" s="4">
        <f t="shared" si="22"/>
        <v>0.31588000000000005</v>
      </c>
      <c r="DA154" s="4">
        <f t="shared" si="23"/>
        <v>0.82865999999999995</v>
      </c>
      <c r="DB154" s="4">
        <f t="shared" si="24"/>
        <v>0.3115</v>
      </c>
      <c r="DC154" s="11" t="str" cm="1">
        <f t="array" aca="1" ref="DC154" ca="1">CONCATENATE(INDIRECT(ADDRESS(1,MATCH(_xlfn.MINIFS(B154:CW154,metrics.est,"MAE"),B154:CW154,0)+1)), ", ", INDIRECT(ADDRESS(2,MATCH(_xlfn.MINIFS(B154:CW154,metrics.est,"MAE"),B154:CW154,0)+1)))</f>
        <v>k=5, r=0.1</v>
      </c>
      <c r="DD154" s="11" t="str" cm="1">
        <f t="array" aca="1" ref="DD154" ca="1">CONCATENATE(INDIRECT(ADDRESS(1,MATCH(_xlfn.MINIFS(B154:CW154,metrics.est,"MSE"),B154:CW154,0)+1)), ", ", INDIRECT(ADDRESS(2,MATCH(_xlfn.MINIFS(B154:CW154,metrics.est,"MSE"),B154:CW154,0)+1)))</f>
        <v>k=5, r=0.1</v>
      </c>
      <c r="DE154" s="11" t="str" cm="1">
        <f t="array" aca="1" ref="DE154" ca="1">CONCATENATE(INDIRECT(ADDRESS(1,MATCH(_xlfn.MAXIFS(B154:CW154,metrics.est,"R"),B154:CW154,0)+1)), ", ", INDIRECT(ADDRESS(2,MATCH(_xlfn.MAXIFS(B154:CW154,metrics.est,"R"),B154:CW154,0)+1)))</f>
        <v>k=5, r=0.1</v>
      </c>
      <c r="DF154" s="11" t="str" cm="1">
        <f t="array" aca="1" ref="DF154" ca="1">CONCATENATE(INDIRECT(ADDRESS(1,MATCH(_xlfn.MAXIFS(B154:CW154,metrics.est,"Coverage"),B154:CW154,0)+1)), ", ", INDIRECT(ADDRESS(2,MATCH(_xlfn.MAXIFS(B154:CW154,metrics.est,"Coverage"),B154:CW154,0)+1)))</f>
        <v>k=5, r=0.1</v>
      </c>
      <c r="DG154" s="11" t="str" cm="1">
        <f t="array" aca="1" ref="DG154" ca="1">CONCATENATE(INDIRECT(ADDRESS(1,MATCH(_xlfn.MINIFS(B154:CW154,metrics.est,"Time"),B154:CW154,0)+1)), ", ", INDIRECT(ADDRESS(2,MATCH(_xlfn.MINIFS(B154:CW154,metrics.est,"Time"),B154:CW154,0)+1)))</f>
        <v>k=5, r=0.9</v>
      </c>
    </row>
    <row r="155" spans="1:111" x14ac:dyDescent="0.2">
      <c r="A155" s="1" t="s">
        <v>150</v>
      </c>
      <c r="B155" s="4">
        <v>0.64880000000000004</v>
      </c>
      <c r="C155" s="4">
        <v>0.72160000000000002</v>
      </c>
      <c r="D155" s="4">
        <v>0.35620000000000002</v>
      </c>
      <c r="E155" s="4">
        <v>0.96419999999999995</v>
      </c>
      <c r="F155" s="4">
        <v>0.28079999999999999</v>
      </c>
      <c r="G155" s="5">
        <v>0.66110000000000002</v>
      </c>
      <c r="H155" s="5">
        <v>0.75070000000000003</v>
      </c>
      <c r="I155" s="5">
        <v>0.3644</v>
      </c>
      <c r="J155" s="5">
        <v>0.95540000000000003</v>
      </c>
      <c r="K155" s="5">
        <v>0.4451</v>
      </c>
      <c r="L155" s="4">
        <v>0.67449999999999999</v>
      </c>
      <c r="M155" s="4">
        <v>0.7782</v>
      </c>
      <c r="N155" s="4">
        <v>0.35349999999999998</v>
      </c>
      <c r="O155" s="4">
        <v>0.94110000000000005</v>
      </c>
      <c r="P155" s="4">
        <v>0.37159999999999999</v>
      </c>
      <c r="Q155" s="5">
        <v>0.70199999999999996</v>
      </c>
      <c r="R155" s="5">
        <v>0.84260000000000002</v>
      </c>
      <c r="S155" s="5">
        <v>0.31169999999999998</v>
      </c>
      <c r="T155" s="5">
        <v>0.91</v>
      </c>
      <c r="U155" s="5">
        <v>0.22509999999999999</v>
      </c>
      <c r="V155" s="4">
        <v>0.79320000000000002</v>
      </c>
      <c r="W155" s="4">
        <v>1.0745</v>
      </c>
      <c r="X155" s="4">
        <v>0.23139999999999999</v>
      </c>
      <c r="Y155" s="4">
        <v>0.68110000000000004</v>
      </c>
      <c r="Z155" s="4">
        <v>6.9599999999999995E-2</v>
      </c>
      <c r="AA155" s="5"/>
      <c r="AB155" s="5"/>
      <c r="AC155" s="5"/>
      <c r="AD155" s="5"/>
      <c r="AE155" s="5"/>
      <c r="AF155" s="4"/>
      <c r="AG155" s="4"/>
      <c r="AH155" s="4"/>
      <c r="AI155" s="4"/>
      <c r="AJ155" s="4"/>
      <c r="AK155" s="5"/>
      <c r="AL155" s="5"/>
      <c r="AM155" s="5"/>
      <c r="AN155" s="5"/>
      <c r="AO155" s="5"/>
      <c r="AP155" s="4"/>
      <c r="AQ155" s="4"/>
      <c r="AR155" s="4"/>
      <c r="AS155" s="4"/>
      <c r="AT155" s="4"/>
      <c r="AU155" s="5"/>
      <c r="AV155" s="5"/>
      <c r="AW155" s="5"/>
      <c r="AX155" s="5"/>
      <c r="AY155" s="5"/>
      <c r="AZ155" s="4"/>
      <c r="BA155" s="4"/>
      <c r="BB155" s="4"/>
      <c r="BC155" s="4"/>
      <c r="BD155" s="4"/>
      <c r="BE155" s="5"/>
      <c r="BF155" s="5"/>
      <c r="BG155" s="5"/>
      <c r="BH155" s="5"/>
      <c r="BI155" s="5"/>
      <c r="BJ155" s="4"/>
      <c r="BK155" s="4"/>
      <c r="BL155" s="4"/>
      <c r="BM155" s="4"/>
      <c r="BN155" s="4"/>
      <c r="BO155" s="5"/>
      <c r="BP155" s="5"/>
      <c r="BQ155" s="5"/>
      <c r="BR155" s="5"/>
      <c r="BS155" s="5"/>
      <c r="BT155" s="4"/>
      <c r="BU155" s="4"/>
      <c r="BV155" s="4"/>
      <c r="BW155" s="4"/>
      <c r="BX155" s="4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5"/>
      <c r="CJ155" s="5"/>
      <c r="CK155" s="5"/>
      <c r="CL155" s="5"/>
      <c r="CM155" s="5"/>
      <c r="CN155" s="4"/>
      <c r="CO155" s="4"/>
      <c r="CP155" s="4"/>
      <c r="CQ155" s="4"/>
      <c r="CR155" s="4"/>
      <c r="CS155" s="5"/>
      <c r="CT155" s="5"/>
      <c r="CU155" s="5"/>
      <c r="CV155" s="5"/>
      <c r="CW155" s="5"/>
      <c r="CX155" s="4">
        <f t="shared" si="20"/>
        <v>0.69591999999999998</v>
      </c>
      <c r="CY155" s="4">
        <f t="shared" si="21"/>
        <v>0.83352000000000004</v>
      </c>
      <c r="CZ155" s="4">
        <f t="shared" si="22"/>
        <v>0.32344000000000006</v>
      </c>
      <c r="DA155" s="4">
        <f t="shared" si="23"/>
        <v>0.89036000000000004</v>
      </c>
      <c r="DB155" s="4">
        <f t="shared" si="24"/>
        <v>0.27843999999999997</v>
      </c>
      <c r="DC155" s="11" t="str" cm="1">
        <f t="array" aca="1" ref="DC155" ca="1">CONCATENATE(INDIRECT(ADDRESS(1,MATCH(_xlfn.MINIFS(B155:CW155,metrics.est,"MAE"),B155:CW155,0)+1)), ", ", INDIRECT(ADDRESS(2,MATCH(_xlfn.MINIFS(B155:CW155,metrics.est,"MAE"),B155:CW155,0)+1)))</f>
        <v>k=5, r=0.1</v>
      </c>
      <c r="DD155" s="11" t="str" cm="1">
        <f t="array" aca="1" ref="DD155" ca="1">CONCATENATE(INDIRECT(ADDRESS(1,MATCH(_xlfn.MINIFS(B155:CW155,metrics.est,"MSE"),B155:CW155,0)+1)), ", ", INDIRECT(ADDRESS(2,MATCH(_xlfn.MINIFS(B155:CW155,metrics.est,"MSE"),B155:CW155,0)+1)))</f>
        <v>k=5, r=0.1</v>
      </c>
      <c r="DE155" s="11" t="str" cm="1">
        <f t="array" aca="1" ref="DE155" ca="1">CONCATENATE(INDIRECT(ADDRESS(1,MATCH(_xlfn.MAXIFS(B155:CW155,metrics.est,"R"),B155:CW155,0)+1)), ", ", INDIRECT(ADDRESS(2,MATCH(_xlfn.MAXIFS(B155:CW155,metrics.est,"R"),B155:CW155,0)+1)))</f>
        <v>k=5, r=0.3</v>
      </c>
      <c r="DF155" s="11" t="str" cm="1">
        <f t="array" aca="1" ref="DF155" ca="1">CONCATENATE(INDIRECT(ADDRESS(1,MATCH(_xlfn.MAXIFS(B155:CW155,metrics.est,"Coverage"),B155:CW155,0)+1)), ", ", INDIRECT(ADDRESS(2,MATCH(_xlfn.MAXIFS(B155:CW155,metrics.est,"Coverage"),B155:CW155,0)+1)))</f>
        <v>k=5, r=0.1</v>
      </c>
      <c r="DG155" s="11" t="str" cm="1">
        <f t="array" aca="1" ref="DG155" ca="1">CONCATENATE(INDIRECT(ADDRESS(1,MATCH(_xlfn.MINIFS(B155:CW155,metrics.est,"Time"),B155:CW155,0)+1)), ", ", INDIRECT(ADDRESS(2,MATCH(_xlfn.MINIFS(B155:CW155,metrics.est,"Time"),B155:CW155,0)+1)))</f>
        <v>k=5, r=0.9</v>
      </c>
    </row>
    <row r="156" spans="1:111" x14ac:dyDescent="0.2">
      <c r="A156" s="1" t="s">
        <v>151</v>
      </c>
      <c r="B156" s="4">
        <v>0.6452</v>
      </c>
      <c r="C156" s="4">
        <v>0.71309999999999996</v>
      </c>
      <c r="D156" s="4">
        <v>0.36959999999999998</v>
      </c>
      <c r="E156" s="4">
        <v>0.95699999999999996</v>
      </c>
      <c r="F156" s="4">
        <v>0.20749999999999999</v>
      </c>
      <c r="G156" s="5">
        <v>0.66069999999999995</v>
      </c>
      <c r="H156" s="5">
        <v>0.74890000000000001</v>
      </c>
      <c r="I156" s="5">
        <v>0.37109999999999999</v>
      </c>
      <c r="J156" s="5">
        <v>0.94610000000000005</v>
      </c>
      <c r="K156" s="5">
        <v>0.34649999999999997</v>
      </c>
      <c r="L156" s="4">
        <v>0.68069999999999997</v>
      </c>
      <c r="M156" s="4">
        <v>0.79149999999999998</v>
      </c>
      <c r="N156" s="4">
        <v>0.35270000000000001</v>
      </c>
      <c r="O156" s="4">
        <v>0.92869999999999997</v>
      </c>
      <c r="P156" s="4">
        <v>0.2949</v>
      </c>
      <c r="Q156" s="5">
        <v>0.71830000000000005</v>
      </c>
      <c r="R156" s="5">
        <v>0.88160000000000005</v>
      </c>
      <c r="S156" s="5">
        <v>0.29149999999999998</v>
      </c>
      <c r="T156" s="5">
        <v>0.88919999999999999</v>
      </c>
      <c r="U156" s="5">
        <v>0.1784</v>
      </c>
      <c r="V156" s="4">
        <v>0.82179999999999997</v>
      </c>
      <c r="W156" s="4">
        <v>1.1513</v>
      </c>
      <c r="X156" s="4">
        <v>0.2024</v>
      </c>
      <c r="Y156" s="4">
        <v>0.60619999999999996</v>
      </c>
      <c r="Z156" s="4">
        <v>5.7099999999999998E-2</v>
      </c>
      <c r="AA156" s="5"/>
      <c r="AB156" s="5"/>
      <c r="AC156" s="5"/>
      <c r="AD156" s="5"/>
      <c r="AE156" s="5"/>
      <c r="AF156" s="4"/>
      <c r="AG156" s="4"/>
      <c r="AH156" s="4"/>
      <c r="AI156" s="4"/>
      <c r="AJ156" s="4"/>
      <c r="AK156" s="5"/>
      <c r="AL156" s="5"/>
      <c r="AM156" s="5"/>
      <c r="AN156" s="5"/>
      <c r="AO156" s="5"/>
      <c r="AP156" s="4"/>
      <c r="AQ156" s="4"/>
      <c r="AR156" s="4"/>
      <c r="AS156" s="4"/>
      <c r="AT156" s="4"/>
      <c r="AU156" s="5"/>
      <c r="AV156" s="5"/>
      <c r="AW156" s="5"/>
      <c r="AX156" s="5"/>
      <c r="AY156" s="5"/>
      <c r="AZ156" s="4"/>
      <c r="BA156" s="4"/>
      <c r="BB156" s="4"/>
      <c r="BC156" s="4"/>
      <c r="BD156" s="4"/>
      <c r="BE156" s="5"/>
      <c r="BF156" s="5"/>
      <c r="BG156" s="5"/>
      <c r="BH156" s="5"/>
      <c r="BI156" s="5"/>
      <c r="BJ156" s="4"/>
      <c r="BK156" s="4"/>
      <c r="BL156" s="4"/>
      <c r="BM156" s="4"/>
      <c r="BN156" s="4"/>
      <c r="BO156" s="5"/>
      <c r="BP156" s="5"/>
      <c r="BQ156" s="5"/>
      <c r="BR156" s="5"/>
      <c r="BS156" s="5"/>
      <c r="BT156" s="4"/>
      <c r="BU156" s="4"/>
      <c r="BV156" s="4"/>
      <c r="BW156" s="4"/>
      <c r="BX156" s="4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5"/>
      <c r="CJ156" s="5"/>
      <c r="CK156" s="5"/>
      <c r="CL156" s="5"/>
      <c r="CM156" s="5"/>
      <c r="CN156" s="4"/>
      <c r="CO156" s="4"/>
      <c r="CP156" s="4"/>
      <c r="CQ156" s="4"/>
      <c r="CR156" s="4"/>
      <c r="CS156" s="5"/>
      <c r="CT156" s="5"/>
      <c r="CU156" s="5"/>
      <c r="CV156" s="5"/>
      <c r="CW156" s="5"/>
      <c r="CX156" s="4">
        <f t="shared" si="20"/>
        <v>0.70533999999999997</v>
      </c>
      <c r="CY156" s="4">
        <f t="shared" si="21"/>
        <v>0.85728000000000004</v>
      </c>
      <c r="CZ156" s="4">
        <f t="shared" si="22"/>
        <v>0.31745999999999996</v>
      </c>
      <c r="DA156" s="4">
        <f t="shared" si="23"/>
        <v>0.8654400000000001</v>
      </c>
      <c r="DB156" s="4">
        <f t="shared" si="24"/>
        <v>0.21687999999999996</v>
      </c>
      <c r="DC156" s="11" t="str" cm="1">
        <f t="array" aca="1" ref="DC156" ca="1">CONCATENATE(INDIRECT(ADDRESS(1,MATCH(_xlfn.MINIFS(B156:CW156,metrics.est,"MAE"),B156:CW156,0)+1)), ", ", INDIRECT(ADDRESS(2,MATCH(_xlfn.MINIFS(B156:CW156,metrics.est,"MAE"),B156:CW156,0)+1)))</f>
        <v>k=5, r=0.1</v>
      </c>
      <c r="DD156" s="11" t="str" cm="1">
        <f t="array" aca="1" ref="DD156" ca="1">CONCATENATE(INDIRECT(ADDRESS(1,MATCH(_xlfn.MINIFS(B156:CW156,metrics.est,"MSE"),B156:CW156,0)+1)), ", ", INDIRECT(ADDRESS(2,MATCH(_xlfn.MINIFS(B156:CW156,metrics.est,"MSE"),B156:CW156,0)+1)))</f>
        <v>k=5, r=0.1</v>
      </c>
      <c r="DE156" s="11" t="str" cm="1">
        <f t="array" aca="1" ref="DE156" ca="1">CONCATENATE(INDIRECT(ADDRESS(1,MATCH(_xlfn.MAXIFS(B156:CW156,metrics.est,"R"),B156:CW156,0)+1)), ", ", INDIRECT(ADDRESS(2,MATCH(_xlfn.MAXIFS(B156:CW156,metrics.est,"R"),B156:CW156,0)+1)))</f>
        <v>k=5, r=0.3</v>
      </c>
      <c r="DF156" s="11" t="str" cm="1">
        <f t="array" aca="1" ref="DF156" ca="1">CONCATENATE(INDIRECT(ADDRESS(1,MATCH(_xlfn.MAXIFS(B156:CW156,metrics.est,"Coverage"),B156:CW156,0)+1)), ", ", INDIRECT(ADDRESS(2,MATCH(_xlfn.MAXIFS(B156:CW156,metrics.est,"Coverage"),B156:CW156,0)+1)))</f>
        <v>k=5, r=0.1</v>
      </c>
      <c r="DG156" s="11" t="str" cm="1">
        <f t="array" aca="1" ref="DG156" ca="1">CONCATENATE(INDIRECT(ADDRESS(1,MATCH(_xlfn.MINIFS(B156:CW156,metrics.est,"Time"),B156:CW156,0)+1)), ", ", INDIRECT(ADDRESS(2,MATCH(_xlfn.MINIFS(B156:CW156,metrics.est,"Time"),B156:CW156,0)+1)))</f>
        <v>k=5, r=0.9</v>
      </c>
    </row>
    <row r="157" spans="1:111" x14ac:dyDescent="0.2">
      <c r="A157" s="1" t="s">
        <v>152</v>
      </c>
      <c r="B157" s="4">
        <v>0.65769999999999995</v>
      </c>
      <c r="C157" s="4">
        <v>0.73799999999999999</v>
      </c>
      <c r="D157" s="4">
        <v>0.35659999999999997</v>
      </c>
      <c r="E157" s="4">
        <v>0.96430000000000005</v>
      </c>
      <c r="F157" s="4">
        <v>0.24360000000000001</v>
      </c>
      <c r="G157" s="5">
        <v>0.6673</v>
      </c>
      <c r="H157" s="5">
        <v>0.76319999999999999</v>
      </c>
      <c r="I157" s="5">
        <v>0.36699999999999999</v>
      </c>
      <c r="J157" s="5">
        <v>0.95550000000000002</v>
      </c>
      <c r="K157" s="5">
        <v>0.4</v>
      </c>
      <c r="L157" s="4">
        <v>0.67859999999999998</v>
      </c>
      <c r="M157" s="4">
        <v>0.78710000000000002</v>
      </c>
      <c r="N157" s="4">
        <v>0.35339999999999999</v>
      </c>
      <c r="O157" s="4">
        <v>0.94169999999999998</v>
      </c>
      <c r="P157" s="4">
        <v>0.33479999999999999</v>
      </c>
      <c r="Q157" s="5">
        <v>0.70540000000000003</v>
      </c>
      <c r="R157" s="5">
        <v>0.85150000000000003</v>
      </c>
      <c r="S157" s="5">
        <v>0.31340000000000001</v>
      </c>
      <c r="T157" s="5">
        <v>0.91469999999999996</v>
      </c>
      <c r="U157" s="5">
        <v>0.20019999999999999</v>
      </c>
      <c r="V157" s="4">
        <v>0.81630000000000003</v>
      </c>
      <c r="W157" s="4">
        <v>1.1404000000000001</v>
      </c>
      <c r="X157" s="4">
        <v>0.2248</v>
      </c>
      <c r="Y157" s="4">
        <v>0.80930000000000002</v>
      </c>
      <c r="Z157" s="4">
        <v>6.9000000000000006E-2</v>
      </c>
      <c r="AA157" s="5"/>
      <c r="AB157" s="5"/>
      <c r="AC157" s="5"/>
      <c r="AD157" s="5"/>
      <c r="AE157" s="5"/>
      <c r="AF157" s="4"/>
      <c r="AG157" s="4"/>
      <c r="AH157" s="4"/>
      <c r="AI157" s="4"/>
      <c r="AJ157" s="4"/>
      <c r="AK157" s="5"/>
      <c r="AL157" s="5"/>
      <c r="AM157" s="5"/>
      <c r="AN157" s="5"/>
      <c r="AO157" s="5"/>
      <c r="AP157" s="4"/>
      <c r="AQ157" s="4"/>
      <c r="AR157" s="4"/>
      <c r="AS157" s="4"/>
      <c r="AT157" s="4"/>
      <c r="AU157" s="5"/>
      <c r="AV157" s="5"/>
      <c r="AW157" s="5"/>
      <c r="AX157" s="5"/>
      <c r="AY157" s="5"/>
      <c r="AZ157" s="4"/>
      <c r="BA157" s="4"/>
      <c r="BB157" s="4"/>
      <c r="BC157" s="4"/>
      <c r="BD157" s="4"/>
      <c r="BE157" s="5"/>
      <c r="BF157" s="5"/>
      <c r="BG157" s="5"/>
      <c r="BH157" s="5"/>
      <c r="BI157" s="5"/>
      <c r="BJ157" s="4"/>
      <c r="BK157" s="4"/>
      <c r="BL157" s="4"/>
      <c r="BM157" s="4"/>
      <c r="BN157" s="4"/>
      <c r="BO157" s="5"/>
      <c r="BP157" s="5"/>
      <c r="BQ157" s="5"/>
      <c r="BR157" s="5"/>
      <c r="BS157" s="5"/>
      <c r="BT157" s="4"/>
      <c r="BU157" s="4"/>
      <c r="BV157" s="4"/>
      <c r="BW157" s="4"/>
      <c r="BX157" s="4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5"/>
      <c r="CJ157" s="5"/>
      <c r="CK157" s="5"/>
      <c r="CL157" s="5"/>
      <c r="CM157" s="5"/>
      <c r="CN157" s="4"/>
      <c r="CO157" s="4"/>
      <c r="CP157" s="4"/>
      <c r="CQ157" s="4"/>
      <c r="CR157" s="4"/>
      <c r="CS157" s="5"/>
      <c r="CT157" s="5"/>
      <c r="CU157" s="5"/>
      <c r="CV157" s="5"/>
      <c r="CW157" s="5"/>
      <c r="CX157" s="4">
        <f t="shared" si="20"/>
        <v>0.70506000000000002</v>
      </c>
      <c r="CY157" s="4">
        <f t="shared" si="21"/>
        <v>0.85604000000000013</v>
      </c>
      <c r="CZ157" s="4">
        <f t="shared" si="22"/>
        <v>0.32304000000000005</v>
      </c>
      <c r="DA157" s="4">
        <f t="shared" si="23"/>
        <v>0.91709999999999992</v>
      </c>
      <c r="DB157" s="4">
        <f t="shared" si="24"/>
        <v>0.24952000000000002</v>
      </c>
      <c r="DC157" s="11" t="str" cm="1">
        <f t="array" aca="1" ref="DC157" ca="1">CONCATENATE(INDIRECT(ADDRESS(1,MATCH(_xlfn.MINIFS(B157:CW157,metrics.est,"MAE"),B157:CW157,0)+1)), ", ", INDIRECT(ADDRESS(2,MATCH(_xlfn.MINIFS(B157:CW157,metrics.est,"MAE"),B157:CW157,0)+1)))</f>
        <v>k=5, r=0.1</v>
      </c>
      <c r="DD157" s="11" t="str" cm="1">
        <f t="array" aca="1" ref="DD157" ca="1">CONCATENATE(INDIRECT(ADDRESS(1,MATCH(_xlfn.MINIFS(B157:CW157,metrics.est,"MSE"),B157:CW157,0)+1)), ", ", INDIRECT(ADDRESS(2,MATCH(_xlfn.MINIFS(B157:CW157,metrics.est,"MSE"),B157:CW157,0)+1)))</f>
        <v>k=5, r=0.1</v>
      </c>
      <c r="DE157" s="11" t="str" cm="1">
        <f t="array" aca="1" ref="DE157" ca="1">CONCATENATE(INDIRECT(ADDRESS(1,MATCH(_xlfn.MAXIFS(B157:CW157,metrics.est,"R"),B157:CW157,0)+1)), ", ", INDIRECT(ADDRESS(2,MATCH(_xlfn.MAXIFS(B157:CW157,metrics.est,"R"),B157:CW157,0)+1)))</f>
        <v>k=5, r=0.3</v>
      </c>
      <c r="DF157" s="11" t="str" cm="1">
        <f t="array" aca="1" ref="DF157" ca="1">CONCATENATE(INDIRECT(ADDRESS(1,MATCH(_xlfn.MAXIFS(B157:CW157,metrics.est,"Coverage"),B157:CW157,0)+1)), ", ", INDIRECT(ADDRESS(2,MATCH(_xlfn.MAXIFS(B157:CW157,metrics.est,"Coverage"),B157:CW157,0)+1)))</f>
        <v>k=5, r=0.1</v>
      </c>
      <c r="DG157" s="11" t="str" cm="1">
        <f t="array" aca="1" ref="DG157" ca="1">CONCATENATE(INDIRECT(ADDRESS(1,MATCH(_xlfn.MINIFS(B157:CW157,metrics.est,"Time"),B157:CW157,0)+1)), ", ", INDIRECT(ADDRESS(2,MATCH(_xlfn.MINIFS(B157:CW157,metrics.est,"Time"),B157:CW157,0)+1)))</f>
        <v>k=5, r=0.9</v>
      </c>
    </row>
    <row r="158" spans="1:111" x14ac:dyDescent="0.2">
      <c r="A158" s="1" t="s">
        <v>153</v>
      </c>
      <c r="B158" s="4">
        <v>0.64629999999999999</v>
      </c>
      <c r="C158" s="4">
        <v>0.71650000000000003</v>
      </c>
      <c r="D158" s="4">
        <v>0.36180000000000001</v>
      </c>
      <c r="E158" s="4">
        <v>0.96419999999999995</v>
      </c>
      <c r="F158" s="4">
        <v>0.20930000000000001</v>
      </c>
      <c r="G158" s="5">
        <v>0.65859999999999996</v>
      </c>
      <c r="H158" s="5">
        <v>0.74580000000000002</v>
      </c>
      <c r="I158" s="5">
        <v>0.36969999999999997</v>
      </c>
      <c r="J158" s="5">
        <v>0.95540000000000003</v>
      </c>
      <c r="K158" s="5">
        <v>0.3775</v>
      </c>
      <c r="L158" s="4">
        <v>0.67230000000000001</v>
      </c>
      <c r="M158" s="4">
        <v>0.77410000000000001</v>
      </c>
      <c r="N158" s="4">
        <v>0.3569</v>
      </c>
      <c r="O158" s="4">
        <v>0.94110000000000005</v>
      </c>
      <c r="P158" s="4">
        <v>0.29530000000000001</v>
      </c>
      <c r="Q158" s="5">
        <v>0.7006</v>
      </c>
      <c r="R158" s="5">
        <v>0.84030000000000005</v>
      </c>
      <c r="S158" s="5">
        <v>0.3125</v>
      </c>
      <c r="T158" s="5">
        <v>0.91</v>
      </c>
      <c r="U158" s="5">
        <v>0.17879999999999999</v>
      </c>
      <c r="V158" s="4">
        <v>0.79479999999999995</v>
      </c>
      <c r="W158" s="4">
        <v>1.0795999999999999</v>
      </c>
      <c r="X158" s="4">
        <v>0.2301</v>
      </c>
      <c r="Y158" s="4">
        <v>0.68110000000000004</v>
      </c>
      <c r="Z158" s="4">
        <v>6.0400000000000002E-2</v>
      </c>
      <c r="AA158" s="5"/>
      <c r="AB158" s="5"/>
      <c r="AC158" s="5"/>
      <c r="AD158" s="5"/>
      <c r="AE158" s="5"/>
      <c r="AF158" s="4"/>
      <c r="AG158" s="4"/>
      <c r="AH158" s="4"/>
      <c r="AI158" s="4"/>
      <c r="AJ158" s="4"/>
      <c r="AK158" s="5"/>
      <c r="AL158" s="5"/>
      <c r="AM158" s="5"/>
      <c r="AN158" s="5"/>
      <c r="AO158" s="5"/>
      <c r="AP158" s="4"/>
      <c r="AQ158" s="4"/>
      <c r="AR158" s="4"/>
      <c r="AS158" s="4"/>
      <c r="AT158" s="4"/>
      <c r="AU158" s="5"/>
      <c r="AV158" s="5"/>
      <c r="AW158" s="5"/>
      <c r="AX158" s="5"/>
      <c r="AY158" s="5"/>
      <c r="AZ158" s="4"/>
      <c r="BA158" s="4"/>
      <c r="BB158" s="4"/>
      <c r="BC158" s="4"/>
      <c r="BD158" s="4"/>
      <c r="BE158" s="5"/>
      <c r="BF158" s="5"/>
      <c r="BG158" s="5"/>
      <c r="BH158" s="5"/>
      <c r="BI158" s="5"/>
      <c r="BJ158" s="4"/>
      <c r="BK158" s="4"/>
      <c r="BL158" s="4"/>
      <c r="BM158" s="4"/>
      <c r="BN158" s="4"/>
      <c r="BO158" s="5"/>
      <c r="BP158" s="5"/>
      <c r="BQ158" s="5"/>
      <c r="BR158" s="5"/>
      <c r="BS158" s="5"/>
      <c r="BT158" s="4"/>
      <c r="BU158" s="4"/>
      <c r="BV158" s="4"/>
      <c r="BW158" s="4"/>
      <c r="BX158" s="4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5"/>
      <c r="CJ158" s="5"/>
      <c r="CK158" s="5"/>
      <c r="CL158" s="5"/>
      <c r="CM158" s="5"/>
      <c r="CN158" s="4"/>
      <c r="CO158" s="4"/>
      <c r="CP158" s="4"/>
      <c r="CQ158" s="4"/>
      <c r="CR158" s="4"/>
      <c r="CS158" s="5"/>
      <c r="CT158" s="5"/>
      <c r="CU158" s="5"/>
      <c r="CV158" s="5"/>
      <c r="CW158" s="5"/>
      <c r="CX158" s="4">
        <f t="shared" si="20"/>
        <v>0.69452000000000003</v>
      </c>
      <c r="CY158" s="4">
        <f t="shared" si="21"/>
        <v>0.83126</v>
      </c>
      <c r="CZ158" s="4">
        <f t="shared" si="22"/>
        <v>0.32619999999999999</v>
      </c>
      <c r="DA158" s="4">
        <f t="shared" si="23"/>
        <v>0.89036000000000004</v>
      </c>
      <c r="DB158" s="4">
        <f t="shared" si="24"/>
        <v>0.22425999999999999</v>
      </c>
      <c r="DC158" s="11" t="str" cm="1">
        <f t="array" aca="1" ref="DC158" ca="1">CONCATENATE(INDIRECT(ADDRESS(1,MATCH(_xlfn.MINIFS(B158:CW158,metrics.est,"MAE"),B158:CW158,0)+1)), ", ", INDIRECT(ADDRESS(2,MATCH(_xlfn.MINIFS(B158:CW158,metrics.est,"MAE"),B158:CW158,0)+1)))</f>
        <v>k=5, r=0.1</v>
      </c>
      <c r="DD158" s="11" t="str" cm="1">
        <f t="array" aca="1" ref="DD158" ca="1">CONCATENATE(INDIRECT(ADDRESS(1,MATCH(_xlfn.MINIFS(B158:CW158,metrics.est,"MSE"),B158:CW158,0)+1)), ", ", INDIRECT(ADDRESS(2,MATCH(_xlfn.MINIFS(B158:CW158,metrics.est,"MSE"),B158:CW158,0)+1)))</f>
        <v>k=5, r=0.1</v>
      </c>
      <c r="DE158" s="11" t="str" cm="1">
        <f t="array" aca="1" ref="DE158" ca="1">CONCATENATE(INDIRECT(ADDRESS(1,MATCH(_xlfn.MAXIFS(B158:CW158,metrics.est,"R"),B158:CW158,0)+1)), ", ", INDIRECT(ADDRESS(2,MATCH(_xlfn.MAXIFS(B158:CW158,metrics.est,"R"),B158:CW158,0)+1)))</f>
        <v>k=5, r=0.3</v>
      </c>
      <c r="DF158" s="11" t="str" cm="1">
        <f t="array" aca="1" ref="DF158" ca="1">CONCATENATE(INDIRECT(ADDRESS(1,MATCH(_xlfn.MAXIFS(B158:CW158,metrics.est,"Coverage"),B158:CW158,0)+1)), ", ", INDIRECT(ADDRESS(2,MATCH(_xlfn.MAXIFS(B158:CW158,metrics.est,"Coverage"),B158:CW158,0)+1)))</f>
        <v>k=5, r=0.1</v>
      </c>
      <c r="DG158" s="11" t="str" cm="1">
        <f t="array" aca="1" ref="DG158" ca="1">CONCATENATE(INDIRECT(ADDRESS(1,MATCH(_xlfn.MINIFS(B158:CW158,metrics.est,"Time"),B158:CW158,0)+1)), ", ", INDIRECT(ADDRESS(2,MATCH(_xlfn.MINIFS(B158:CW158,metrics.est,"Time"),B158:CW158,0)+1)))</f>
        <v>k=5, r=0.9</v>
      </c>
    </row>
    <row r="159" spans="1:111" x14ac:dyDescent="0.2">
      <c r="A159" s="1" t="s">
        <v>154</v>
      </c>
      <c r="B159" s="4">
        <v>0.63490000000000002</v>
      </c>
      <c r="C159" s="4">
        <v>0.69499999999999995</v>
      </c>
      <c r="D159" s="4">
        <v>0.38600000000000001</v>
      </c>
      <c r="E159" s="4">
        <v>0.96430000000000005</v>
      </c>
      <c r="F159" s="4">
        <v>0.31459999999999999</v>
      </c>
      <c r="G159" s="5">
        <v>0.65029999999999999</v>
      </c>
      <c r="H159" s="5">
        <v>0.73119999999999996</v>
      </c>
      <c r="I159" s="5">
        <v>0.3866</v>
      </c>
      <c r="J159" s="5">
        <v>0.95550000000000002</v>
      </c>
      <c r="K159" s="5">
        <v>0.46110000000000001</v>
      </c>
      <c r="L159" s="4">
        <v>0.66879999999999995</v>
      </c>
      <c r="M159" s="4">
        <v>0.77200000000000002</v>
      </c>
      <c r="N159" s="4">
        <v>0.35970000000000002</v>
      </c>
      <c r="O159" s="4">
        <v>0.94169999999999998</v>
      </c>
      <c r="P159" s="4">
        <v>0.33939999999999998</v>
      </c>
      <c r="Q159" s="5">
        <v>0.71060000000000001</v>
      </c>
      <c r="R159" s="5">
        <v>0.87239999999999995</v>
      </c>
      <c r="S159" s="5">
        <v>0.29899999999999999</v>
      </c>
      <c r="T159" s="5">
        <v>0.91469999999999996</v>
      </c>
      <c r="U159" s="5">
        <v>0.19239999999999999</v>
      </c>
      <c r="V159" s="4">
        <v>0.83379999999999999</v>
      </c>
      <c r="W159" s="4">
        <v>1.1890000000000001</v>
      </c>
      <c r="X159" s="4">
        <v>0.2175</v>
      </c>
      <c r="Y159" s="4">
        <v>0.80930000000000002</v>
      </c>
      <c r="Z159" s="4">
        <v>6.7599999999999993E-2</v>
      </c>
      <c r="AA159" s="5"/>
      <c r="AB159" s="5"/>
      <c r="AC159" s="5"/>
      <c r="AD159" s="5"/>
      <c r="AE159" s="5"/>
      <c r="AF159" s="4"/>
      <c r="AG159" s="4"/>
      <c r="AH159" s="4"/>
      <c r="AI159" s="4"/>
      <c r="AJ159" s="4"/>
      <c r="AK159" s="5"/>
      <c r="AL159" s="5"/>
      <c r="AM159" s="5"/>
      <c r="AN159" s="5"/>
      <c r="AO159" s="5"/>
      <c r="AP159" s="4"/>
      <c r="AQ159" s="4"/>
      <c r="AR159" s="4"/>
      <c r="AS159" s="4"/>
      <c r="AT159" s="4"/>
      <c r="AU159" s="5"/>
      <c r="AV159" s="5"/>
      <c r="AW159" s="5"/>
      <c r="AX159" s="5"/>
      <c r="AY159" s="5"/>
      <c r="AZ159" s="4"/>
      <c r="BA159" s="4"/>
      <c r="BB159" s="4"/>
      <c r="BC159" s="4"/>
      <c r="BD159" s="4"/>
      <c r="BE159" s="5"/>
      <c r="BF159" s="5"/>
      <c r="BG159" s="5"/>
      <c r="BH159" s="5"/>
      <c r="BI159" s="5"/>
      <c r="BJ159" s="4"/>
      <c r="BK159" s="4"/>
      <c r="BL159" s="4"/>
      <c r="BM159" s="4"/>
      <c r="BN159" s="4"/>
      <c r="BO159" s="5"/>
      <c r="BP159" s="5"/>
      <c r="BQ159" s="5"/>
      <c r="BR159" s="5"/>
      <c r="BS159" s="5"/>
      <c r="BT159" s="4"/>
      <c r="BU159" s="4"/>
      <c r="BV159" s="4"/>
      <c r="BW159" s="4"/>
      <c r="BX159" s="4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5"/>
      <c r="CJ159" s="5"/>
      <c r="CK159" s="5"/>
      <c r="CL159" s="5"/>
      <c r="CM159" s="5"/>
      <c r="CN159" s="4"/>
      <c r="CO159" s="4"/>
      <c r="CP159" s="4"/>
      <c r="CQ159" s="4"/>
      <c r="CR159" s="4"/>
      <c r="CS159" s="5"/>
      <c r="CT159" s="5"/>
      <c r="CU159" s="5"/>
      <c r="CV159" s="5"/>
      <c r="CW159" s="5"/>
      <c r="CX159" s="4">
        <f t="shared" si="20"/>
        <v>0.69968000000000008</v>
      </c>
      <c r="CY159" s="4">
        <f t="shared" si="21"/>
        <v>0.85192000000000001</v>
      </c>
      <c r="CZ159" s="4">
        <f t="shared" si="22"/>
        <v>0.32975999999999994</v>
      </c>
      <c r="DA159" s="4">
        <f t="shared" si="23"/>
        <v>0.91709999999999992</v>
      </c>
      <c r="DB159" s="4">
        <f t="shared" si="24"/>
        <v>0.27501999999999993</v>
      </c>
      <c r="DC159" s="11" t="str" cm="1">
        <f t="array" aca="1" ref="DC159" ca="1">CONCATENATE(INDIRECT(ADDRESS(1,MATCH(_xlfn.MINIFS(B159:CW159,metrics.est,"MAE"),B159:CW159,0)+1)), ", ", INDIRECT(ADDRESS(2,MATCH(_xlfn.MINIFS(B159:CW159,metrics.est,"MAE"),B159:CW159,0)+1)))</f>
        <v>k=5, r=0.1</v>
      </c>
      <c r="DD159" s="11" t="str" cm="1">
        <f t="array" aca="1" ref="DD159" ca="1">CONCATENATE(INDIRECT(ADDRESS(1,MATCH(_xlfn.MINIFS(B159:CW159,metrics.est,"MSE"),B159:CW159,0)+1)), ", ", INDIRECT(ADDRESS(2,MATCH(_xlfn.MINIFS(B159:CW159,metrics.est,"MSE"),B159:CW159,0)+1)))</f>
        <v>k=5, r=0.1</v>
      </c>
      <c r="DE159" s="11" t="str" cm="1">
        <f t="array" aca="1" ref="DE159" ca="1">CONCATENATE(INDIRECT(ADDRESS(1,MATCH(_xlfn.MAXIFS(B159:CW159,metrics.est,"R"),B159:CW159,0)+1)), ", ", INDIRECT(ADDRESS(2,MATCH(_xlfn.MAXIFS(B159:CW159,metrics.est,"R"),B159:CW159,0)+1)))</f>
        <v>k=5, r=0.3</v>
      </c>
      <c r="DF159" s="11" t="str" cm="1">
        <f t="array" aca="1" ref="DF159" ca="1">CONCATENATE(INDIRECT(ADDRESS(1,MATCH(_xlfn.MAXIFS(B159:CW159,metrics.est,"Coverage"),B159:CW159,0)+1)), ", ", INDIRECT(ADDRESS(2,MATCH(_xlfn.MAXIFS(B159:CW159,metrics.est,"Coverage"),B159:CW159,0)+1)))</f>
        <v>k=5, r=0.1</v>
      </c>
      <c r="DG159" s="11" t="str" cm="1">
        <f t="array" aca="1" ref="DG159" ca="1">CONCATENATE(INDIRECT(ADDRESS(1,MATCH(_xlfn.MINIFS(B159:CW159,metrics.est,"Time"),B159:CW159,0)+1)), ", ", INDIRECT(ADDRESS(2,MATCH(_xlfn.MINIFS(B159:CW159,metrics.est,"Time"),B159:CW159,0)+1)))</f>
        <v>k=5, r=0.9</v>
      </c>
    </row>
    <row r="160" spans="1:111" x14ac:dyDescent="0.2">
      <c r="A160" s="1" t="s">
        <v>155</v>
      </c>
      <c r="B160" s="4">
        <v>0.6371</v>
      </c>
      <c r="C160" s="4">
        <v>0.69969999999999999</v>
      </c>
      <c r="D160" s="4">
        <v>0.38340000000000002</v>
      </c>
      <c r="E160" s="4">
        <v>0.96430000000000005</v>
      </c>
      <c r="F160" s="4">
        <v>0.4249</v>
      </c>
      <c r="G160" s="5">
        <v>0.65229999999999999</v>
      </c>
      <c r="H160" s="5">
        <v>0.73550000000000004</v>
      </c>
      <c r="I160" s="5">
        <v>0.38500000000000001</v>
      </c>
      <c r="J160" s="5">
        <v>0.95550000000000002</v>
      </c>
      <c r="K160" s="5">
        <v>0.5262</v>
      </c>
      <c r="L160" s="4">
        <v>0.67069999999999996</v>
      </c>
      <c r="M160" s="4">
        <v>0.77569999999999995</v>
      </c>
      <c r="N160" s="4">
        <v>0.35880000000000001</v>
      </c>
      <c r="O160" s="4">
        <v>0.94169999999999998</v>
      </c>
      <c r="P160" s="4">
        <v>0.3957</v>
      </c>
      <c r="Q160" s="5">
        <v>0.7117</v>
      </c>
      <c r="R160" s="5">
        <v>0.87429999999999997</v>
      </c>
      <c r="S160" s="5">
        <v>0.29899999999999999</v>
      </c>
      <c r="T160" s="5">
        <v>0.91469999999999996</v>
      </c>
      <c r="U160" s="5">
        <v>0.22109999999999999</v>
      </c>
      <c r="V160" s="4">
        <v>0.83340000000000003</v>
      </c>
      <c r="W160" s="4">
        <v>1.1870000000000001</v>
      </c>
      <c r="X160" s="4">
        <v>0.21779999999999999</v>
      </c>
      <c r="Y160" s="4">
        <v>0.80930000000000002</v>
      </c>
      <c r="Z160" s="4">
        <v>6.3100000000000003E-2</v>
      </c>
      <c r="AA160" s="5"/>
      <c r="AB160" s="5"/>
      <c r="AC160" s="5"/>
      <c r="AD160" s="5"/>
      <c r="AE160" s="5"/>
      <c r="AF160" s="4"/>
      <c r="AG160" s="4"/>
      <c r="AH160" s="4"/>
      <c r="AI160" s="4"/>
      <c r="AJ160" s="4"/>
      <c r="AK160" s="5"/>
      <c r="AL160" s="5"/>
      <c r="AM160" s="5"/>
      <c r="AN160" s="5"/>
      <c r="AO160" s="5"/>
      <c r="AP160" s="4"/>
      <c r="AQ160" s="4"/>
      <c r="AR160" s="4"/>
      <c r="AS160" s="4"/>
      <c r="AT160" s="4"/>
      <c r="AU160" s="5"/>
      <c r="AV160" s="5"/>
      <c r="AW160" s="5"/>
      <c r="AX160" s="5"/>
      <c r="AY160" s="5"/>
      <c r="AZ160" s="4"/>
      <c r="BA160" s="4"/>
      <c r="BB160" s="4"/>
      <c r="BC160" s="4"/>
      <c r="BD160" s="4"/>
      <c r="BE160" s="5"/>
      <c r="BF160" s="5"/>
      <c r="BG160" s="5"/>
      <c r="BH160" s="5"/>
      <c r="BI160" s="5"/>
      <c r="BJ160" s="4"/>
      <c r="BK160" s="4"/>
      <c r="BL160" s="4"/>
      <c r="BM160" s="4"/>
      <c r="BN160" s="4"/>
      <c r="BO160" s="5"/>
      <c r="BP160" s="5"/>
      <c r="BQ160" s="5"/>
      <c r="BR160" s="5"/>
      <c r="BS160" s="5"/>
      <c r="BT160" s="4"/>
      <c r="BU160" s="4"/>
      <c r="BV160" s="4"/>
      <c r="BW160" s="4"/>
      <c r="BX160" s="4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5"/>
      <c r="CJ160" s="5"/>
      <c r="CK160" s="5"/>
      <c r="CL160" s="5"/>
      <c r="CM160" s="5"/>
      <c r="CN160" s="4"/>
      <c r="CO160" s="4"/>
      <c r="CP160" s="4"/>
      <c r="CQ160" s="4"/>
      <c r="CR160" s="4"/>
      <c r="CS160" s="5"/>
      <c r="CT160" s="5"/>
      <c r="CU160" s="5"/>
      <c r="CV160" s="5"/>
      <c r="CW160" s="5"/>
      <c r="CX160" s="4">
        <f t="shared" si="20"/>
        <v>0.70104000000000011</v>
      </c>
      <c r="CY160" s="4">
        <f t="shared" si="21"/>
        <v>0.85443999999999998</v>
      </c>
      <c r="CZ160" s="4">
        <f t="shared" si="22"/>
        <v>0.32879999999999998</v>
      </c>
      <c r="DA160" s="4">
        <f t="shared" si="23"/>
        <v>0.91709999999999992</v>
      </c>
      <c r="DB160" s="4">
        <f t="shared" si="24"/>
        <v>0.32619999999999999</v>
      </c>
      <c r="DC160" s="11" t="str" cm="1">
        <f t="array" aca="1" ref="DC160" ca="1">CONCATENATE(INDIRECT(ADDRESS(1,MATCH(_xlfn.MINIFS(B160:CW160,metrics.est,"MAE"),B160:CW160,0)+1)), ", ", INDIRECT(ADDRESS(2,MATCH(_xlfn.MINIFS(B160:CW160,metrics.est,"MAE"),B160:CW160,0)+1)))</f>
        <v>k=5, r=0.1</v>
      </c>
      <c r="DD160" s="11" t="str" cm="1">
        <f t="array" aca="1" ref="DD160" ca="1">CONCATENATE(INDIRECT(ADDRESS(1,MATCH(_xlfn.MINIFS(B160:CW160,metrics.est,"MSE"),B160:CW160,0)+1)), ", ", INDIRECT(ADDRESS(2,MATCH(_xlfn.MINIFS(B160:CW160,metrics.est,"MSE"),B160:CW160,0)+1)))</f>
        <v>k=5, r=0.1</v>
      </c>
      <c r="DE160" s="11" t="str" cm="1">
        <f t="array" aca="1" ref="DE160" ca="1">CONCATENATE(INDIRECT(ADDRESS(1,MATCH(_xlfn.MAXIFS(B160:CW160,metrics.est,"R"),B160:CW160,0)+1)), ", ", INDIRECT(ADDRESS(2,MATCH(_xlfn.MAXIFS(B160:CW160,metrics.est,"R"),B160:CW160,0)+1)))</f>
        <v>k=5, r=0.3</v>
      </c>
      <c r="DF160" s="11" t="str" cm="1">
        <f t="array" aca="1" ref="DF160" ca="1">CONCATENATE(INDIRECT(ADDRESS(1,MATCH(_xlfn.MAXIFS(B160:CW160,metrics.est,"Coverage"),B160:CW160,0)+1)), ", ", INDIRECT(ADDRESS(2,MATCH(_xlfn.MAXIFS(B160:CW160,metrics.est,"Coverage"),B160:CW160,0)+1)))</f>
        <v>k=5, r=0.1</v>
      </c>
      <c r="DG160" s="11" t="str" cm="1">
        <f t="array" aca="1" ref="DG160" ca="1">CONCATENATE(INDIRECT(ADDRESS(1,MATCH(_xlfn.MINIFS(B160:CW160,metrics.est,"Time"),B160:CW160,0)+1)), ", ", INDIRECT(ADDRESS(2,MATCH(_xlfn.MINIFS(B160:CW160,metrics.est,"Time"),B160:CW160,0)+1)))</f>
        <v>k=5, r=0.9</v>
      </c>
    </row>
    <row r="161" spans="1:111" x14ac:dyDescent="0.2">
      <c r="A161" s="1" t="s">
        <v>156</v>
      </c>
      <c r="B161" s="4">
        <v>0.65349999999999997</v>
      </c>
      <c r="C161" s="4">
        <v>0.73050000000000004</v>
      </c>
      <c r="D161" s="4">
        <v>0.35849999999999999</v>
      </c>
      <c r="E161" s="4">
        <v>0.96430000000000005</v>
      </c>
      <c r="F161" s="4">
        <v>0.35899999999999999</v>
      </c>
      <c r="G161" s="5">
        <v>0.66320000000000001</v>
      </c>
      <c r="H161" s="5">
        <v>0.75549999999999995</v>
      </c>
      <c r="I161" s="5">
        <v>0.36799999999999999</v>
      </c>
      <c r="J161" s="5">
        <v>0.95550000000000002</v>
      </c>
      <c r="K161" s="5">
        <v>0.45129999999999998</v>
      </c>
      <c r="L161" s="4">
        <v>0.67510000000000003</v>
      </c>
      <c r="M161" s="4">
        <v>0.78069999999999995</v>
      </c>
      <c r="N161" s="4">
        <v>0.35439999999999999</v>
      </c>
      <c r="O161" s="4">
        <v>0.94169999999999998</v>
      </c>
      <c r="P161" s="4">
        <v>0.32640000000000002</v>
      </c>
      <c r="Q161" s="5">
        <v>0.70250000000000001</v>
      </c>
      <c r="R161" s="5">
        <v>0.84670000000000001</v>
      </c>
      <c r="S161" s="5">
        <v>0.313</v>
      </c>
      <c r="T161" s="5">
        <v>0.91469999999999996</v>
      </c>
      <c r="U161" s="5">
        <v>0.19070000000000001</v>
      </c>
      <c r="V161" s="4">
        <v>0.81579999999999997</v>
      </c>
      <c r="W161" s="4">
        <v>1.1418999999999999</v>
      </c>
      <c r="X161" s="4">
        <v>0.22459999999999999</v>
      </c>
      <c r="Y161" s="4">
        <v>0.80930000000000002</v>
      </c>
      <c r="Z161" s="4">
        <v>6.5600000000000006E-2</v>
      </c>
      <c r="AA161" s="5"/>
      <c r="AB161" s="5"/>
      <c r="AC161" s="5"/>
      <c r="AD161" s="5"/>
      <c r="AE161" s="5"/>
      <c r="AF161" s="4"/>
      <c r="AG161" s="4"/>
      <c r="AH161" s="4"/>
      <c r="AI161" s="4"/>
      <c r="AJ161" s="4"/>
      <c r="AK161" s="5"/>
      <c r="AL161" s="5"/>
      <c r="AM161" s="5"/>
      <c r="AN161" s="5"/>
      <c r="AO161" s="5"/>
      <c r="AP161" s="4"/>
      <c r="AQ161" s="4"/>
      <c r="AR161" s="4"/>
      <c r="AS161" s="4"/>
      <c r="AT161" s="4"/>
      <c r="AU161" s="5"/>
      <c r="AV161" s="5"/>
      <c r="AW161" s="5"/>
      <c r="AX161" s="5"/>
      <c r="AY161" s="5"/>
      <c r="AZ161" s="4"/>
      <c r="BA161" s="4"/>
      <c r="BB161" s="4"/>
      <c r="BC161" s="4"/>
      <c r="BD161" s="4"/>
      <c r="BE161" s="5"/>
      <c r="BF161" s="5"/>
      <c r="BG161" s="5"/>
      <c r="BH161" s="5"/>
      <c r="BI161" s="5"/>
      <c r="BJ161" s="4"/>
      <c r="BK161" s="4"/>
      <c r="BL161" s="4"/>
      <c r="BM161" s="4"/>
      <c r="BN161" s="4"/>
      <c r="BO161" s="5"/>
      <c r="BP161" s="5"/>
      <c r="BQ161" s="5"/>
      <c r="BR161" s="5"/>
      <c r="BS161" s="5"/>
      <c r="BT161" s="4"/>
      <c r="BU161" s="4"/>
      <c r="BV161" s="4"/>
      <c r="BW161" s="4"/>
      <c r="BX161" s="4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5"/>
      <c r="CJ161" s="5"/>
      <c r="CK161" s="5"/>
      <c r="CL161" s="5"/>
      <c r="CM161" s="5"/>
      <c r="CN161" s="4"/>
      <c r="CO161" s="4"/>
      <c r="CP161" s="4"/>
      <c r="CQ161" s="4"/>
      <c r="CR161" s="4"/>
      <c r="CS161" s="5"/>
      <c r="CT161" s="5"/>
      <c r="CU161" s="5"/>
      <c r="CV161" s="5"/>
      <c r="CW161" s="5"/>
      <c r="CX161" s="4">
        <f t="shared" si="20"/>
        <v>0.70201999999999998</v>
      </c>
      <c r="CY161" s="4">
        <f t="shared" si="21"/>
        <v>0.85106000000000004</v>
      </c>
      <c r="CZ161" s="4">
        <f t="shared" si="22"/>
        <v>0.32369999999999999</v>
      </c>
      <c r="DA161" s="4">
        <f t="shared" si="23"/>
        <v>0.91709999999999992</v>
      </c>
      <c r="DB161" s="4">
        <f t="shared" si="24"/>
        <v>0.27860000000000007</v>
      </c>
      <c r="DC161" s="11" t="str" cm="1">
        <f t="array" aca="1" ref="DC161" ca="1">CONCATENATE(INDIRECT(ADDRESS(1,MATCH(_xlfn.MINIFS(B161:CW161,metrics.est,"MAE"),B161:CW161,0)+1)), ", ", INDIRECT(ADDRESS(2,MATCH(_xlfn.MINIFS(B161:CW161,metrics.est,"MAE"),B161:CW161,0)+1)))</f>
        <v>k=5, r=0.1</v>
      </c>
      <c r="DD161" s="11" t="str" cm="1">
        <f t="array" aca="1" ref="DD161" ca="1">CONCATENATE(INDIRECT(ADDRESS(1,MATCH(_xlfn.MINIFS(B161:CW161,metrics.est,"MSE"),B161:CW161,0)+1)), ", ", INDIRECT(ADDRESS(2,MATCH(_xlfn.MINIFS(B161:CW161,metrics.est,"MSE"),B161:CW161,0)+1)))</f>
        <v>k=5, r=0.1</v>
      </c>
      <c r="DE161" s="11" t="str" cm="1">
        <f t="array" aca="1" ref="DE161" ca="1">CONCATENATE(INDIRECT(ADDRESS(1,MATCH(_xlfn.MAXIFS(B161:CW161,metrics.est,"R"),B161:CW161,0)+1)), ", ", INDIRECT(ADDRESS(2,MATCH(_xlfn.MAXIFS(B161:CW161,metrics.est,"R"),B161:CW161,0)+1)))</f>
        <v>k=5, r=0.3</v>
      </c>
      <c r="DF161" s="11" t="str" cm="1">
        <f t="array" aca="1" ref="DF161" ca="1">CONCATENATE(INDIRECT(ADDRESS(1,MATCH(_xlfn.MAXIFS(B161:CW161,metrics.est,"Coverage"),B161:CW161,0)+1)), ", ", INDIRECT(ADDRESS(2,MATCH(_xlfn.MAXIFS(B161:CW161,metrics.est,"Coverage"),B161:CW161,0)+1)))</f>
        <v>k=5, r=0.1</v>
      </c>
      <c r="DG161" s="11" t="str" cm="1">
        <f t="array" aca="1" ref="DG161" ca="1">CONCATENATE(INDIRECT(ADDRESS(1,MATCH(_xlfn.MINIFS(B161:CW161,metrics.est,"Time"),B161:CW161,0)+1)), ", ", INDIRECT(ADDRESS(2,MATCH(_xlfn.MINIFS(B161:CW161,metrics.est,"Time"),B161:CW161,0)+1)))</f>
        <v>k=5, r=0.9</v>
      </c>
    </row>
    <row r="162" spans="1:111" x14ac:dyDescent="0.2">
      <c r="A162" s="1" t="s">
        <v>157</v>
      </c>
      <c r="B162" s="4">
        <v>0.65659999999999996</v>
      </c>
      <c r="C162" s="4">
        <v>0.73680000000000001</v>
      </c>
      <c r="D162" s="4">
        <v>0.35560000000000003</v>
      </c>
      <c r="E162" s="4">
        <v>0.96430000000000005</v>
      </c>
      <c r="F162" s="4">
        <v>0.39889999999999998</v>
      </c>
      <c r="G162" s="5">
        <v>0.66600000000000004</v>
      </c>
      <c r="H162" s="5">
        <v>0.76149999999999995</v>
      </c>
      <c r="I162" s="5">
        <v>0.36609999999999998</v>
      </c>
      <c r="J162" s="5">
        <v>0.95550000000000002</v>
      </c>
      <c r="K162" s="5">
        <v>0.51239999999999997</v>
      </c>
      <c r="L162" s="4">
        <v>0.67749999999999999</v>
      </c>
      <c r="M162" s="4">
        <v>0.78569999999999995</v>
      </c>
      <c r="N162" s="4">
        <v>0.3533</v>
      </c>
      <c r="O162" s="4">
        <v>0.94169999999999998</v>
      </c>
      <c r="P162" s="4">
        <v>0.36120000000000002</v>
      </c>
      <c r="Q162" s="5">
        <v>0.70479999999999998</v>
      </c>
      <c r="R162" s="5">
        <v>0.8508</v>
      </c>
      <c r="S162" s="5">
        <v>0.31330000000000002</v>
      </c>
      <c r="T162" s="5">
        <v>0.91410000000000002</v>
      </c>
      <c r="U162" s="5">
        <v>0.23669999999999999</v>
      </c>
      <c r="V162" s="4">
        <v>0.82379999999999998</v>
      </c>
      <c r="W162" s="4">
        <v>1.1614</v>
      </c>
      <c r="X162" s="4">
        <v>0.21959999999999999</v>
      </c>
      <c r="Y162" s="4">
        <v>0.81010000000000004</v>
      </c>
      <c r="Z162" s="4">
        <v>7.0900000000000005E-2</v>
      </c>
      <c r="AA162" s="5"/>
      <c r="AB162" s="5"/>
      <c r="AC162" s="5"/>
      <c r="AD162" s="5"/>
      <c r="AE162" s="5"/>
      <c r="AF162" s="4"/>
      <c r="AG162" s="4"/>
      <c r="AH162" s="4"/>
      <c r="AI162" s="4"/>
      <c r="AJ162" s="4"/>
      <c r="AK162" s="5"/>
      <c r="AL162" s="5"/>
      <c r="AM162" s="5"/>
      <c r="AN162" s="5"/>
      <c r="AO162" s="5"/>
      <c r="AP162" s="4"/>
      <c r="AQ162" s="4"/>
      <c r="AR162" s="4"/>
      <c r="AS162" s="4"/>
      <c r="AT162" s="4"/>
      <c r="AU162" s="5"/>
      <c r="AV162" s="5"/>
      <c r="AW162" s="5"/>
      <c r="AX162" s="5"/>
      <c r="AY162" s="5"/>
      <c r="AZ162" s="4"/>
      <c r="BA162" s="4"/>
      <c r="BB162" s="4"/>
      <c r="BC162" s="4"/>
      <c r="BD162" s="4"/>
      <c r="BE162" s="5"/>
      <c r="BF162" s="5"/>
      <c r="BG162" s="5"/>
      <c r="BH162" s="5"/>
      <c r="BI162" s="5"/>
      <c r="BJ162" s="4"/>
      <c r="BK162" s="4"/>
      <c r="BL162" s="4"/>
      <c r="BM162" s="4"/>
      <c r="BN162" s="4"/>
      <c r="BO162" s="5"/>
      <c r="BP162" s="5"/>
      <c r="BQ162" s="5"/>
      <c r="BR162" s="5"/>
      <c r="BS162" s="5"/>
      <c r="BT162" s="4"/>
      <c r="BU162" s="4"/>
      <c r="BV162" s="4"/>
      <c r="BW162" s="4"/>
      <c r="BX162" s="4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5"/>
      <c r="CJ162" s="5"/>
      <c r="CK162" s="5"/>
      <c r="CL162" s="5"/>
      <c r="CM162" s="5"/>
      <c r="CN162" s="4"/>
      <c r="CO162" s="4"/>
      <c r="CP162" s="4"/>
      <c r="CQ162" s="4"/>
      <c r="CR162" s="4"/>
      <c r="CS162" s="5"/>
      <c r="CT162" s="5"/>
      <c r="CU162" s="5"/>
      <c r="CV162" s="5"/>
      <c r="CW162" s="5"/>
      <c r="CX162" s="4">
        <f t="shared" si="20"/>
        <v>0.70573999999999992</v>
      </c>
      <c r="CY162" s="4">
        <f t="shared" si="21"/>
        <v>0.85924</v>
      </c>
      <c r="CZ162" s="4">
        <f t="shared" si="22"/>
        <v>0.32158000000000003</v>
      </c>
      <c r="DA162" s="4">
        <f t="shared" si="23"/>
        <v>0.91714000000000007</v>
      </c>
      <c r="DB162" s="4">
        <f t="shared" si="24"/>
        <v>0.31601999999999997</v>
      </c>
      <c r="DC162" s="11" t="str" cm="1">
        <f t="array" aca="1" ref="DC162" ca="1">CONCATENATE(INDIRECT(ADDRESS(1,MATCH(_xlfn.MINIFS(B162:CW162,metrics.est,"MAE"),B162:CW162,0)+1)), ", ", INDIRECT(ADDRESS(2,MATCH(_xlfn.MINIFS(B162:CW162,metrics.est,"MAE"),B162:CW162,0)+1)))</f>
        <v>k=5, r=0.1</v>
      </c>
      <c r="DD162" s="11" t="str" cm="1">
        <f t="array" aca="1" ref="DD162" ca="1">CONCATENATE(INDIRECT(ADDRESS(1,MATCH(_xlfn.MINIFS(B162:CW162,metrics.est,"MSE"),B162:CW162,0)+1)), ", ", INDIRECT(ADDRESS(2,MATCH(_xlfn.MINIFS(B162:CW162,metrics.est,"MSE"),B162:CW162,0)+1)))</f>
        <v>k=5, r=0.1</v>
      </c>
      <c r="DE162" s="11" t="str" cm="1">
        <f t="array" aca="1" ref="DE162" ca="1">CONCATENATE(INDIRECT(ADDRESS(1,MATCH(_xlfn.MAXIFS(B162:CW162,metrics.est,"R"),B162:CW162,0)+1)), ", ", INDIRECT(ADDRESS(2,MATCH(_xlfn.MAXIFS(B162:CW162,metrics.est,"R"),B162:CW162,0)+1)))</f>
        <v>k=5, r=0.3</v>
      </c>
      <c r="DF162" s="11" t="str" cm="1">
        <f t="array" aca="1" ref="DF162" ca="1">CONCATENATE(INDIRECT(ADDRESS(1,MATCH(_xlfn.MAXIFS(B162:CW162,metrics.est,"Coverage"),B162:CW162,0)+1)), ", ", INDIRECT(ADDRESS(2,MATCH(_xlfn.MAXIFS(B162:CW162,metrics.est,"Coverage"),B162:CW162,0)+1)))</f>
        <v>k=5, r=0.1</v>
      </c>
      <c r="DG162" s="11" t="str" cm="1">
        <f t="array" aca="1" ref="DG162" ca="1">CONCATENATE(INDIRECT(ADDRESS(1,MATCH(_xlfn.MINIFS(B162:CW162,metrics.est,"Time"),B162:CW162,0)+1)), ", ", INDIRECT(ADDRESS(2,MATCH(_xlfn.MINIFS(B162:CW162,metrics.est,"Time"),B162:CW162,0)+1)))</f>
        <v>k=5, r=0.9</v>
      </c>
    </row>
    <row r="163" spans="1:111" x14ac:dyDescent="0.2">
      <c r="A163" s="1" t="s">
        <v>158</v>
      </c>
      <c r="B163" s="4">
        <v>0.6472</v>
      </c>
      <c r="C163" s="4">
        <v>0.71679999999999999</v>
      </c>
      <c r="D163" s="4">
        <v>0.37159999999999999</v>
      </c>
      <c r="E163" s="4">
        <v>0.96430000000000005</v>
      </c>
      <c r="F163" s="4">
        <v>0.33079999999999998</v>
      </c>
      <c r="G163" s="5">
        <v>0.65820000000000001</v>
      </c>
      <c r="H163" s="5">
        <v>0.74460000000000004</v>
      </c>
      <c r="I163" s="5">
        <v>0.37940000000000002</v>
      </c>
      <c r="J163" s="5">
        <v>0.95550000000000002</v>
      </c>
      <c r="K163" s="5">
        <v>0.44069999999999998</v>
      </c>
      <c r="L163" s="4">
        <v>0.67169999999999996</v>
      </c>
      <c r="M163" s="4">
        <v>0.77380000000000004</v>
      </c>
      <c r="N163" s="4">
        <v>0.36109999999999998</v>
      </c>
      <c r="O163" s="4">
        <v>0.94169999999999998</v>
      </c>
      <c r="P163" s="4">
        <v>0.3201</v>
      </c>
      <c r="Q163" s="5">
        <v>0.70350000000000001</v>
      </c>
      <c r="R163" s="5">
        <v>0.85050000000000003</v>
      </c>
      <c r="S163" s="5">
        <v>0.31059999999999999</v>
      </c>
      <c r="T163" s="5">
        <v>0.91469999999999996</v>
      </c>
      <c r="U163" s="5">
        <v>0.20169999999999999</v>
      </c>
      <c r="V163" s="4">
        <v>0.82099999999999995</v>
      </c>
      <c r="W163" s="4">
        <v>1.1551</v>
      </c>
      <c r="X163" s="4">
        <v>0.22220000000000001</v>
      </c>
      <c r="Y163" s="4">
        <v>0.80930000000000002</v>
      </c>
      <c r="Z163" s="4">
        <v>6.3799999999999996E-2</v>
      </c>
      <c r="AA163" s="5"/>
      <c r="AB163" s="5"/>
      <c r="AC163" s="5"/>
      <c r="AD163" s="5"/>
      <c r="AE163" s="5"/>
      <c r="AF163" s="4"/>
      <c r="AG163" s="4"/>
      <c r="AH163" s="4"/>
      <c r="AI163" s="4"/>
      <c r="AJ163" s="4"/>
      <c r="AK163" s="5"/>
      <c r="AL163" s="5"/>
      <c r="AM163" s="5"/>
      <c r="AN163" s="5"/>
      <c r="AO163" s="5"/>
      <c r="AP163" s="4"/>
      <c r="AQ163" s="4"/>
      <c r="AR163" s="4"/>
      <c r="AS163" s="4"/>
      <c r="AT163" s="4"/>
      <c r="AU163" s="5"/>
      <c r="AV163" s="5"/>
      <c r="AW163" s="5"/>
      <c r="AX163" s="5"/>
      <c r="AY163" s="5"/>
      <c r="AZ163" s="4"/>
      <c r="BA163" s="4"/>
      <c r="BB163" s="4"/>
      <c r="BC163" s="4"/>
      <c r="BD163" s="4"/>
      <c r="BE163" s="5"/>
      <c r="BF163" s="5"/>
      <c r="BG163" s="5"/>
      <c r="BH163" s="5"/>
      <c r="BI163" s="5"/>
      <c r="BJ163" s="4"/>
      <c r="BK163" s="4"/>
      <c r="BL163" s="4"/>
      <c r="BM163" s="4"/>
      <c r="BN163" s="4"/>
      <c r="BO163" s="5"/>
      <c r="BP163" s="5"/>
      <c r="BQ163" s="5"/>
      <c r="BR163" s="5"/>
      <c r="BS163" s="5"/>
      <c r="BT163" s="4"/>
      <c r="BU163" s="4"/>
      <c r="BV163" s="4"/>
      <c r="BW163" s="4"/>
      <c r="BX163" s="4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5"/>
      <c r="CJ163" s="5"/>
      <c r="CK163" s="5"/>
      <c r="CL163" s="5"/>
      <c r="CM163" s="5"/>
      <c r="CN163" s="4"/>
      <c r="CO163" s="4"/>
      <c r="CP163" s="4"/>
      <c r="CQ163" s="4"/>
      <c r="CR163" s="4"/>
      <c r="CS163" s="5"/>
      <c r="CT163" s="5"/>
      <c r="CU163" s="5"/>
      <c r="CV163" s="5"/>
      <c r="CW163" s="5"/>
      <c r="CX163" s="4">
        <f t="shared" si="20"/>
        <v>0.70031999999999994</v>
      </c>
      <c r="CY163" s="4">
        <f t="shared" si="21"/>
        <v>0.84816000000000003</v>
      </c>
      <c r="CZ163" s="4">
        <f t="shared" si="22"/>
        <v>0.32897999999999994</v>
      </c>
      <c r="DA163" s="4">
        <f t="shared" si="23"/>
        <v>0.91709999999999992</v>
      </c>
      <c r="DB163" s="4">
        <f t="shared" si="24"/>
        <v>0.27141999999999999</v>
      </c>
      <c r="DC163" s="11" t="str" cm="1">
        <f t="array" aca="1" ref="DC163" ca="1">CONCATENATE(INDIRECT(ADDRESS(1,MATCH(_xlfn.MINIFS(B163:CW163,metrics.est,"MAE"),B163:CW163,0)+1)), ", ", INDIRECT(ADDRESS(2,MATCH(_xlfn.MINIFS(B163:CW163,metrics.est,"MAE"),B163:CW163,0)+1)))</f>
        <v>k=5, r=0.1</v>
      </c>
      <c r="DD163" s="11" t="str" cm="1">
        <f t="array" aca="1" ref="DD163" ca="1">CONCATENATE(INDIRECT(ADDRESS(1,MATCH(_xlfn.MINIFS(B163:CW163,metrics.est,"MSE"),B163:CW163,0)+1)), ", ", INDIRECT(ADDRESS(2,MATCH(_xlfn.MINIFS(B163:CW163,metrics.est,"MSE"),B163:CW163,0)+1)))</f>
        <v>k=5, r=0.1</v>
      </c>
      <c r="DE163" s="11" t="str" cm="1">
        <f t="array" aca="1" ref="DE163" ca="1">CONCATENATE(INDIRECT(ADDRESS(1,MATCH(_xlfn.MAXIFS(B163:CW163,metrics.est,"R"),B163:CW163,0)+1)), ", ", INDIRECT(ADDRESS(2,MATCH(_xlfn.MAXIFS(B163:CW163,metrics.est,"R"),B163:CW163,0)+1)))</f>
        <v>k=5, r=0.3</v>
      </c>
      <c r="DF163" s="11" t="str" cm="1">
        <f t="array" aca="1" ref="DF163" ca="1">CONCATENATE(INDIRECT(ADDRESS(1,MATCH(_xlfn.MAXIFS(B163:CW163,metrics.est,"Coverage"),B163:CW163,0)+1)), ", ", INDIRECT(ADDRESS(2,MATCH(_xlfn.MAXIFS(B163:CW163,metrics.est,"Coverage"),B163:CW163,0)+1)))</f>
        <v>k=5, r=0.1</v>
      </c>
      <c r="DG163" s="11" t="str" cm="1">
        <f t="array" aca="1" ref="DG163" ca="1">CONCATENATE(INDIRECT(ADDRESS(1,MATCH(_xlfn.MINIFS(B163:CW163,metrics.est,"Time"),B163:CW163,0)+1)), ", ", INDIRECT(ADDRESS(2,MATCH(_xlfn.MINIFS(B163:CW163,metrics.est,"Time"),B163:CW163,0)+1)))</f>
        <v>k=5, r=0.9</v>
      </c>
    </row>
    <row r="164" spans="1:111" x14ac:dyDescent="0.2">
      <c r="A164" s="1" t="s">
        <v>159</v>
      </c>
      <c r="B164" s="4">
        <v>0.6502</v>
      </c>
      <c r="C164" s="4">
        <v>0.72319999999999995</v>
      </c>
      <c r="D164" s="4">
        <v>0.37069999999999997</v>
      </c>
      <c r="E164" s="4">
        <v>0.96430000000000005</v>
      </c>
      <c r="F164" s="4">
        <v>0.3533</v>
      </c>
      <c r="G164" s="5">
        <v>0.66090000000000004</v>
      </c>
      <c r="H164" s="5">
        <v>0.75039999999999996</v>
      </c>
      <c r="I164" s="5">
        <v>0.37730000000000002</v>
      </c>
      <c r="J164" s="5">
        <v>0.95550000000000002</v>
      </c>
      <c r="K164" s="5">
        <v>0.50649999999999995</v>
      </c>
      <c r="L164" s="4">
        <v>0.67400000000000004</v>
      </c>
      <c r="M164" s="4">
        <v>0.77859999999999996</v>
      </c>
      <c r="N164" s="4">
        <v>0.35980000000000001</v>
      </c>
      <c r="O164" s="4">
        <v>0.94169999999999998</v>
      </c>
      <c r="P164" s="4">
        <v>0.35310000000000002</v>
      </c>
      <c r="Q164" s="5">
        <v>0.70509999999999995</v>
      </c>
      <c r="R164" s="5">
        <v>0.8538</v>
      </c>
      <c r="S164" s="5">
        <v>0.31090000000000001</v>
      </c>
      <c r="T164" s="5">
        <v>0.91469999999999996</v>
      </c>
      <c r="U164" s="5">
        <v>0.19370000000000001</v>
      </c>
      <c r="V164" s="4">
        <v>0.82079999999999997</v>
      </c>
      <c r="W164" s="4">
        <v>1.1536</v>
      </c>
      <c r="X164" s="4">
        <v>0.22259999999999999</v>
      </c>
      <c r="Y164" s="4">
        <v>0.80930000000000002</v>
      </c>
      <c r="Z164" s="4">
        <v>5.0900000000000001E-2</v>
      </c>
      <c r="AA164" s="5"/>
      <c r="AB164" s="5"/>
      <c r="AC164" s="5"/>
      <c r="AD164" s="5"/>
      <c r="AE164" s="5"/>
      <c r="AF164" s="4"/>
      <c r="AG164" s="4"/>
      <c r="AH164" s="4"/>
      <c r="AI164" s="4"/>
      <c r="AJ164" s="4"/>
      <c r="AK164" s="5"/>
      <c r="AL164" s="5"/>
      <c r="AM164" s="5"/>
      <c r="AN164" s="5"/>
      <c r="AO164" s="5"/>
      <c r="AP164" s="4"/>
      <c r="AQ164" s="4"/>
      <c r="AR164" s="4"/>
      <c r="AS164" s="4"/>
      <c r="AT164" s="4"/>
      <c r="AU164" s="5"/>
      <c r="AV164" s="5"/>
      <c r="AW164" s="5"/>
      <c r="AX164" s="5"/>
      <c r="AY164" s="5"/>
      <c r="AZ164" s="4"/>
      <c r="BA164" s="4"/>
      <c r="BB164" s="4"/>
      <c r="BC164" s="4"/>
      <c r="BD164" s="4"/>
      <c r="BE164" s="5"/>
      <c r="BF164" s="5"/>
      <c r="BG164" s="5"/>
      <c r="BH164" s="5"/>
      <c r="BI164" s="5"/>
      <c r="BJ164" s="4"/>
      <c r="BK164" s="4"/>
      <c r="BL164" s="4"/>
      <c r="BM164" s="4"/>
      <c r="BN164" s="4"/>
      <c r="BO164" s="5"/>
      <c r="BP164" s="5"/>
      <c r="BQ164" s="5"/>
      <c r="BR164" s="5"/>
      <c r="BS164" s="5"/>
      <c r="BT164" s="4"/>
      <c r="BU164" s="4"/>
      <c r="BV164" s="4"/>
      <c r="BW164" s="4"/>
      <c r="BX164" s="4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5"/>
      <c r="CJ164" s="5"/>
      <c r="CK164" s="5"/>
      <c r="CL164" s="5"/>
      <c r="CM164" s="5"/>
      <c r="CN164" s="4"/>
      <c r="CO164" s="4"/>
      <c r="CP164" s="4"/>
      <c r="CQ164" s="4"/>
      <c r="CR164" s="4"/>
      <c r="CS164" s="5"/>
      <c r="CT164" s="5"/>
      <c r="CU164" s="5"/>
      <c r="CV164" s="5"/>
      <c r="CW164" s="5"/>
      <c r="CX164" s="4">
        <f t="shared" si="20"/>
        <v>0.70220000000000005</v>
      </c>
      <c r="CY164" s="4">
        <f t="shared" si="21"/>
        <v>0.85192000000000001</v>
      </c>
      <c r="CZ164" s="4">
        <f t="shared" si="22"/>
        <v>0.32826</v>
      </c>
      <c r="DA164" s="4">
        <f t="shared" si="23"/>
        <v>0.91709999999999992</v>
      </c>
      <c r="DB164" s="4">
        <f t="shared" si="24"/>
        <v>0.29149999999999998</v>
      </c>
      <c r="DC164" s="11" t="str" cm="1">
        <f t="array" aca="1" ref="DC164" ca="1">CONCATENATE(INDIRECT(ADDRESS(1,MATCH(_xlfn.MINIFS(B164:CW164,metrics.est,"MAE"),B164:CW164,0)+1)), ", ", INDIRECT(ADDRESS(2,MATCH(_xlfn.MINIFS(B164:CW164,metrics.est,"MAE"),B164:CW164,0)+1)))</f>
        <v>k=5, r=0.1</v>
      </c>
      <c r="DD164" s="11" t="str" cm="1">
        <f t="array" aca="1" ref="DD164" ca="1">CONCATENATE(INDIRECT(ADDRESS(1,MATCH(_xlfn.MINIFS(B164:CW164,metrics.est,"MSE"),B164:CW164,0)+1)), ", ", INDIRECT(ADDRESS(2,MATCH(_xlfn.MINIFS(B164:CW164,metrics.est,"MSE"),B164:CW164,0)+1)))</f>
        <v>k=5, r=0.1</v>
      </c>
      <c r="DE164" s="11" t="str" cm="1">
        <f t="array" aca="1" ref="DE164" ca="1">CONCATENATE(INDIRECT(ADDRESS(1,MATCH(_xlfn.MAXIFS(B164:CW164,metrics.est,"R"),B164:CW164,0)+1)), ", ", INDIRECT(ADDRESS(2,MATCH(_xlfn.MAXIFS(B164:CW164,metrics.est,"R"),B164:CW164,0)+1)))</f>
        <v>k=5, r=0.3</v>
      </c>
      <c r="DF164" s="11" t="str" cm="1">
        <f t="array" aca="1" ref="DF164" ca="1">CONCATENATE(INDIRECT(ADDRESS(1,MATCH(_xlfn.MAXIFS(B164:CW164,metrics.est,"Coverage"),B164:CW164,0)+1)), ", ", INDIRECT(ADDRESS(2,MATCH(_xlfn.MAXIFS(B164:CW164,metrics.est,"Coverage"),B164:CW164,0)+1)))</f>
        <v>k=5, r=0.1</v>
      </c>
      <c r="DG164" s="11" t="str" cm="1">
        <f t="array" aca="1" ref="DG164" ca="1">CONCATENATE(INDIRECT(ADDRESS(1,MATCH(_xlfn.MINIFS(B164:CW164,metrics.est,"Time"),B164:CW164,0)+1)), ", ", INDIRECT(ADDRESS(2,MATCH(_xlfn.MINIFS(B164:CW164,metrics.est,"Time"),B164:CW164,0)+1)))</f>
        <v>k=5, r=0.9</v>
      </c>
    </row>
    <row r="165" spans="1:111" x14ac:dyDescent="0.2">
      <c r="A165" s="1" t="s">
        <v>160</v>
      </c>
      <c r="B165" s="4">
        <v>0.64059999999999995</v>
      </c>
      <c r="C165" s="4">
        <v>0.70169999999999999</v>
      </c>
      <c r="D165" s="4">
        <v>0.3785</v>
      </c>
      <c r="E165" s="4">
        <v>0.93059999999999998</v>
      </c>
      <c r="F165" s="4">
        <v>0.25069999999999998</v>
      </c>
      <c r="G165" s="5">
        <v>0.6573</v>
      </c>
      <c r="H165" s="5">
        <v>0.7399</v>
      </c>
      <c r="I165" s="5">
        <v>0.37369999999999998</v>
      </c>
      <c r="J165" s="5">
        <v>0.91339999999999999</v>
      </c>
      <c r="K165" s="5">
        <v>0.4204</v>
      </c>
      <c r="L165" s="4">
        <v>0.68520000000000003</v>
      </c>
      <c r="M165" s="4">
        <v>0.80120000000000002</v>
      </c>
      <c r="N165" s="4">
        <v>0.34370000000000001</v>
      </c>
      <c r="O165" s="4">
        <v>0.88880000000000003</v>
      </c>
      <c r="P165" s="4">
        <v>0.33139999999999997</v>
      </c>
      <c r="Q165" s="5">
        <v>0.72709999999999997</v>
      </c>
      <c r="R165" s="5">
        <v>0.8962</v>
      </c>
      <c r="S165" s="5">
        <v>0.29349999999999998</v>
      </c>
      <c r="T165" s="5">
        <v>0.83499999999999996</v>
      </c>
      <c r="U165" s="5">
        <v>0.22370000000000001</v>
      </c>
      <c r="V165" s="4">
        <v>0.83550000000000002</v>
      </c>
      <c r="W165" s="4">
        <v>1.1783999999999999</v>
      </c>
      <c r="X165" s="4">
        <v>0.2029</v>
      </c>
      <c r="Y165" s="4">
        <v>0.57779999999999998</v>
      </c>
      <c r="Z165" s="4">
        <v>6.2799999999999995E-2</v>
      </c>
      <c r="AA165" s="5"/>
      <c r="AB165" s="5"/>
      <c r="AC165" s="5"/>
      <c r="AD165" s="5"/>
      <c r="AE165" s="5"/>
      <c r="AF165" s="4"/>
      <c r="AG165" s="4"/>
      <c r="AH165" s="4"/>
      <c r="AI165" s="4"/>
      <c r="AJ165" s="4"/>
      <c r="AK165" s="5"/>
      <c r="AL165" s="5"/>
      <c r="AM165" s="5"/>
      <c r="AN165" s="5"/>
      <c r="AO165" s="5"/>
      <c r="AP165" s="4"/>
      <c r="AQ165" s="4"/>
      <c r="AR165" s="4"/>
      <c r="AS165" s="4"/>
      <c r="AT165" s="4"/>
      <c r="AU165" s="5"/>
      <c r="AV165" s="5"/>
      <c r="AW165" s="5"/>
      <c r="AX165" s="5"/>
      <c r="AY165" s="5"/>
      <c r="AZ165" s="4"/>
      <c r="BA165" s="4"/>
      <c r="BB165" s="4"/>
      <c r="BC165" s="4"/>
      <c r="BD165" s="4"/>
      <c r="BE165" s="5"/>
      <c r="BF165" s="5"/>
      <c r="BG165" s="5"/>
      <c r="BH165" s="5"/>
      <c r="BI165" s="5"/>
      <c r="BJ165" s="4"/>
      <c r="BK165" s="4"/>
      <c r="BL165" s="4"/>
      <c r="BM165" s="4"/>
      <c r="BN165" s="4"/>
      <c r="BO165" s="5"/>
      <c r="BP165" s="5"/>
      <c r="BQ165" s="5"/>
      <c r="BR165" s="5"/>
      <c r="BS165" s="5"/>
      <c r="BT165" s="4"/>
      <c r="BU165" s="4"/>
      <c r="BV165" s="4"/>
      <c r="BW165" s="4"/>
      <c r="BX165" s="4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5"/>
      <c r="CJ165" s="5"/>
      <c r="CK165" s="5"/>
      <c r="CL165" s="5"/>
      <c r="CM165" s="5"/>
      <c r="CN165" s="4"/>
      <c r="CO165" s="4"/>
      <c r="CP165" s="4"/>
      <c r="CQ165" s="4"/>
      <c r="CR165" s="4"/>
      <c r="CS165" s="5"/>
      <c r="CT165" s="5"/>
      <c r="CU165" s="5"/>
      <c r="CV165" s="5"/>
      <c r="CW165" s="5"/>
      <c r="CX165" s="4">
        <f t="shared" si="20"/>
        <v>0.70913999999999999</v>
      </c>
      <c r="CY165" s="4">
        <f t="shared" si="21"/>
        <v>0.8634799999999998</v>
      </c>
      <c r="CZ165" s="4">
        <f t="shared" si="22"/>
        <v>0.31845999999999997</v>
      </c>
      <c r="DA165" s="4">
        <f t="shared" si="23"/>
        <v>0.82911999999999997</v>
      </c>
      <c r="DB165" s="4">
        <f t="shared" si="24"/>
        <v>0.25779999999999997</v>
      </c>
      <c r="DC165" s="11" t="str" cm="1">
        <f t="array" aca="1" ref="DC165" ca="1">CONCATENATE(INDIRECT(ADDRESS(1,MATCH(_xlfn.MINIFS(B165:CW165,metrics.est,"MAE"),B165:CW165,0)+1)), ", ", INDIRECT(ADDRESS(2,MATCH(_xlfn.MINIFS(B165:CW165,metrics.est,"MAE"),B165:CW165,0)+1)))</f>
        <v>k=5, r=0.1</v>
      </c>
      <c r="DD165" s="11" t="str" cm="1">
        <f t="array" aca="1" ref="DD165" ca="1">CONCATENATE(INDIRECT(ADDRESS(1,MATCH(_xlfn.MINIFS(B165:CW165,metrics.est,"MSE"),B165:CW165,0)+1)), ", ", INDIRECT(ADDRESS(2,MATCH(_xlfn.MINIFS(B165:CW165,metrics.est,"MSE"),B165:CW165,0)+1)))</f>
        <v>k=5, r=0.1</v>
      </c>
      <c r="DE165" s="11" t="str" cm="1">
        <f t="array" aca="1" ref="DE165" ca="1">CONCATENATE(INDIRECT(ADDRESS(1,MATCH(_xlfn.MAXIFS(B165:CW165,metrics.est,"R"),B165:CW165,0)+1)), ", ", INDIRECT(ADDRESS(2,MATCH(_xlfn.MAXIFS(B165:CW165,metrics.est,"R"),B165:CW165,0)+1)))</f>
        <v>k=5, r=0.1</v>
      </c>
      <c r="DF165" s="11" t="str" cm="1">
        <f t="array" aca="1" ref="DF165" ca="1">CONCATENATE(INDIRECT(ADDRESS(1,MATCH(_xlfn.MAXIFS(B165:CW165,metrics.est,"Coverage"),B165:CW165,0)+1)), ", ", INDIRECT(ADDRESS(2,MATCH(_xlfn.MAXIFS(B165:CW165,metrics.est,"Coverage"),B165:CW165,0)+1)))</f>
        <v>k=5, r=0.1</v>
      </c>
      <c r="DG165" s="11" t="str" cm="1">
        <f t="array" aca="1" ref="DG165" ca="1">CONCATENATE(INDIRECT(ADDRESS(1,MATCH(_xlfn.MINIFS(B165:CW165,metrics.est,"Time"),B165:CW165,0)+1)), ", ", INDIRECT(ADDRESS(2,MATCH(_xlfn.MINIFS(B165:CW165,metrics.est,"Time"),B165:CW165,0)+1)))</f>
        <v>k=5, r=0.9</v>
      </c>
    </row>
    <row r="166" spans="1:111" x14ac:dyDescent="0.2">
      <c r="A166" s="1" t="s">
        <v>161</v>
      </c>
      <c r="B166" s="4">
        <v>0.6472</v>
      </c>
      <c r="C166" s="4">
        <v>0.71760000000000002</v>
      </c>
      <c r="D166" s="4">
        <v>0.36670000000000003</v>
      </c>
      <c r="E166" s="4">
        <v>0.95699999999999996</v>
      </c>
      <c r="F166" s="4">
        <v>0.20910000000000001</v>
      </c>
      <c r="G166" s="5">
        <v>0.66369999999999996</v>
      </c>
      <c r="H166" s="5">
        <v>0.75629999999999997</v>
      </c>
      <c r="I166" s="5">
        <v>0.36899999999999999</v>
      </c>
      <c r="J166" s="5">
        <v>0.94610000000000005</v>
      </c>
      <c r="K166" s="5">
        <v>0.35270000000000001</v>
      </c>
      <c r="L166" s="4">
        <v>0.68720000000000003</v>
      </c>
      <c r="M166" s="4">
        <v>0.80940000000000001</v>
      </c>
      <c r="N166" s="4">
        <v>0.35460000000000003</v>
      </c>
      <c r="O166" s="4">
        <v>0.92659999999999998</v>
      </c>
      <c r="P166" s="4">
        <v>0.30480000000000002</v>
      </c>
      <c r="Q166" s="5">
        <v>0.7278</v>
      </c>
      <c r="R166" s="5">
        <v>0.90359999999999996</v>
      </c>
      <c r="S166" s="5">
        <v>0.28939999999999999</v>
      </c>
      <c r="T166" s="5">
        <v>0.88919999999999999</v>
      </c>
      <c r="U166" s="5">
        <v>0.17910000000000001</v>
      </c>
      <c r="V166" s="4">
        <v>0.82840000000000003</v>
      </c>
      <c r="W166" s="4">
        <v>1.1658999999999999</v>
      </c>
      <c r="X166" s="4">
        <v>0.20119999999999999</v>
      </c>
      <c r="Y166" s="4">
        <v>0.60619999999999996</v>
      </c>
      <c r="Z166" s="4">
        <v>5.9400000000000001E-2</v>
      </c>
      <c r="AA166" s="5"/>
      <c r="AB166" s="5"/>
      <c r="AC166" s="5"/>
      <c r="AD166" s="5"/>
      <c r="AE166" s="5"/>
      <c r="AF166" s="4"/>
      <c r="AG166" s="4"/>
      <c r="AH166" s="4"/>
      <c r="AI166" s="4"/>
      <c r="AJ166" s="4"/>
      <c r="AK166" s="5"/>
      <c r="AL166" s="5"/>
      <c r="AM166" s="5"/>
      <c r="AN166" s="5"/>
      <c r="AO166" s="5"/>
      <c r="AP166" s="4"/>
      <c r="AQ166" s="4"/>
      <c r="AR166" s="4"/>
      <c r="AS166" s="4"/>
      <c r="AT166" s="4"/>
      <c r="AU166" s="5"/>
      <c r="AV166" s="5"/>
      <c r="AW166" s="5"/>
      <c r="AX166" s="5"/>
      <c r="AY166" s="5"/>
      <c r="AZ166" s="4"/>
      <c r="BA166" s="4"/>
      <c r="BB166" s="4"/>
      <c r="BC166" s="4"/>
      <c r="BD166" s="4"/>
      <c r="BE166" s="5"/>
      <c r="BF166" s="5"/>
      <c r="BG166" s="5"/>
      <c r="BH166" s="5"/>
      <c r="BI166" s="5"/>
      <c r="BJ166" s="4"/>
      <c r="BK166" s="4"/>
      <c r="BL166" s="4"/>
      <c r="BM166" s="4"/>
      <c r="BN166" s="4"/>
      <c r="BO166" s="5"/>
      <c r="BP166" s="5"/>
      <c r="BQ166" s="5"/>
      <c r="BR166" s="5"/>
      <c r="BS166" s="5"/>
      <c r="BT166" s="4"/>
      <c r="BU166" s="4"/>
      <c r="BV166" s="4"/>
      <c r="BW166" s="4"/>
      <c r="BX166" s="4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5"/>
      <c r="CJ166" s="5"/>
      <c r="CK166" s="5"/>
      <c r="CL166" s="5"/>
      <c r="CM166" s="5"/>
      <c r="CN166" s="4"/>
      <c r="CO166" s="4"/>
      <c r="CP166" s="4"/>
      <c r="CQ166" s="4"/>
      <c r="CR166" s="4"/>
      <c r="CS166" s="5"/>
      <c r="CT166" s="5"/>
      <c r="CU166" s="5"/>
      <c r="CV166" s="5"/>
      <c r="CW166" s="5"/>
      <c r="CX166" s="4">
        <f t="shared" si="20"/>
        <v>0.71086000000000005</v>
      </c>
      <c r="CY166" s="4">
        <f t="shared" si="21"/>
        <v>0.87056</v>
      </c>
      <c r="CZ166" s="4">
        <f t="shared" si="22"/>
        <v>0.31618000000000002</v>
      </c>
      <c r="DA166" s="4">
        <f t="shared" si="23"/>
        <v>0.86502000000000001</v>
      </c>
      <c r="DB166" s="4">
        <f t="shared" si="24"/>
        <v>0.22101999999999999</v>
      </c>
      <c r="DC166" s="11" t="str" cm="1">
        <f t="array" aca="1" ref="DC166" ca="1">CONCATENATE(INDIRECT(ADDRESS(1,MATCH(_xlfn.MINIFS(B166:CW166,metrics.est,"MAE"),B166:CW166,0)+1)), ", ", INDIRECT(ADDRESS(2,MATCH(_xlfn.MINIFS(B166:CW166,metrics.est,"MAE"),B166:CW166,0)+1)))</f>
        <v>k=5, r=0.1</v>
      </c>
      <c r="DD166" s="11" t="str" cm="1">
        <f t="array" aca="1" ref="DD166" ca="1">CONCATENATE(INDIRECT(ADDRESS(1,MATCH(_xlfn.MINIFS(B166:CW166,metrics.est,"MSE"),B166:CW166,0)+1)), ", ", INDIRECT(ADDRESS(2,MATCH(_xlfn.MINIFS(B166:CW166,metrics.est,"MSE"),B166:CW166,0)+1)))</f>
        <v>k=5, r=0.1</v>
      </c>
      <c r="DE166" s="11" t="str" cm="1">
        <f t="array" aca="1" ref="DE166" ca="1">CONCATENATE(INDIRECT(ADDRESS(1,MATCH(_xlfn.MAXIFS(B166:CW166,metrics.est,"R"),B166:CW166,0)+1)), ", ", INDIRECT(ADDRESS(2,MATCH(_xlfn.MAXIFS(B166:CW166,metrics.est,"R"),B166:CW166,0)+1)))</f>
        <v>k=5, r=0.3</v>
      </c>
      <c r="DF166" s="11" t="str" cm="1">
        <f t="array" aca="1" ref="DF166" ca="1">CONCATENATE(INDIRECT(ADDRESS(1,MATCH(_xlfn.MAXIFS(B166:CW166,metrics.est,"Coverage"),B166:CW166,0)+1)), ", ", INDIRECT(ADDRESS(2,MATCH(_xlfn.MAXIFS(B166:CW166,metrics.est,"Coverage"),B166:CW166,0)+1)))</f>
        <v>k=5, r=0.1</v>
      </c>
      <c r="DG166" s="11" t="str" cm="1">
        <f t="array" aca="1" ref="DG166" ca="1">CONCATENATE(INDIRECT(ADDRESS(1,MATCH(_xlfn.MINIFS(B166:CW166,metrics.est,"Time"),B166:CW166,0)+1)), ", ", INDIRECT(ADDRESS(2,MATCH(_xlfn.MINIFS(B166:CW166,metrics.est,"Time"),B166:CW166,0)+1)))</f>
        <v>k=5, r=0.9</v>
      </c>
    </row>
    <row r="167" spans="1:111" x14ac:dyDescent="0.2">
      <c r="A167" s="1" t="s">
        <v>162</v>
      </c>
      <c r="B167" s="4">
        <v>0.66149999999999998</v>
      </c>
      <c r="C167" s="4">
        <v>0.74580000000000002</v>
      </c>
      <c r="D167" s="4">
        <v>0.35399999999999998</v>
      </c>
      <c r="E167" s="4">
        <v>0.96430000000000005</v>
      </c>
      <c r="F167" s="4">
        <v>0.22950000000000001</v>
      </c>
      <c r="G167" s="5">
        <v>0.6704</v>
      </c>
      <c r="H167" s="5">
        <v>0.76980000000000004</v>
      </c>
      <c r="I167" s="5">
        <v>0.3644</v>
      </c>
      <c r="J167" s="5">
        <v>0.95550000000000002</v>
      </c>
      <c r="K167" s="5">
        <v>0.38879999999999998</v>
      </c>
      <c r="L167" s="4">
        <v>0.68140000000000001</v>
      </c>
      <c r="M167" s="4">
        <v>0.79300000000000004</v>
      </c>
      <c r="N167" s="4">
        <v>0.3513</v>
      </c>
      <c r="O167" s="4">
        <v>0.94169999999999998</v>
      </c>
      <c r="P167" s="4">
        <v>0.30809999999999998</v>
      </c>
      <c r="Q167" s="5">
        <v>0.70750000000000002</v>
      </c>
      <c r="R167" s="5">
        <v>0.85619999999999996</v>
      </c>
      <c r="S167" s="5">
        <v>0.31230000000000002</v>
      </c>
      <c r="T167" s="5">
        <v>0.91469999999999996</v>
      </c>
      <c r="U167" s="5">
        <v>0.20680000000000001</v>
      </c>
      <c r="V167" s="4">
        <v>0.81659999999999999</v>
      </c>
      <c r="W167" s="4">
        <v>1.1407</v>
      </c>
      <c r="X167" s="4">
        <v>0.22550000000000001</v>
      </c>
      <c r="Y167" s="4">
        <v>0.80930000000000002</v>
      </c>
      <c r="Z167" s="4">
        <v>6.6600000000000006E-2</v>
      </c>
      <c r="AA167" s="5"/>
      <c r="AB167" s="5"/>
      <c r="AC167" s="5"/>
      <c r="AD167" s="5"/>
      <c r="AE167" s="5"/>
      <c r="AF167" s="4"/>
      <c r="AG167" s="4"/>
      <c r="AH167" s="4"/>
      <c r="AI167" s="4"/>
      <c r="AJ167" s="4"/>
      <c r="AK167" s="5"/>
      <c r="AL167" s="5"/>
      <c r="AM167" s="5"/>
      <c r="AN167" s="5"/>
      <c r="AO167" s="5"/>
      <c r="AP167" s="4"/>
      <c r="AQ167" s="4"/>
      <c r="AR167" s="4"/>
      <c r="AS167" s="4"/>
      <c r="AT167" s="4"/>
      <c r="AU167" s="5"/>
      <c r="AV167" s="5"/>
      <c r="AW167" s="5"/>
      <c r="AX167" s="5"/>
      <c r="AY167" s="5"/>
      <c r="AZ167" s="4"/>
      <c r="BA167" s="4"/>
      <c r="BB167" s="4"/>
      <c r="BC167" s="4"/>
      <c r="BD167" s="4"/>
      <c r="BE167" s="5"/>
      <c r="BF167" s="5"/>
      <c r="BG167" s="5"/>
      <c r="BH167" s="5"/>
      <c r="BI167" s="5"/>
      <c r="BJ167" s="4"/>
      <c r="BK167" s="4"/>
      <c r="BL167" s="4"/>
      <c r="BM167" s="4"/>
      <c r="BN167" s="4"/>
      <c r="BO167" s="5"/>
      <c r="BP167" s="5"/>
      <c r="BQ167" s="5"/>
      <c r="BR167" s="5"/>
      <c r="BS167" s="5"/>
      <c r="BT167" s="4"/>
      <c r="BU167" s="4"/>
      <c r="BV167" s="4"/>
      <c r="BW167" s="4"/>
      <c r="BX167" s="4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5"/>
      <c r="CJ167" s="5"/>
      <c r="CK167" s="5"/>
      <c r="CL167" s="5"/>
      <c r="CM167" s="5"/>
      <c r="CN167" s="4"/>
      <c r="CO167" s="4"/>
      <c r="CP167" s="4"/>
      <c r="CQ167" s="4"/>
      <c r="CR167" s="4"/>
      <c r="CS167" s="5"/>
      <c r="CT167" s="5"/>
      <c r="CU167" s="5"/>
      <c r="CV167" s="5"/>
      <c r="CW167" s="5"/>
      <c r="CX167" s="4">
        <f t="shared" si="20"/>
        <v>0.70748</v>
      </c>
      <c r="CY167" s="4">
        <f t="shared" si="21"/>
        <v>0.86110000000000009</v>
      </c>
      <c r="CZ167" s="4">
        <f t="shared" si="22"/>
        <v>0.32150000000000001</v>
      </c>
      <c r="DA167" s="4">
        <f t="shared" si="23"/>
        <v>0.91709999999999992</v>
      </c>
      <c r="DB167" s="4">
        <f t="shared" si="24"/>
        <v>0.23996000000000001</v>
      </c>
      <c r="DC167" s="11" t="str" cm="1">
        <f t="array" aca="1" ref="DC167" ca="1">CONCATENATE(INDIRECT(ADDRESS(1,MATCH(_xlfn.MINIFS(B167:CW167,metrics.est,"MAE"),B167:CW167,0)+1)), ", ", INDIRECT(ADDRESS(2,MATCH(_xlfn.MINIFS(B167:CW167,metrics.est,"MAE"),B167:CW167,0)+1)))</f>
        <v>k=5, r=0.1</v>
      </c>
      <c r="DD167" s="11" t="str" cm="1">
        <f t="array" aca="1" ref="DD167" ca="1">CONCATENATE(INDIRECT(ADDRESS(1,MATCH(_xlfn.MINIFS(B167:CW167,metrics.est,"MSE"),B167:CW167,0)+1)), ", ", INDIRECT(ADDRESS(2,MATCH(_xlfn.MINIFS(B167:CW167,metrics.est,"MSE"),B167:CW167,0)+1)))</f>
        <v>k=5, r=0.1</v>
      </c>
      <c r="DE167" s="11" t="str" cm="1">
        <f t="array" aca="1" ref="DE167" ca="1">CONCATENATE(INDIRECT(ADDRESS(1,MATCH(_xlfn.MAXIFS(B167:CW167,metrics.est,"R"),B167:CW167,0)+1)), ", ", INDIRECT(ADDRESS(2,MATCH(_xlfn.MAXIFS(B167:CW167,metrics.est,"R"),B167:CW167,0)+1)))</f>
        <v>k=5, r=0.3</v>
      </c>
      <c r="DF167" s="11" t="str" cm="1">
        <f t="array" aca="1" ref="DF167" ca="1">CONCATENATE(INDIRECT(ADDRESS(1,MATCH(_xlfn.MAXIFS(B167:CW167,metrics.est,"Coverage"),B167:CW167,0)+1)), ", ", INDIRECT(ADDRESS(2,MATCH(_xlfn.MAXIFS(B167:CW167,metrics.est,"Coverage"),B167:CW167,0)+1)))</f>
        <v>k=5, r=0.1</v>
      </c>
      <c r="DG167" s="11" t="str" cm="1">
        <f t="array" aca="1" ref="DG167" ca="1">CONCATENATE(INDIRECT(ADDRESS(1,MATCH(_xlfn.MINIFS(B167:CW167,metrics.est,"Time"),B167:CW167,0)+1)), ", ", INDIRECT(ADDRESS(2,MATCH(_xlfn.MINIFS(B167:CW167,metrics.est,"Time"),B167:CW167,0)+1)))</f>
        <v>k=5, r=0.9</v>
      </c>
    </row>
    <row r="168" spans="1:111" x14ac:dyDescent="0.2">
      <c r="A168" s="1" t="s">
        <v>163</v>
      </c>
      <c r="B168" s="4">
        <v>0.64959999999999996</v>
      </c>
      <c r="C168" s="4">
        <v>0.72330000000000005</v>
      </c>
      <c r="D168" s="4">
        <v>0.36070000000000002</v>
      </c>
      <c r="E168" s="4">
        <v>0.96419999999999995</v>
      </c>
      <c r="F168" s="4">
        <v>0.21840000000000001</v>
      </c>
      <c r="G168" s="5">
        <v>0.66159999999999997</v>
      </c>
      <c r="H168" s="5">
        <v>0.75260000000000005</v>
      </c>
      <c r="I168" s="5">
        <v>0.3679</v>
      </c>
      <c r="J168" s="5">
        <v>0.95540000000000003</v>
      </c>
      <c r="K168" s="5">
        <v>0.34760000000000002</v>
      </c>
      <c r="L168" s="4">
        <v>0.67520000000000002</v>
      </c>
      <c r="M168" s="4">
        <v>0.78029999999999999</v>
      </c>
      <c r="N168" s="4">
        <v>0.35489999999999999</v>
      </c>
      <c r="O168" s="4">
        <v>0.94110000000000005</v>
      </c>
      <c r="P168" s="4">
        <v>0.26529999999999998</v>
      </c>
      <c r="Q168" s="5">
        <v>0.70289999999999997</v>
      </c>
      <c r="R168" s="5">
        <v>0.84560000000000002</v>
      </c>
      <c r="S168" s="5">
        <v>0.31159999999999999</v>
      </c>
      <c r="T168" s="5">
        <v>0.91</v>
      </c>
      <c r="U168" s="5">
        <v>0.18079999999999999</v>
      </c>
      <c r="V168" s="4">
        <v>0.7954</v>
      </c>
      <c r="W168" s="4">
        <v>1.0807</v>
      </c>
      <c r="X168" s="4">
        <v>0.23130000000000001</v>
      </c>
      <c r="Y168" s="4">
        <v>0.68110000000000004</v>
      </c>
      <c r="Z168" s="4">
        <v>6.2100000000000002E-2</v>
      </c>
      <c r="AA168" s="5"/>
      <c r="AB168" s="5"/>
      <c r="AC168" s="5"/>
      <c r="AD168" s="5"/>
      <c r="AE168" s="5"/>
      <c r="AF168" s="4"/>
      <c r="AG168" s="4"/>
      <c r="AH168" s="4"/>
      <c r="AI168" s="4"/>
      <c r="AJ168" s="4"/>
      <c r="AK168" s="5"/>
      <c r="AL168" s="5"/>
      <c r="AM168" s="5"/>
      <c r="AN168" s="5"/>
      <c r="AO168" s="5"/>
      <c r="AP168" s="4"/>
      <c r="AQ168" s="4"/>
      <c r="AR168" s="4"/>
      <c r="AS168" s="4"/>
      <c r="AT168" s="4"/>
      <c r="AU168" s="5"/>
      <c r="AV168" s="5"/>
      <c r="AW168" s="5"/>
      <c r="AX168" s="5"/>
      <c r="AY168" s="5"/>
      <c r="AZ168" s="4"/>
      <c r="BA168" s="4"/>
      <c r="BB168" s="4"/>
      <c r="BC168" s="4"/>
      <c r="BD168" s="4"/>
      <c r="BE168" s="5"/>
      <c r="BF168" s="5"/>
      <c r="BG168" s="5"/>
      <c r="BH168" s="5"/>
      <c r="BI168" s="5"/>
      <c r="BJ168" s="4"/>
      <c r="BK168" s="4"/>
      <c r="BL168" s="4"/>
      <c r="BM168" s="4"/>
      <c r="BN168" s="4"/>
      <c r="BO168" s="5"/>
      <c r="BP168" s="5"/>
      <c r="BQ168" s="5"/>
      <c r="BR168" s="5"/>
      <c r="BS168" s="5"/>
      <c r="BT168" s="4"/>
      <c r="BU168" s="4"/>
      <c r="BV168" s="4"/>
      <c r="BW168" s="4"/>
      <c r="BX168" s="4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5"/>
      <c r="CJ168" s="5"/>
      <c r="CK168" s="5"/>
      <c r="CL168" s="5"/>
      <c r="CM168" s="5"/>
      <c r="CN168" s="4"/>
      <c r="CO168" s="4"/>
      <c r="CP168" s="4"/>
      <c r="CQ168" s="4"/>
      <c r="CR168" s="4"/>
      <c r="CS168" s="5"/>
      <c r="CT168" s="5"/>
      <c r="CU168" s="5"/>
      <c r="CV168" s="5"/>
      <c r="CW168" s="5"/>
      <c r="CX168" s="4">
        <f t="shared" si="20"/>
        <v>0.69693999999999989</v>
      </c>
      <c r="CY168" s="4">
        <f t="shared" si="21"/>
        <v>0.83650000000000002</v>
      </c>
      <c r="CZ168" s="4">
        <f t="shared" si="22"/>
        <v>0.32527999999999996</v>
      </c>
      <c r="DA168" s="4">
        <f t="shared" si="23"/>
        <v>0.89036000000000004</v>
      </c>
      <c r="DB168" s="4">
        <f t="shared" si="24"/>
        <v>0.21484</v>
      </c>
      <c r="DC168" s="11" t="str" cm="1">
        <f t="array" aca="1" ref="DC168" ca="1">CONCATENATE(INDIRECT(ADDRESS(1,MATCH(_xlfn.MINIFS(B168:CW168,metrics.est,"MAE"),B168:CW168,0)+1)), ", ", INDIRECT(ADDRESS(2,MATCH(_xlfn.MINIFS(B168:CW168,metrics.est,"MAE"),B168:CW168,0)+1)))</f>
        <v>k=5, r=0.1</v>
      </c>
      <c r="DD168" s="11" t="str" cm="1">
        <f t="array" aca="1" ref="DD168" ca="1">CONCATENATE(INDIRECT(ADDRESS(1,MATCH(_xlfn.MINIFS(B168:CW168,metrics.est,"MSE"),B168:CW168,0)+1)), ", ", INDIRECT(ADDRESS(2,MATCH(_xlfn.MINIFS(B168:CW168,metrics.est,"MSE"),B168:CW168,0)+1)))</f>
        <v>k=5, r=0.1</v>
      </c>
      <c r="DE168" s="11" t="str" cm="1">
        <f t="array" aca="1" ref="DE168" ca="1">CONCATENATE(INDIRECT(ADDRESS(1,MATCH(_xlfn.MAXIFS(B168:CW168,metrics.est,"R"),B168:CW168,0)+1)), ", ", INDIRECT(ADDRESS(2,MATCH(_xlfn.MAXIFS(B168:CW168,metrics.est,"R"),B168:CW168,0)+1)))</f>
        <v>k=5, r=0.3</v>
      </c>
      <c r="DF168" s="11" t="str" cm="1">
        <f t="array" aca="1" ref="DF168" ca="1">CONCATENATE(INDIRECT(ADDRESS(1,MATCH(_xlfn.MAXIFS(B168:CW168,metrics.est,"Coverage"),B168:CW168,0)+1)), ", ", INDIRECT(ADDRESS(2,MATCH(_xlfn.MAXIFS(B168:CW168,metrics.est,"Coverage"),B168:CW168,0)+1)))</f>
        <v>k=5, r=0.1</v>
      </c>
      <c r="DG168" s="11" t="str" cm="1">
        <f t="array" aca="1" ref="DG168" ca="1">CONCATENATE(INDIRECT(ADDRESS(1,MATCH(_xlfn.MINIFS(B168:CW168,metrics.est,"Time"),B168:CW168,0)+1)), ", ", INDIRECT(ADDRESS(2,MATCH(_xlfn.MINIFS(B168:CW168,metrics.est,"Time"),B168:CW168,0)+1)))</f>
        <v>k=5, r=0.9</v>
      </c>
    </row>
    <row r="169" spans="1:111" x14ac:dyDescent="0.2">
      <c r="A169" s="1" t="s">
        <v>164</v>
      </c>
      <c r="B169" s="4">
        <v>0.63700000000000001</v>
      </c>
      <c r="C169" s="4">
        <v>0.69920000000000004</v>
      </c>
      <c r="D169" s="4">
        <v>0.38440000000000002</v>
      </c>
      <c r="E169" s="4">
        <v>0.96430000000000005</v>
      </c>
      <c r="F169" s="4">
        <v>0.35070000000000001</v>
      </c>
      <c r="G169" s="5">
        <v>0.6522</v>
      </c>
      <c r="H169" s="5">
        <v>0.73540000000000005</v>
      </c>
      <c r="I169" s="5">
        <v>0.3846</v>
      </c>
      <c r="J169" s="5">
        <v>0.95550000000000002</v>
      </c>
      <c r="K169" s="5">
        <v>0.4355</v>
      </c>
      <c r="L169" s="4">
        <v>0.67059999999999997</v>
      </c>
      <c r="M169" s="4">
        <v>0.77580000000000005</v>
      </c>
      <c r="N169" s="4">
        <v>0.35830000000000001</v>
      </c>
      <c r="O169" s="4">
        <v>0.94169999999999998</v>
      </c>
      <c r="P169" s="4">
        <v>0.2923</v>
      </c>
      <c r="Q169" s="5">
        <v>0.71189999999999998</v>
      </c>
      <c r="R169" s="5">
        <v>0.87549999999999994</v>
      </c>
      <c r="S169" s="5">
        <v>0.2984</v>
      </c>
      <c r="T169" s="5">
        <v>0.91469999999999996</v>
      </c>
      <c r="U169" s="5">
        <v>0.17730000000000001</v>
      </c>
      <c r="V169" s="4">
        <v>0.83360000000000001</v>
      </c>
      <c r="W169" s="4">
        <v>1.1884999999999999</v>
      </c>
      <c r="X169" s="4">
        <v>0.21809999999999999</v>
      </c>
      <c r="Y169" s="4">
        <v>0.80930000000000002</v>
      </c>
      <c r="Z169" s="4">
        <v>5.1900000000000002E-2</v>
      </c>
      <c r="AA169" s="5"/>
      <c r="AB169" s="5"/>
      <c r="AC169" s="5"/>
      <c r="AD169" s="5"/>
      <c r="AE169" s="5"/>
      <c r="AF169" s="4"/>
      <c r="AG169" s="4"/>
      <c r="AH169" s="4"/>
      <c r="AI169" s="4"/>
      <c r="AJ169" s="4"/>
      <c r="AK169" s="5"/>
      <c r="AL169" s="5"/>
      <c r="AM169" s="5"/>
      <c r="AN169" s="5"/>
      <c r="AO169" s="5"/>
      <c r="AP169" s="4"/>
      <c r="AQ169" s="4"/>
      <c r="AR169" s="4"/>
      <c r="AS169" s="4"/>
      <c r="AT169" s="4"/>
      <c r="AU169" s="5"/>
      <c r="AV169" s="5"/>
      <c r="AW169" s="5"/>
      <c r="AX169" s="5"/>
      <c r="AY169" s="5"/>
      <c r="AZ169" s="4"/>
      <c r="BA169" s="4"/>
      <c r="BB169" s="4"/>
      <c r="BC169" s="4"/>
      <c r="BD169" s="4"/>
      <c r="BE169" s="5"/>
      <c r="BF169" s="5"/>
      <c r="BG169" s="5"/>
      <c r="BH169" s="5"/>
      <c r="BI169" s="5"/>
      <c r="BJ169" s="4"/>
      <c r="BK169" s="4"/>
      <c r="BL169" s="4"/>
      <c r="BM169" s="4"/>
      <c r="BN169" s="4"/>
      <c r="BO169" s="5"/>
      <c r="BP169" s="5"/>
      <c r="BQ169" s="5"/>
      <c r="BR169" s="5"/>
      <c r="BS169" s="5"/>
      <c r="BT169" s="4"/>
      <c r="BU169" s="4"/>
      <c r="BV169" s="4"/>
      <c r="BW169" s="4"/>
      <c r="BX169" s="4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5"/>
      <c r="CJ169" s="5"/>
      <c r="CK169" s="5"/>
      <c r="CL169" s="5"/>
      <c r="CM169" s="5"/>
      <c r="CN169" s="4"/>
      <c r="CO169" s="4"/>
      <c r="CP169" s="4"/>
      <c r="CQ169" s="4"/>
      <c r="CR169" s="4"/>
      <c r="CS169" s="5"/>
      <c r="CT169" s="5"/>
      <c r="CU169" s="5"/>
      <c r="CV169" s="5"/>
      <c r="CW169" s="5"/>
      <c r="CX169" s="4">
        <f t="shared" ref="CX169:CX200" si="25">AVERAGEIFS(B169:CW169,metrics.est,"MAE")</f>
        <v>0.70106000000000002</v>
      </c>
      <c r="CY169" s="4">
        <f t="shared" ref="CY169:CY201" si="26">AVERAGEIFS(B169:CW169,metrics.est,"MSE")</f>
        <v>0.85487999999999997</v>
      </c>
      <c r="CZ169" s="4">
        <f t="shared" ref="CZ169:CZ201" si="27">AVERAGEIFS(B169:CW169,metrics.est,"R")</f>
        <v>0.32876</v>
      </c>
      <c r="DA169" s="4">
        <f t="shared" ref="DA169:DA201" si="28">AVERAGEIFS(B169:CW169,metrics.est,"Coverage")</f>
        <v>0.91709999999999992</v>
      </c>
      <c r="DB169" s="4">
        <f t="shared" ref="DB169:DB201" si="29">AVERAGEIFS(B169:CW169,metrics.est,"Time")</f>
        <v>0.26153999999999999</v>
      </c>
      <c r="DC169" s="11" t="str" cm="1">
        <f t="array" aca="1" ref="DC169" ca="1">CONCATENATE(INDIRECT(ADDRESS(1,MATCH(_xlfn.MINIFS(B169:CW169,metrics.est,"MAE"),B169:CW169,0)+1)), ", ", INDIRECT(ADDRESS(2,MATCH(_xlfn.MINIFS(B169:CW169,metrics.est,"MAE"),B169:CW169,0)+1)))</f>
        <v>k=5, r=0.1</v>
      </c>
      <c r="DD169" s="11" t="str" cm="1">
        <f t="array" aca="1" ref="DD169" ca="1">CONCATENATE(INDIRECT(ADDRESS(1,MATCH(_xlfn.MINIFS(B169:CW169,metrics.est,"MSE"),B169:CW169,0)+1)), ", ", INDIRECT(ADDRESS(2,MATCH(_xlfn.MINIFS(B169:CW169,metrics.est,"MSE"),B169:CW169,0)+1)))</f>
        <v>k=5, r=0.1</v>
      </c>
      <c r="DE169" s="11" t="str" cm="1">
        <f t="array" aca="1" ref="DE169" ca="1">CONCATENATE(INDIRECT(ADDRESS(1,MATCH(_xlfn.MAXIFS(B169:CW169,metrics.est,"R"),B169:CW169,0)+1)), ", ", INDIRECT(ADDRESS(2,MATCH(_xlfn.MAXIFS(B169:CW169,metrics.est,"R"),B169:CW169,0)+1)))</f>
        <v>k=5, r=0.3</v>
      </c>
      <c r="DF169" s="11" t="str" cm="1">
        <f t="array" aca="1" ref="DF169" ca="1">CONCATENATE(INDIRECT(ADDRESS(1,MATCH(_xlfn.MAXIFS(B169:CW169,metrics.est,"Coverage"),B169:CW169,0)+1)), ", ", INDIRECT(ADDRESS(2,MATCH(_xlfn.MAXIFS(B169:CW169,metrics.est,"Coverage"),B169:CW169,0)+1)))</f>
        <v>k=5, r=0.1</v>
      </c>
      <c r="DG169" s="11" t="str" cm="1">
        <f t="array" aca="1" ref="DG169" ca="1">CONCATENATE(INDIRECT(ADDRESS(1,MATCH(_xlfn.MINIFS(B169:CW169,metrics.est,"Time"),B169:CW169,0)+1)), ", ", INDIRECT(ADDRESS(2,MATCH(_xlfn.MINIFS(B169:CW169,metrics.est,"Time"),B169:CW169,0)+1)))</f>
        <v>k=5, r=0.9</v>
      </c>
    </row>
    <row r="170" spans="1:111" x14ac:dyDescent="0.2">
      <c r="A170" s="1" t="s">
        <v>165</v>
      </c>
      <c r="B170" s="4">
        <v>0.63949999999999996</v>
      </c>
      <c r="C170" s="4">
        <v>0.70450000000000002</v>
      </c>
      <c r="D170" s="4">
        <v>0.38090000000000002</v>
      </c>
      <c r="E170" s="4">
        <v>0.96430000000000005</v>
      </c>
      <c r="F170" s="4">
        <v>0.4088</v>
      </c>
      <c r="G170" s="5">
        <v>0.65449999999999997</v>
      </c>
      <c r="H170" s="5">
        <v>0.74019999999999997</v>
      </c>
      <c r="I170" s="5">
        <v>0.38279999999999997</v>
      </c>
      <c r="J170" s="5">
        <v>0.95550000000000002</v>
      </c>
      <c r="K170" s="5">
        <v>0.51919999999999999</v>
      </c>
      <c r="L170" s="4">
        <v>0.67269999999999996</v>
      </c>
      <c r="M170" s="4">
        <v>0.78</v>
      </c>
      <c r="N170" s="4">
        <v>0.35720000000000002</v>
      </c>
      <c r="O170" s="4">
        <v>0.94169999999999998</v>
      </c>
      <c r="P170" s="4">
        <v>0.32950000000000002</v>
      </c>
      <c r="Q170" s="5">
        <v>0.71330000000000005</v>
      </c>
      <c r="R170" s="5">
        <v>0.87809999999999999</v>
      </c>
      <c r="S170" s="5">
        <v>0.29830000000000001</v>
      </c>
      <c r="T170" s="5">
        <v>0.91469999999999996</v>
      </c>
      <c r="U170" s="5">
        <v>0.1968</v>
      </c>
      <c r="V170" s="4">
        <v>0.83340000000000003</v>
      </c>
      <c r="W170" s="4">
        <v>1.1871</v>
      </c>
      <c r="X170" s="4">
        <v>0.21840000000000001</v>
      </c>
      <c r="Y170" s="4">
        <v>0.80930000000000002</v>
      </c>
      <c r="Z170" s="4">
        <v>5.5500000000000001E-2</v>
      </c>
      <c r="AA170" s="5"/>
      <c r="AB170" s="5"/>
      <c r="AC170" s="5"/>
      <c r="AD170" s="5"/>
      <c r="AE170" s="5"/>
      <c r="AF170" s="4"/>
      <c r="AG170" s="4"/>
      <c r="AH170" s="4"/>
      <c r="AI170" s="4"/>
      <c r="AJ170" s="4"/>
      <c r="AK170" s="5"/>
      <c r="AL170" s="5"/>
      <c r="AM170" s="5"/>
      <c r="AN170" s="5"/>
      <c r="AO170" s="5"/>
      <c r="AP170" s="4"/>
      <c r="AQ170" s="4"/>
      <c r="AR170" s="4"/>
      <c r="AS170" s="4"/>
      <c r="AT170" s="4"/>
      <c r="AU170" s="5"/>
      <c r="AV170" s="5"/>
      <c r="AW170" s="5"/>
      <c r="AX170" s="5"/>
      <c r="AY170" s="5"/>
      <c r="AZ170" s="4"/>
      <c r="BA170" s="4"/>
      <c r="BB170" s="4"/>
      <c r="BC170" s="4"/>
      <c r="BD170" s="4"/>
      <c r="BE170" s="5"/>
      <c r="BF170" s="5"/>
      <c r="BG170" s="5"/>
      <c r="BH170" s="5"/>
      <c r="BI170" s="5"/>
      <c r="BJ170" s="4"/>
      <c r="BK170" s="4"/>
      <c r="BL170" s="4"/>
      <c r="BM170" s="4"/>
      <c r="BN170" s="4"/>
      <c r="BO170" s="5"/>
      <c r="BP170" s="5"/>
      <c r="BQ170" s="5"/>
      <c r="BR170" s="5"/>
      <c r="BS170" s="5"/>
      <c r="BT170" s="4"/>
      <c r="BU170" s="4"/>
      <c r="BV170" s="4"/>
      <c r="BW170" s="4"/>
      <c r="BX170" s="4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5"/>
      <c r="CJ170" s="5"/>
      <c r="CK170" s="5"/>
      <c r="CL170" s="5"/>
      <c r="CM170" s="5"/>
      <c r="CN170" s="4"/>
      <c r="CO170" s="4"/>
      <c r="CP170" s="4"/>
      <c r="CQ170" s="4"/>
      <c r="CR170" s="4"/>
      <c r="CS170" s="5"/>
      <c r="CT170" s="5"/>
      <c r="CU170" s="5"/>
      <c r="CV170" s="5"/>
      <c r="CW170" s="5"/>
      <c r="CX170" s="4">
        <f t="shared" si="25"/>
        <v>0.70267999999999997</v>
      </c>
      <c r="CY170" s="4">
        <f t="shared" si="26"/>
        <v>0.85798000000000008</v>
      </c>
      <c r="CZ170" s="4">
        <f t="shared" si="27"/>
        <v>0.32751999999999998</v>
      </c>
      <c r="DA170" s="4">
        <f t="shared" si="28"/>
        <v>0.91709999999999992</v>
      </c>
      <c r="DB170" s="4">
        <f t="shared" si="29"/>
        <v>0.30196000000000001</v>
      </c>
      <c r="DC170" s="11" t="str" cm="1">
        <f t="array" aca="1" ref="DC170" ca="1">CONCATENATE(INDIRECT(ADDRESS(1,MATCH(_xlfn.MINIFS(B170:CW170,metrics.est,"MAE"),B170:CW170,0)+1)), ", ", INDIRECT(ADDRESS(2,MATCH(_xlfn.MINIFS(B170:CW170,metrics.est,"MAE"),B170:CW170,0)+1)))</f>
        <v>k=5, r=0.1</v>
      </c>
      <c r="DD170" s="11" t="str" cm="1">
        <f t="array" aca="1" ref="DD170" ca="1">CONCATENATE(INDIRECT(ADDRESS(1,MATCH(_xlfn.MINIFS(B170:CW170,metrics.est,"MSE"),B170:CW170,0)+1)), ", ", INDIRECT(ADDRESS(2,MATCH(_xlfn.MINIFS(B170:CW170,metrics.est,"MSE"),B170:CW170,0)+1)))</f>
        <v>k=5, r=0.1</v>
      </c>
      <c r="DE170" s="11" t="str" cm="1">
        <f t="array" aca="1" ref="DE170" ca="1">CONCATENATE(INDIRECT(ADDRESS(1,MATCH(_xlfn.MAXIFS(B170:CW170,metrics.est,"R"),B170:CW170,0)+1)), ", ", INDIRECT(ADDRESS(2,MATCH(_xlfn.MAXIFS(B170:CW170,metrics.est,"R"),B170:CW170,0)+1)))</f>
        <v>k=5, r=0.3</v>
      </c>
      <c r="DF170" s="11" t="str" cm="1">
        <f t="array" aca="1" ref="DF170" ca="1">CONCATENATE(INDIRECT(ADDRESS(1,MATCH(_xlfn.MAXIFS(B170:CW170,metrics.est,"Coverage"),B170:CW170,0)+1)), ", ", INDIRECT(ADDRESS(2,MATCH(_xlfn.MAXIFS(B170:CW170,metrics.est,"Coverage"),B170:CW170,0)+1)))</f>
        <v>k=5, r=0.1</v>
      </c>
      <c r="DG170" s="11" t="str" cm="1">
        <f t="array" aca="1" ref="DG170" ca="1">CONCATENATE(INDIRECT(ADDRESS(1,MATCH(_xlfn.MINIFS(B170:CW170,metrics.est,"Time"),B170:CW170,0)+1)), ", ", INDIRECT(ADDRESS(2,MATCH(_xlfn.MINIFS(B170:CW170,metrics.est,"Time"),B170:CW170,0)+1)))</f>
        <v>k=5, r=0.9</v>
      </c>
    </row>
    <row r="171" spans="1:111" x14ac:dyDescent="0.2">
      <c r="A171" s="1" t="s">
        <v>166</v>
      </c>
      <c r="B171" s="4">
        <v>0.65610000000000002</v>
      </c>
      <c r="C171" s="4">
        <v>0.73570000000000002</v>
      </c>
      <c r="D171" s="4">
        <v>0.35539999999999999</v>
      </c>
      <c r="E171" s="4">
        <v>0.96430000000000005</v>
      </c>
      <c r="F171" s="4">
        <v>0.3407</v>
      </c>
      <c r="G171" s="5">
        <v>0.66549999999999998</v>
      </c>
      <c r="H171" s="5">
        <v>0.76039999999999996</v>
      </c>
      <c r="I171" s="5">
        <v>0.36620000000000003</v>
      </c>
      <c r="J171" s="5">
        <v>0.95550000000000002</v>
      </c>
      <c r="K171" s="5">
        <v>0.38969999999999999</v>
      </c>
      <c r="L171" s="4">
        <v>0.67720000000000002</v>
      </c>
      <c r="M171" s="4">
        <v>0.78520000000000001</v>
      </c>
      <c r="N171" s="4">
        <v>0.35249999999999998</v>
      </c>
      <c r="O171" s="4">
        <v>0.94169999999999998</v>
      </c>
      <c r="P171" s="4">
        <v>0.2752</v>
      </c>
      <c r="Q171" s="5">
        <v>0.70409999999999995</v>
      </c>
      <c r="R171" s="5">
        <v>0.85019999999999996</v>
      </c>
      <c r="S171" s="5">
        <v>0.31230000000000002</v>
      </c>
      <c r="T171" s="5">
        <v>0.91469999999999996</v>
      </c>
      <c r="U171" s="5">
        <v>0.17180000000000001</v>
      </c>
      <c r="V171" s="4">
        <v>0.81540000000000001</v>
      </c>
      <c r="W171" s="4">
        <v>1.1406000000000001</v>
      </c>
      <c r="X171" s="4">
        <v>0.22539999999999999</v>
      </c>
      <c r="Y171" s="4">
        <v>0.80930000000000002</v>
      </c>
      <c r="Z171" s="4">
        <v>5.3199999999999997E-2</v>
      </c>
      <c r="AA171" s="5"/>
      <c r="AB171" s="5"/>
      <c r="AC171" s="5"/>
      <c r="AD171" s="5"/>
      <c r="AE171" s="5"/>
      <c r="AF171" s="4"/>
      <c r="AG171" s="4"/>
      <c r="AH171" s="4"/>
      <c r="AI171" s="4"/>
      <c r="AJ171" s="4"/>
      <c r="AK171" s="5"/>
      <c r="AL171" s="5"/>
      <c r="AM171" s="5"/>
      <c r="AN171" s="5"/>
      <c r="AO171" s="5"/>
      <c r="AP171" s="4"/>
      <c r="AQ171" s="4"/>
      <c r="AR171" s="4"/>
      <c r="AS171" s="4"/>
      <c r="AT171" s="4"/>
      <c r="AU171" s="5"/>
      <c r="AV171" s="5"/>
      <c r="AW171" s="5"/>
      <c r="AX171" s="5"/>
      <c r="AY171" s="5"/>
      <c r="AZ171" s="4"/>
      <c r="BA171" s="4"/>
      <c r="BB171" s="4"/>
      <c r="BC171" s="4"/>
      <c r="BD171" s="4"/>
      <c r="BE171" s="5"/>
      <c r="BF171" s="5"/>
      <c r="BG171" s="5"/>
      <c r="BH171" s="5"/>
      <c r="BI171" s="5"/>
      <c r="BJ171" s="4"/>
      <c r="BK171" s="4"/>
      <c r="BL171" s="4"/>
      <c r="BM171" s="4"/>
      <c r="BN171" s="4"/>
      <c r="BO171" s="5"/>
      <c r="BP171" s="5"/>
      <c r="BQ171" s="5"/>
      <c r="BR171" s="5"/>
      <c r="BS171" s="5"/>
      <c r="BT171" s="4"/>
      <c r="BU171" s="4"/>
      <c r="BV171" s="4"/>
      <c r="BW171" s="4"/>
      <c r="BX171" s="4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5"/>
      <c r="CJ171" s="5"/>
      <c r="CK171" s="5"/>
      <c r="CL171" s="5"/>
      <c r="CM171" s="5"/>
      <c r="CN171" s="4"/>
      <c r="CO171" s="4"/>
      <c r="CP171" s="4"/>
      <c r="CQ171" s="4"/>
      <c r="CR171" s="4"/>
      <c r="CS171" s="5"/>
      <c r="CT171" s="5"/>
      <c r="CU171" s="5"/>
      <c r="CV171" s="5"/>
      <c r="CW171" s="5"/>
      <c r="CX171" s="4">
        <f t="shared" si="25"/>
        <v>0.70365999999999995</v>
      </c>
      <c r="CY171" s="4">
        <f t="shared" si="26"/>
        <v>0.85441999999999996</v>
      </c>
      <c r="CZ171" s="4">
        <f t="shared" si="27"/>
        <v>0.32236000000000004</v>
      </c>
      <c r="DA171" s="4">
        <f t="shared" si="28"/>
        <v>0.91709999999999992</v>
      </c>
      <c r="DB171" s="4">
        <f t="shared" si="29"/>
        <v>0.24611999999999995</v>
      </c>
      <c r="DC171" s="11" t="str" cm="1">
        <f t="array" aca="1" ref="DC171" ca="1">CONCATENATE(INDIRECT(ADDRESS(1,MATCH(_xlfn.MINIFS(B171:CW171,metrics.est,"MAE"),B171:CW171,0)+1)), ", ", INDIRECT(ADDRESS(2,MATCH(_xlfn.MINIFS(B171:CW171,metrics.est,"MAE"),B171:CW171,0)+1)))</f>
        <v>k=5, r=0.1</v>
      </c>
      <c r="DD171" s="11" t="str" cm="1">
        <f t="array" aca="1" ref="DD171" ca="1">CONCATENATE(INDIRECT(ADDRESS(1,MATCH(_xlfn.MINIFS(B171:CW171,metrics.est,"MSE"),B171:CW171,0)+1)), ", ", INDIRECT(ADDRESS(2,MATCH(_xlfn.MINIFS(B171:CW171,metrics.est,"MSE"),B171:CW171,0)+1)))</f>
        <v>k=5, r=0.1</v>
      </c>
      <c r="DE171" s="11" t="str" cm="1">
        <f t="array" aca="1" ref="DE171" ca="1">CONCATENATE(INDIRECT(ADDRESS(1,MATCH(_xlfn.MAXIFS(B171:CW171,metrics.est,"R"),B171:CW171,0)+1)), ", ", INDIRECT(ADDRESS(2,MATCH(_xlfn.MAXIFS(B171:CW171,metrics.est,"R"),B171:CW171,0)+1)))</f>
        <v>k=5, r=0.3</v>
      </c>
      <c r="DF171" s="11" t="str" cm="1">
        <f t="array" aca="1" ref="DF171" ca="1">CONCATENATE(INDIRECT(ADDRESS(1,MATCH(_xlfn.MAXIFS(B171:CW171,metrics.est,"Coverage"),B171:CW171,0)+1)), ", ", INDIRECT(ADDRESS(2,MATCH(_xlfn.MAXIFS(B171:CW171,metrics.est,"Coverage"),B171:CW171,0)+1)))</f>
        <v>k=5, r=0.1</v>
      </c>
      <c r="DG171" s="11" t="str" cm="1">
        <f t="array" aca="1" ref="DG171" ca="1">CONCATENATE(INDIRECT(ADDRESS(1,MATCH(_xlfn.MINIFS(B171:CW171,metrics.est,"Time"),B171:CW171,0)+1)), ", ", INDIRECT(ADDRESS(2,MATCH(_xlfn.MINIFS(B171:CW171,metrics.est,"Time"),B171:CW171,0)+1)))</f>
        <v>k=5, r=0.9</v>
      </c>
    </row>
    <row r="172" spans="1:111" x14ac:dyDescent="0.2">
      <c r="A172" s="1" t="s">
        <v>167</v>
      </c>
      <c r="B172" s="4">
        <v>0.65990000000000004</v>
      </c>
      <c r="C172" s="4">
        <v>0.74380000000000002</v>
      </c>
      <c r="D172" s="4">
        <v>0.35389999999999999</v>
      </c>
      <c r="E172" s="4">
        <v>0.96430000000000005</v>
      </c>
      <c r="F172" s="4">
        <v>0.41449999999999998</v>
      </c>
      <c r="G172" s="5">
        <v>0.66879999999999995</v>
      </c>
      <c r="H172" s="5">
        <v>0.76749999999999996</v>
      </c>
      <c r="I172" s="5">
        <v>0.36420000000000002</v>
      </c>
      <c r="J172" s="5">
        <v>0.95550000000000002</v>
      </c>
      <c r="K172" s="5">
        <v>0.439</v>
      </c>
      <c r="L172" s="4">
        <v>0.67989999999999995</v>
      </c>
      <c r="M172" s="4">
        <v>0.79100000000000004</v>
      </c>
      <c r="N172" s="4">
        <v>0.35139999999999999</v>
      </c>
      <c r="O172" s="4">
        <v>0.94169999999999998</v>
      </c>
      <c r="P172" s="4">
        <v>0.32079999999999997</v>
      </c>
      <c r="Q172" s="5">
        <v>0.70609999999999995</v>
      </c>
      <c r="R172" s="5">
        <v>0.85440000000000005</v>
      </c>
      <c r="S172" s="5">
        <v>0.31219999999999998</v>
      </c>
      <c r="T172" s="5">
        <v>0.91469999999999996</v>
      </c>
      <c r="U172" s="5">
        <v>0.192</v>
      </c>
      <c r="V172" s="4">
        <v>0.8155</v>
      </c>
      <c r="W172" s="4">
        <v>1.1402000000000001</v>
      </c>
      <c r="X172" s="4">
        <v>0.22570000000000001</v>
      </c>
      <c r="Y172" s="4">
        <v>0.80930000000000002</v>
      </c>
      <c r="Z172" s="4">
        <v>5.4199999999999998E-2</v>
      </c>
      <c r="AA172" s="5"/>
      <c r="AB172" s="5"/>
      <c r="AC172" s="5"/>
      <c r="AD172" s="5"/>
      <c r="AE172" s="5"/>
      <c r="AF172" s="4"/>
      <c r="AG172" s="4"/>
      <c r="AH172" s="4"/>
      <c r="AI172" s="4"/>
      <c r="AJ172" s="4"/>
      <c r="AK172" s="5"/>
      <c r="AL172" s="5"/>
      <c r="AM172" s="5"/>
      <c r="AN172" s="5"/>
      <c r="AO172" s="5"/>
      <c r="AP172" s="4"/>
      <c r="AQ172" s="4"/>
      <c r="AR172" s="4"/>
      <c r="AS172" s="4"/>
      <c r="AT172" s="4"/>
      <c r="AU172" s="5"/>
      <c r="AV172" s="5"/>
      <c r="AW172" s="5"/>
      <c r="AX172" s="5"/>
      <c r="AY172" s="5"/>
      <c r="AZ172" s="4"/>
      <c r="BA172" s="4"/>
      <c r="BB172" s="4"/>
      <c r="BC172" s="4"/>
      <c r="BD172" s="4"/>
      <c r="BE172" s="5"/>
      <c r="BF172" s="5"/>
      <c r="BG172" s="5"/>
      <c r="BH172" s="5"/>
      <c r="BI172" s="5"/>
      <c r="BJ172" s="4"/>
      <c r="BK172" s="4"/>
      <c r="BL172" s="4"/>
      <c r="BM172" s="4"/>
      <c r="BN172" s="4"/>
      <c r="BO172" s="5"/>
      <c r="BP172" s="5"/>
      <c r="BQ172" s="5"/>
      <c r="BR172" s="5"/>
      <c r="BS172" s="5"/>
      <c r="BT172" s="4"/>
      <c r="BU172" s="4"/>
      <c r="BV172" s="4"/>
      <c r="BW172" s="4"/>
      <c r="BX172" s="4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5"/>
      <c r="CJ172" s="5"/>
      <c r="CK172" s="5"/>
      <c r="CL172" s="5"/>
      <c r="CM172" s="5"/>
      <c r="CN172" s="4"/>
      <c r="CO172" s="4"/>
      <c r="CP172" s="4"/>
      <c r="CQ172" s="4"/>
      <c r="CR172" s="4"/>
      <c r="CS172" s="5"/>
      <c r="CT172" s="5"/>
      <c r="CU172" s="5"/>
      <c r="CV172" s="5"/>
      <c r="CW172" s="5"/>
      <c r="CX172" s="4">
        <f t="shared" si="25"/>
        <v>0.70604</v>
      </c>
      <c r="CY172" s="4">
        <f t="shared" si="26"/>
        <v>0.85938000000000003</v>
      </c>
      <c r="CZ172" s="4">
        <f t="shared" si="27"/>
        <v>0.32147999999999999</v>
      </c>
      <c r="DA172" s="4">
        <f t="shared" si="28"/>
        <v>0.91709999999999992</v>
      </c>
      <c r="DB172" s="4">
        <f t="shared" si="29"/>
        <v>0.28409999999999996</v>
      </c>
      <c r="DC172" s="11" t="str" cm="1">
        <f t="array" aca="1" ref="DC172" ca="1">CONCATENATE(INDIRECT(ADDRESS(1,MATCH(_xlfn.MINIFS(B172:CW172,metrics.est,"MAE"),B172:CW172,0)+1)), ", ", INDIRECT(ADDRESS(2,MATCH(_xlfn.MINIFS(B172:CW172,metrics.est,"MAE"),B172:CW172,0)+1)))</f>
        <v>k=5, r=0.1</v>
      </c>
      <c r="DD172" s="11" t="str" cm="1">
        <f t="array" aca="1" ref="DD172" ca="1">CONCATENATE(INDIRECT(ADDRESS(1,MATCH(_xlfn.MINIFS(B172:CW172,metrics.est,"MSE"),B172:CW172,0)+1)), ", ", INDIRECT(ADDRESS(2,MATCH(_xlfn.MINIFS(B172:CW172,metrics.est,"MSE"),B172:CW172,0)+1)))</f>
        <v>k=5, r=0.1</v>
      </c>
      <c r="DE172" s="11" t="str" cm="1">
        <f t="array" aca="1" ref="DE172" ca="1">CONCATENATE(INDIRECT(ADDRESS(1,MATCH(_xlfn.MAXIFS(B172:CW172,metrics.est,"R"),B172:CW172,0)+1)), ", ", INDIRECT(ADDRESS(2,MATCH(_xlfn.MAXIFS(B172:CW172,metrics.est,"R"),B172:CW172,0)+1)))</f>
        <v>k=5, r=0.3</v>
      </c>
      <c r="DF172" s="11" t="str" cm="1">
        <f t="array" aca="1" ref="DF172" ca="1">CONCATENATE(INDIRECT(ADDRESS(1,MATCH(_xlfn.MAXIFS(B172:CW172,metrics.est,"Coverage"),B172:CW172,0)+1)), ", ", INDIRECT(ADDRESS(2,MATCH(_xlfn.MAXIFS(B172:CW172,metrics.est,"Coverage"),B172:CW172,0)+1)))</f>
        <v>k=5, r=0.1</v>
      </c>
      <c r="DG172" s="11" t="str" cm="1">
        <f t="array" aca="1" ref="DG172" ca="1">CONCATENATE(INDIRECT(ADDRESS(1,MATCH(_xlfn.MINIFS(B172:CW172,metrics.est,"Time"),B172:CW172,0)+1)), ", ", INDIRECT(ADDRESS(2,MATCH(_xlfn.MINIFS(B172:CW172,metrics.est,"Time"),B172:CW172,0)+1)))</f>
        <v>k=5, r=0.9</v>
      </c>
    </row>
    <row r="173" spans="1:111" x14ac:dyDescent="0.2">
      <c r="A173" s="1" t="s">
        <v>168</v>
      </c>
      <c r="B173" s="4">
        <v>0.64959999999999996</v>
      </c>
      <c r="C173" s="4">
        <v>0.7218</v>
      </c>
      <c r="D173" s="4">
        <v>0.36870000000000003</v>
      </c>
      <c r="E173" s="4">
        <v>0.96430000000000005</v>
      </c>
      <c r="F173" s="4">
        <v>0.30320000000000003</v>
      </c>
      <c r="G173" s="5">
        <v>0.66039999999999999</v>
      </c>
      <c r="H173" s="5">
        <v>0.74939999999999996</v>
      </c>
      <c r="I173" s="5">
        <v>0.37690000000000001</v>
      </c>
      <c r="J173" s="5">
        <v>0.95550000000000002</v>
      </c>
      <c r="K173" s="5">
        <v>0.38279999999999997</v>
      </c>
      <c r="L173" s="4">
        <v>0.67379999999999995</v>
      </c>
      <c r="M173" s="4">
        <v>0.7782</v>
      </c>
      <c r="N173" s="4">
        <v>0.35909999999999997</v>
      </c>
      <c r="O173" s="4">
        <v>0.94169999999999998</v>
      </c>
      <c r="P173" s="4">
        <v>0.28199999999999997</v>
      </c>
      <c r="Q173" s="5">
        <v>0.70509999999999995</v>
      </c>
      <c r="R173" s="5">
        <v>0.85399999999999998</v>
      </c>
      <c r="S173" s="5">
        <v>0.30990000000000001</v>
      </c>
      <c r="T173" s="5">
        <v>0.91469999999999996</v>
      </c>
      <c r="U173" s="5">
        <v>0.17749999999999999</v>
      </c>
      <c r="V173" s="4">
        <v>0.8206</v>
      </c>
      <c r="W173" s="4">
        <v>1.1539999999999999</v>
      </c>
      <c r="X173" s="4">
        <v>0.223</v>
      </c>
      <c r="Y173" s="4">
        <v>0.80930000000000002</v>
      </c>
      <c r="Z173" s="4">
        <v>5.2299999999999999E-2</v>
      </c>
      <c r="AA173" s="5"/>
      <c r="AB173" s="5"/>
      <c r="AC173" s="5"/>
      <c r="AD173" s="5"/>
      <c r="AE173" s="5"/>
      <c r="AF173" s="4"/>
      <c r="AG173" s="4"/>
      <c r="AH173" s="4"/>
      <c r="AI173" s="4"/>
      <c r="AJ173" s="4"/>
      <c r="AK173" s="5"/>
      <c r="AL173" s="5"/>
      <c r="AM173" s="5"/>
      <c r="AN173" s="5"/>
      <c r="AO173" s="5"/>
      <c r="AP173" s="4"/>
      <c r="AQ173" s="4"/>
      <c r="AR173" s="4"/>
      <c r="AS173" s="4"/>
      <c r="AT173" s="4"/>
      <c r="AU173" s="5"/>
      <c r="AV173" s="5"/>
      <c r="AW173" s="5"/>
      <c r="AX173" s="5"/>
      <c r="AY173" s="5"/>
      <c r="AZ173" s="4"/>
      <c r="BA173" s="4"/>
      <c r="BB173" s="4"/>
      <c r="BC173" s="4"/>
      <c r="BD173" s="4"/>
      <c r="BE173" s="5"/>
      <c r="BF173" s="5"/>
      <c r="BG173" s="5"/>
      <c r="BH173" s="5"/>
      <c r="BI173" s="5"/>
      <c r="BJ173" s="4"/>
      <c r="BK173" s="4"/>
      <c r="BL173" s="4"/>
      <c r="BM173" s="4"/>
      <c r="BN173" s="4"/>
      <c r="BO173" s="5"/>
      <c r="BP173" s="5"/>
      <c r="BQ173" s="5"/>
      <c r="BR173" s="5"/>
      <c r="BS173" s="5"/>
      <c r="BT173" s="4"/>
      <c r="BU173" s="4"/>
      <c r="BV173" s="4"/>
      <c r="BW173" s="4"/>
      <c r="BX173" s="4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5"/>
      <c r="CJ173" s="5"/>
      <c r="CK173" s="5"/>
      <c r="CL173" s="5"/>
      <c r="CM173" s="5"/>
      <c r="CN173" s="4"/>
      <c r="CO173" s="4"/>
      <c r="CP173" s="4"/>
      <c r="CQ173" s="4"/>
      <c r="CR173" s="4"/>
      <c r="CS173" s="5"/>
      <c r="CT173" s="5"/>
      <c r="CU173" s="5"/>
      <c r="CV173" s="5"/>
      <c r="CW173" s="5"/>
      <c r="CX173" s="4">
        <f t="shared" si="25"/>
        <v>0.70189999999999997</v>
      </c>
      <c r="CY173" s="4">
        <f t="shared" si="26"/>
        <v>0.85148000000000013</v>
      </c>
      <c r="CZ173" s="4">
        <f t="shared" si="27"/>
        <v>0.32752000000000003</v>
      </c>
      <c r="DA173" s="4">
        <f t="shared" si="28"/>
        <v>0.91709999999999992</v>
      </c>
      <c r="DB173" s="4">
        <f t="shared" si="29"/>
        <v>0.23956</v>
      </c>
      <c r="DC173" s="11" t="str" cm="1">
        <f t="array" aca="1" ref="DC173" ca="1">CONCATENATE(INDIRECT(ADDRESS(1,MATCH(_xlfn.MINIFS(B173:CW173,metrics.est,"MAE"),B173:CW173,0)+1)), ", ", INDIRECT(ADDRESS(2,MATCH(_xlfn.MINIFS(B173:CW173,metrics.est,"MAE"),B173:CW173,0)+1)))</f>
        <v>k=5, r=0.1</v>
      </c>
      <c r="DD173" s="11" t="str" cm="1">
        <f t="array" aca="1" ref="DD173" ca="1">CONCATENATE(INDIRECT(ADDRESS(1,MATCH(_xlfn.MINIFS(B173:CW173,metrics.est,"MSE"),B173:CW173,0)+1)), ", ", INDIRECT(ADDRESS(2,MATCH(_xlfn.MINIFS(B173:CW173,metrics.est,"MSE"),B173:CW173,0)+1)))</f>
        <v>k=5, r=0.1</v>
      </c>
      <c r="DE173" s="11" t="str" cm="1">
        <f t="array" aca="1" ref="DE173" ca="1">CONCATENATE(INDIRECT(ADDRESS(1,MATCH(_xlfn.MAXIFS(B173:CW173,metrics.est,"R"),B173:CW173,0)+1)), ", ", INDIRECT(ADDRESS(2,MATCH(_xlfn.MAXIFS(B173:CW173,metrics.est,"R"),B173:CW173,0)+1)))</f>
        <v>k=5, r=0.3</v>
      </c>
      <c r="DF173" s="11" t="str" cm="1">
        <f t="array" aca="1" ref="DF173" ca="1">CONCATENATE(INDIRECT(ADDRESS(1,MATCH(_xlfn.MAXIFS(B173:CW173,metrics.est,"Coverage"),B173:CW173,0)+1)), ", ", INDIRECT(ADDRESS(2,MATCH(_xlfn.MAXIFS(B173:CW173,metrics.est,"Coverage"),B173:CW173,0)+1)))</f>
        <v>k=5, r=0.1</v>
      </c>
      <c r="DG173" s="11" t="str" cm="1">
        <f t="array" aca="1" ref="DG173" ca="1">CONCATENATE(INDIRECT(ADDRESS(1,MATCH(_xlfn.MINIFS(B173:CW173,metrics.est,"Time"),B173:CW173,0)+1)), ", ", INDIRECT(ADDRESS(2,MATCH(_xlfn.MINIFS(B173:CW173,metrics.est,"Time"),B173:CW173,0)+1)))</f>
        <v>k=5, r=0.9</v>
      </c>
    </row>
    <row r="174" spans="1:111" x14ac:dyDescent="0.2">
      <c r="A174" s="1" t="s">
        <v>169</v>
      </c>
      <c r="B174" s="4">
        <v>0.65300000000000002</v>
      </c>
      <c r="C174" s="4">
        <v>0.72919999999999996</v>
      </c>
      <c r="D174" s="4">
        <v>0.36709999999999998</v>
      </c>
      <c r="E174" s="4">
        <v>0.96430000000000005</v>
      </c>
      <c r="F174" s="4">
        <v>0.37390000000000001</v>
      </c>
      <c r="G174" s="5">
        <v>0.6633</v>
      </c>
      <c r="H174" s="5">
        <v>0.75580000000000003</v>
      </c>
      <c r="I174" s="5">
        <v>0.37480000000000002</v>
      </c>
      <c r="J174" s="5">
        <v>0.95550000000000002</v>
      </c>
      <c r="K174" s="5">
        <v>0.44629999999999997</v>
      </c>
      <c r="L174" s="4">
        <v>0.67630000000000001</v>
      </c>
      <c r="M174" s="4">
        <v>0.78359999999999996</v>
      </c>
      <c r="N174" s="4">
        <v>0.35780000000000001</v>
      </c>
      <c r="O174" s="4">
        <v>0.94169999999999998</v>
      </c>
      <c r="P174" s="4">
        <v>0.32290000000000002</v>
      </c>
      <c r="Q174" s="5">
        <v>0.70689999999999997</v>
      </c>
      <c r="R174" s="5">
        <v>0.85780000000000001</v>
      </c>
      <c r="S174" s="5">
        <v>0.30990000000000001</v>
      </c>
      <c r="T174" s="5">
        <v>0.91469999999999996</v>
      </c>
      <c r="U174" s="5">
        <v>0.18260000000000001</v>
      </c>
      <c r="V174" s="4">
        <v>0.82069999999999999</v>
      </c>
      <c r="W174" s="4">
        <v>1.1531</v>
      </c>
      <c r="X174" s="4">
        <v>0.22339999999999999</v>
      </c>
      <c r="Y174" s="4">
        <v>0.80930000000000002</v>
      </c>
      <c r="Z174" s="4">
        <v>5.8000000000000003E-2</v>
      </c>
      <c r="AA174" s="5"/>
      <c r="AB174" s="5"/>
      <c r="AC174" s="5"/>
      <c r="AD174" s="5"/>
      <c r="AE174" s="5"/>
      <c r="AF174" s="4"/>
      <c r="AG174" s="4"/>
      <c r="AH174" s="4"/>
      <c r="AI174" s="4"/>
      <c r="AJ174" s="4"/>
      <c r="AK174" s="5"/>
      <c r="AL174" s="5"/>
      <c r="AM174" s="5"/>
      <c r="AN174" s="5"/>
      <c r="AO174" s="5"/>
      <c r="AP174" s="4"/>
      <c r="AQ174" s="4"/>
      <c r="AR174" s="4"/>
      <c r="AS174" s="4"/>
      <c r="AT174" s="4"/>
      <c r="AU174" s="5"/>
      <c r="AV174" s="5"/>
      <c r="AW174" s="5"/>
      <c r="AX174" s="5"/>
      <c r="AY174" s="5"/>
      <c r="AZ174" s="4"/>
      <c r="BA174" s="4"/>
      <c r="BB174" s="4"/>
      <c r="BC174" s="4"/>
      <c r="BD174" s="4"/>
      <c r="BE174" s="5"/>
      <c r="BF174" s="5"/>
      <c r="BG174" s="5"/>
      <c r="BH174" s="5"/>
      <c r="BI174" s="5"/>
      <c r="BJ174" s="4"/>
      <c r="BK174" s="4"/>
      <c r="BL174" s="4"/>
      <c r="BM174" s="4"/>
      <c r="BN174" s="4"/>
      <c r="BO174" s="5"/>
      <c r="BP174" s="5"/>
      <c r="BQ174" s="5"/>
      <c r="BR174" s="5"/>
      <c r="BS174" s="5"/>
      <c r="BT174" s="4"/>
      <c r="BU174" s="4"/>
      <c r="BV174" s="4"/>
      <c r="BW174" s="4"/>
      <c r="BX174" s="4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5"/>
      <c r="CJ174" s="5"/>
      <c r="CK174" s="5"/>
      <c r="CL174" s="5"/>
      <c r="CM174" s="5"/>
      <c r="CN174" s="4"/>
      <c r="CO174" s="4"/>
      <c r="CP174" s="4"/>
      <c r="CQ174" s="4"/>
      <c r="CR174" s="4"/>
      <c r="CS174" s="5"/>
      <c r="CT174" s="5"/>
      <c r="CU174" s="5"/>
      <c r="CV174" s="5"/>
      <c r="CW174" s="5"/>
      <c r="CX174" s="4">
        <f t="shared" si="25"/>
        <v>0.70404</v>
      </c>
      <c r="CY174" s="4">
        <f t="shared" si="26"/>
        <v>0.85589999999999988</v>
      </c>
      <c r="CZ174" s="4">
        <f t="shared" si="27"/>
        <v>0.3266</v>
      </c>
      <c r="DA174" s="4">
        <f t="shared" si="28"/>
        <v>0.91709999999999992</v>
      </c>
      <c r="DB174" s="4">
        <f t="shared" si="29"/>
        <v>0.27674000000000004</v>
      </c>
      <c r="DC174" s="11" t="str" cm="1">
        <f t="array" aca="1" ref="DC174" ca="1">CONCATENATE(INDIRECT(ADDRESS(1,MATCH(_xlfn.MINIFS(B174:CW174,metrics.est,"MAE"),B174:CW174,0)+1)), ", ", INDIRECT(ADDRESS(2,MATCH(_xlfn.MINIFS(B174:CW174,metrics.est,"MAE"),B174:CW174,0)+1)))</f>
        <v>k=5, r=0.1</v>
      </c>
      <c r="DD174" s="11" t="str" cm="1">
        <f t="array" aca="1" ref="DD174" ca="1">CONCATENATE(INDIRECT(ADDRESS(1,MATCH(_xlfn.MINIFS(B174:CW174,metrics.est,"MSE"),B174:CW174,0)+1)), ", ", INDIRECT(ADDRESS(2,MATCH(_xlfn.MINIFS(B174:CW174,metrics.est,"MSE"),B174:CW174,0)+1)))</f>
        <v>k=5, r=0.1</v>
      </c>
      <c r="DE174" s="11" t="str" cm="1">
        <f t="array" aca="1" ref="DE174" ca="1">CONCATENATE(INDIRECT(ADDRESS(1,MATCH(_xlfn.MAXIFS(B174:CW174,metrics.est,"R"),B174:CW174,0)+1)), ", ", INDIRECT(ADDRESS(2,MATCH(_xlfn.MAXIFS(B174:CW174,metrics.est,"R"),B174:CW174,0)+1)))</f>
        <v>k=5, r=0.3</v>
      </c>
      <c r="DF174" s="11" t="str" cm="1">
        <f t="array" aca="1" ref="DF174" ca="1">CONCATENATE(INDIRECT(ADDRESS(1,MATCH(_xlfn.MAXIFS(B174:CW174,metrics.est,"Coverage"),B174:CW174,0)+1)), ", ", INDIRECT(ADDRESS(2,MATCH(_xlfn.MAXIFS(B174:CW174,metrics.est,"Coverage"),B174:CW174,0)+1)))</f>
        <v>k=5, r=0.1</v>
      </c>
      <c r="DG174" s="11" t="str" cm="1">
        <f t="array" aca="1" ref="DG174" ca="1">CONCATENATE(INDIRECT(ADDRESS(1,MATCH(_xlfn.MINIFS(B174:CW174,metrics.est,"Time"),B174:CW174,0)+1)), ", ", INDIRECT(ADDRESS(2,MATCH(_xlfn.MINIFS(B174:CW174,metrics.est,"Time"),B174:CW174,0)+1)))</f>
        <v>k=5, r=0.9</v>
      </c>
    </row>
    <row r="175" spans="1:111" x14ac:dyDescent="0.2">
      <c r="A175" s="1" t="s">
        <v>170</v>
      </c>
      <c r="B175" s="4">
        <v>0.64329999999999998</v>
      </c>
      <c r="C175" s="4">
        <v>0.70689999999999997</v>
      </c>
      <c r="D175" s="4">
        <v>0.376</v>
      </c>
      <c r="E175" s="4">
        <v>0.93059999999999998</v>
      </c>
      <c r="F175" s="4">
        <v>0.25280000000000002</v>
      </c>
      <c r="G175" s="5">
        <v>0.66069999999999995</v>
      </c>
      <c r="H175" s="5">
        <v>0.74690000000000001</v>
      </c>
      <c r="I175" s="5">
        <v>0.37280000000000002</v>
      </c>
      <c r="J175" s="5">
        <v>0.91339999999999999</v>
      </c>
      <c r="K175" s="5">
        <v>0.35649999999999998</v>
      </c>
      <c r="L175" s="4">
        <v>0.68620000000000003</v>
      </c>
      <c r="M175" s="4">
        <v>0.8004</v>
      </c>
      <c r="N175" s="4">
        <v>0.34799999999999998</v>
      </c>
      <c r="O175" s="4">
        <v>0.88649999999999995</v>
      </c>
      <c r="P175" s="4">
        <v>0.29899999999999999</v>
      </c>
      <c r="Q175" s="5">
        <v>0.73560000000000003</v>
      </c>
      <c r="R175" s="5">
        <v>0.91500000000000004</v>
      </c>
      <c r="S175" s="5">
        <v>0.29249999999999998</v>
      </c>
      <c r="T175" s="5">
        <v>0.83499999999999996</v>
      </c>
      <c r="U175" s="5">
        <v>0.214</v>
      </c>
      <c r="V175" s="4">
        <v>0.83989999999999998</v>
      </c>
      <c r="W175" s="4">
        <v>1.1874</v>
      </c>
      <c r="X175" s="4">
        <v>0.2026</v>
      </c>
      <c r="Y175" s="4">
        <v>0.57779999999999998</v>
      </c>
      <c r="Z175" s="4">
        <v>6.5699999999999995E-2</v>
      </c>
      <c r="AA175" s="5"/>
      <c r="AB175" s="5"/>
      <c r="AC175" s="5"/>
      <c r="AD175" s="5"/>
      <c r="AE175" s="5"/>
      <c r="AF175" s="4"/>
      <c r="AG175" s="4"/>
      <c r="AH175" s="4"/>
      <c r="AI175" s="4"/>
      <c r="AJ175" s="4"/>
      <c r="AK175" s="5"/>
      <c r="AL175" s="5"/>
      <c r="AM175" s="5"/>
      <c r="AN175" s="5"/>
      <c r="AO175" s="5"/>
      <c r="AP175" s="4"/>
      <c r="AQ175" s="4"/>
      <c r="AR175" s="4"/>
      <c r="AS175" s="4"/>
      <c r="AT175" s="4"/>
      <c r="AU175" s="5"/>
      <c r="AV175" s="5"/>
      <c r="AW175" s="5"/>
      <c r="AX175" s="5"/>
      <c r="AY175" s="5"/>
      <c r="AZ175" s="4"/>
      <c r="BA175" s="4"/>
      <c r="BB175" s="4"/>
      <c r="BC175" s="4"/>
      <c r="BD175" s="4"/>
      <c r="BE175" s="5"/>
      <c r="BF175" s="5"/>
      <c r="BG175" s="5"/>
      <c r="BH175" s="5"/>
      <c r="BI175" s="5"/>
      <c r="BJ175" s="4"/>
      <c r="BK175" s="4"/>
      <c r="BL175" s="4"/>
      <c r="BM175" s="4"/>
      <c r="BN175" s="4"/>
      <c r="BO175" s="5"/>
      <c r="BP175" s="5"/>
      <c r="BQ175" s="5"/>
      <c r="BR175" s="5"/>
      <c r="BS175" s="5"/>
      <c r="BT175" s="4"/>
      <c r="BU175" s="4"/>
      <c r="BV175" s="4"/>
      <c r="BW175" s="4"/>
      <c r="BX175" s="4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5"/>
      <c r="CJ175" s="5"/>
      <c r="CK175" s="5"/>
      <c r="CL175" s="5"/>
      <c r="CM175" s="5"/>
      <c r="CN175" s="4"/>
      <c r="CO175" s="4"/>
      <c r="CP175" s="4"/>
      <c r="CQ175" s="4"/>
      <c r="CR175" s="4"/>
      <c r="CS175" s="5"/>
      <c r="CT175" s="5"/>
      <c r="CU175" s="5"/>
      <c r="CV175" s="5"/>
      <c r="CW175" s="5"/>
      <c r="CX175" s="4">
        <f t="shared" si="25"/>
        <v>0.71313999999999989</v>
      </c>
      <c r="CY175" s="4">
        <f t="shared" si="26"/>
        <v>0.87132000000000009</v>
      </c>
      <c r="CZ175" s="4">
        <f t="shared" si="27"/>
        <v>0.31838</v>
      </c>
      <c r="DA175" s="4">
        <f t="shared" si="28"/>
        <v>0.82865999999999995</v>
      </c>
      <c r="DB175" s="4">
        <f t="shared" si="29"/>
        <v>0.23759999999999998</v>
      </c>
      <c r="DC175" s="11" t="str" cm="1">
        <f t="array" aca="1" ref="DC175" ca="1">CONCATENATE(INDIRECT(ADDRESS(1,MATCH(_xlfn.MINIFS(B175:CW175,metrics.est,"MAE"),B175:CW175,0)+1)), ", ", INDIRECT(ADDRESS(2,MATCH(_xlfn.MINIFS(B175:CW175,metrics.est,"MAE"),B175:CW175,0)+1)))</f>
        <v>k=5, r=0.1</v>
      </c>
      <c r="DD175" s="11" t="str" cm="1">
        <f t="array" aca="1" ref="DD175" ca="1">CONCATENATE(INDIRECT(ADDRESS(1,MATCH(_xlfn.MINIFS(B175:CW175,metrics.est,"MSE"),B175:CW175,0)+1)), ", ", INDIRECT(ADDRESS(2,MATCH(_xlfn.MINIFS(B175:CW175,metrics.est,"MSE"),B175:CW175,0)+1)))</f>
        <v>k=5, r=0.1</v>
      </c>
      <c r="DE175" s="11" t="str" cm="1">
        <f t="array" aca="1" ref="DE175" ca="1">CONCATENATE(INDIRECT(ADDRESS(1,MATCH(_xlfn.MAXIFS(B175:CW175,metrics.est,"R"),B175:CW175,0)+1)), ", ", INDIRECT(ADDRESS(2,MATCH(_xlfn.MAXIFS(B175:CW175,metrics.est,"R"),B175:CW175,0)+1)))</f>
        <v>k=5, r=0.1</v>
      </c>
      <c r="DF175" s="11" t="str" cm="1">
        <f t="array" aca="1" ref="DF175" ca="1">CONCATENATE(INDIRECT(ADDRESS(1,MATCH(_xlfn.MAXIFS(B175:CW175,metrics.est,"Coverage"),B175:CW175,0)+1)), ", ", INDIRECT(ADDRESS(2,MATCH(_xlfn.MAXIFS(B175:CW175,metrics.est,"Coverage"),B175:CW175,0)+1)))</f>
        <v>k=5, r=0.1</v>
      </c>
      <c r="DG175" s="11" t="str" cm="1">
        <f t="array" aca="1" ref="DG175" ca="1">CONCATENATE(INDIRECT(ADDRESS(1,MATCH(_xlfn.MINIFS(B175:CW175,metrics.est,"Time"),B175:CW175,0)+1)), ", ", INDIRECT(ADDRESS(2,MATCH(_xlfn.MINIFS(B175:CW175,metrics.est,"Time"),B175:CW175,0)+1)))</f>
        <v>k=5, r=0.9</v>
      </c>
    </row>
    <row r="176" spans="1:111" x14ac:dyDescent="0.2">
      <c r="A176" s="1" t="s">
        <v>171</v>
      </c>
      <c r="B176" s="4">
        <v>0.67310000000000003</v>
      </c>
      <c r="C176" s="4">
        <v>0.77429999999999999</v>
      </c>
      <c r="D176" s="4">
        <v>0.311</v>
      </c>
      <c r="E176" s="4">
        <v>0.94399999999999995</v>
      </c>
      <c r="F176" s="4">
        <v>9.2200000000000004E-2</v>
      </c>
      <c r="G176" s="5">
        <v>0.68330000000000002</v>
      </c>
      <c r="H176" s="5">
        <v>0.79959999999999998</v>
      </c>
      <c r="I176" s="5">
        <v>0.30559999999999998</v>
      </c>
      <c r="J176" s="5">
        <v>0.93089999999999995</v>
      </c>
      <c r="K176" s="5">
        <v>6.4100000000000004E-2</v>
      </c>
      <c r="L176" s="4">
        <v>0.69620000000000004</v>
      </c>
      <c r="M176" s="4">
        <v>0.83020000000000005</v>
      </c>
      <c r="N176" s="4">
        <v>0.28410000000000002</v>
      </c>
      <c r="O176" s="4">
        <v>0.90639999999999998</v>
      </c>
      <c r="P176" s="4">
        <v>4.3499999999999997E-2</v>
      </c>
      <c r="Q176" s="5">
        <v>0.72629999999999995</v>
      </c>
      <c r="R176" s="5">
        <v>0.89810000000000001</v>
      </c>
      <c r="S176" s="5">
        <v>0.23530000000000001</v>
      </c>
      <c r="T176" s="5">
        <v>0.85519999999999996</v>
      </c>
      <c r="U176" s="5">
        <v>3.9199999999999999E-2</v>
      </c>
      <c r="V176" s="4">
        <v>0.81599999999999995</v>
      </c>
      <c r="W176" s="4">
        <v>1.1268</v>
      </c>
      <c r="X176" s="4">
        <v>0.1552</v>
      </c>
      <c r="Y176" s="4">
        <v>0.63190000000000002</v>
      </c>
      <c r="Z176" s="4">
        <v>1.1299999999999999E-2</v>
      </c>
      <c r="AA176" s="5"/>
      <c r="AB176" s="5"/>
      <c r="AC176" s="5"/>
      <c r="AD176" s="5"/>
      <c r="AE176" s="5"/>
      <c r="AF176" s="4"/>
      <c r="AG176" s="4"/>
      <c r="AH176" s="4"/>
      <c r="AI176" s="4"/>
      <c r="AJ176" s="4"/>
      <c r="AK176" s="5"/>
      <c r="AL176" s="5"/>
      <c r="AM176" s="5"/>
      <c r="AN176" s="5"/>
      <c r="AO176" s="5"/>
      <c r="AP176" s="4"/>
      <c r="AQ176" s="4"/>
      <c r="AR176" s="4"/>
      <c r="AS176" s="4"/>
      <c r="AT176" s="4"/>
      <c r="AU176" s="5"/>
      <c r="AV176" s="5"/>
      <c r="AW176" s="5"/>
      <c r="AX176" s="5"/>
      <c r="AY176" s="5"/>
      <c r="AZ176" s="4"/>
      <c r="BA176" s="4"/>
      <c r="BB176" s="4"/>
      <c r="BC176" s="4"/>
      <c r="BD176" s="4"/>
      <c r="BE176" s="5"/>
      <c r="BF176" s="5"/>
      <c r="BG176" s="5"/>
      <c r="BH176" s="5"/>
      <c r="BI176" s="5"/>
      <c r="BJ176" s="4"/>
      <c r="BK176" s="4"/>
      <c r="BL176" s="4"/>
      <c r="BM176" s="4"/>
      <c r="BN176" s="4"/>
      <c r="BO176" s="5"/>
      <c r="BP176" s="5"/>
      <c r="BQ176" s="5"/>
      <c r="BR176" s="5"/>
      <c r="BS176" s="5"/>
      <c r="BT176" s="4"/>
      <c r="BU176" s="4"/>
      <c r="BV176" s="4"/>
      <c r="BW176" s="4"/>
      <c r="BX176" s="4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5"/>
      <c r="CJ176" s="5"/>
      <c r="CK176" s="5"/>
      <c r="CL176" s="5"/>
      <c r="CM176" s="5"/>
      <c r="CN176" s="4"/>
      <c r="CO176" s="4"/>
      <c r="CP176" s="4"/>
      <c r="CQ176" s="4"/>
      <c r="CR176" s="4"/>
      <c r="CS176" s="5"/>
      <c r="CT176" s="5"/>
      <c r="CU176" s="5"/>
      <c r="CV176" s="5"/>
      <c r="CW176" s="5"/>
      <c r="CX176" s="4">
        <f t="shared" si="25"/>
        <v>0.71897999999999995</v>
      </c>
      <c r="CY176" s="4">
        <f t="shared" si="26"/>
        <v>0.88580000000000003</v>
      </c>
      <c r="CZ176" s="4">
        <f t="shared" si="27"/>
        <v>0.25824000000000003</v>
      </c>
      <c r="DA176" s="4">
        <f t="shared" si="28"/>
        <v>0.85367999999999999</v>
      </c>
      <c r="DB176" s="4">
        <f t="shared" si="29"/>
        <v>5.0059999999999993E-2</v>
      </c>
      <c r="DC176" s="11" t="str" cm="1">
        <f t="array" aca="1" ref="DC176" ca="1">CONCATENATE(INDIRECT(ADDRESS(1,MATCH(_xlfn.MINIFS(B176:CW176,metrics.est,"MAE"),B176:CW176,0)+1)), ", ", INDIRECT(ADDRESS(2,MATCH(_xlfn.MINIFS(B176:CW176,metrics.est,"MAE"),B176:CW176,0)+1)))</f>
        <v>k=5, r=0.1</v>
      </c>
      <c r="DD176" s="11" t="str" cm="1">
        <f t="array" aca="1" ref="DD176" ca="1">CONCATENATE(INDIRECT(ADDRESS(1,MATCH(_xlfn.MINIFS(B176:CW176,metrics.est,"MSE"),B176:CW176,0)+1)), ", ", INDIRECT(ADDRESS(2,MATCH(_xlfn.MINIFS(B176:CW176,metrics.est,"MSE"),B176:CW176,0)+1)))</f>
        <v>k=5, r=0.1</v>
      </c>
      <c r="DE176" s="11" t="str" cm="1">
        <f t="array" aca="1" ref="DE176" ca="1">CONCATENATE(INDIRECT(ADDRESS(1,MATCH(_xlfn.MAXIFS(B176:CW176,metrics.est,"R"),B176:CW176,0)+1)), ", ", INDIRECT(ADDRESS(2,MATCH(_xlfn.MAXIFS(B176:CW176,metrics.est,"R"),B176:CW176,0)+1)))</f>
        <v>k=5, r=0.1</v>
      </c>
      <c r="DF176" s="11" t="str" cm="1">
        <f t="array" aca="1" ref="DF176" ca="1">CONCATENATE(INDIRECT(ADDRESS(1,MATCH(_xlfn.MAXIFS(B176:CW176,metrics.est,"Coverage"),B176:CW176,0)+1)), ", ", INDIRECT(ADDRESS(2,MATCH(_xlfn.MAXIFS(B176:CW176,metrics.est,"Coverage"),B176:CW176,0)+1)))</f>
        <v>k=5, r=0.1</v>
      </c>
      <c r="DG176" s="11" t="str" cm="1">
        <f t="array" aca="1" ref="DG176" ca="1">CONCATENATE(INDIRECT(ADDRESS(1,MATCH(_xlfn.MINIFS(B176:CW176,metrics.est,"Time"),B176:CW176,0)+1)), ", ", INDIRECT(ADDRESS(2,MATCH(_xlfn.MINIFS(B176:CW176,metrics.est,"Time"),B176:CW176,0)+1)))</f>
        <v>k=5, r=0.9</v>
      </c>
    </row>
    <row r="177" spans="1:111" x14ac:dyDescent="0.2">
      <c r="A177" s="1" t="s">
        <v>172</v>
      </c>
      <c r="B177" s="4">
        <v>0.67190000000000005</v>
      </c>
      <c r="C177" s="4">
        <v>0.77190000000000003</v>
      </c>
      <c r="D177" s="4">
        <v>0.32390000000000002</v>
      </c>
      <c r="E177" s="4">
        <v>0.94869999999999999</v>
      </c>
      <c r="F177" s="4">
        <v>8.0500000000000002E-2</v>
      </c>
      <c r="G177" s="5">
        <v>0.68130000000000002</v>
      </c>
      <c r="H177" s="5">
        <v>0.7954</v>
      </c>
      <c r="I177" s="5">
        <v>0.31459999999999999</v>
      </c>
      <c r="J177" s="5">
        <v>0.93620000000000003</v>
      </c>
      <c r="K177" s="5">
        <v>5.6500000000000002E-2</v>
      </c>
      <c r="L177" s="4">
        <v>0.69310000000000005</v>
      </c>
      <c r="M177" s="4">
        <v>0.82350000000000001</v>
      </c>
      <c r="N177" s="4">
        <v>0.29399999999999998</v>
      </c>
      <c r="O177" s="4">
        <v>0.91320000000000001</v>
      </c>
      <c r="P177" s="4">
        <v>3.95E-2</v>
      </c>
      <c r="Q177" s="5">
        <v>0.72119999999999995</v>
      </c>
      <c r="R177" s="5">
        <v>0.88600000000000001</v>
      </c>
      <c r="S177" s="5">
        <v>0.24560000000000001</v>
      </c>
      <c r="T177" s="5">
        <v>0.86180000000000001</v>
      </c>
      <c r="U177" s="5">
        <v>3.5900000000000001E-2</v>
      </c>
      <c r="V177" s="4">
        <v>0.80569999999999997</v>
      </c>
      <c r="W177" s="4">
        <v>1.0998000000000001</v>
      </c>
      <c r="X177" s="4">
        <v>0.17879999999999999</v>
      </c>
      <c r="Y177" s="4">
        <v>0.60019999999999996</v>
      </c>
      <c r="Z177" s="4">
        <v>9.4000000000000004E-3</v>
      </c>
      <c r="AA177" s="5"/>
      <c r="AB177" s="5"/>
      <c r="AC177" s="5"/>
      <c r="AD177" s="5"/>
      <c r="AE177" s="5"/>
      <c r="AF177" s="4"/>
      <c r="AG177" s="4"/>
      <c r="AH177" s="4"/>
      <c r="AI177" s="4"/>
      <c r="AJ177" s="4"/>
      <c r="AK177" s="5"/>
      <c r="AL177" s="5"/>
      <c r="AM177" s="5"/>
      <c r="AN177" s="5"/>
      <c r="AO177" s="5"/>
      <c r="AP177" s="4"/>
      <c r="AQ177" s="4"/>
      <c r="AR177" s="4"/>
      <c r="AS177" s="4"/>
      <c r="AT177" s="4"/>
      <c r="AU177" s="5"/>
      <c r="AV177" s="5"/>
      <c r="AW177" s="5"/>
      <c r="AX177" s="5"/>
      <c r="AY177" s="5"/>
      <c r="AZ177" s="4"/>
      <c r="BA177" s="4"/>
      <c r="BB177" s="4"/>
      <c r="BC177" s="4"/>
      <c r="BD177" s="4"/>
      <c r="BE177" s="5"/>
      <c r="BF177" s="5"/>
      <c r="BG177" s="5"/>
      <c r="BH177" s="5"/>
      <c r="BI177" s="5"/>
      <c r="BJ177" s="4"/>
      <c r="BK177" s="4"/>
      <c r="BL177" s="4"/>
      <c r="BM177" s="4"/>
      <c r="BN177" s="4"/>
      <c r="BO177" s="5"/>
      <c r="BP177" s="5"/>
      <c r="BQ177" s="5"/>
      <c r="BR177" s="5"/>
      <c r="BS177" s="5"/>
      <c r="BT177" s="4"/>
      <c r="BU177" s="4"/>
      <c r="BV177" s="4"/>
      <c r="BW177" s="4"/>
      <c r="BX177" s="4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>
        <f t="shared" si="25"/>
        <v>0.71464000000000005</v>
      </c>
      <c r="CY177" s="4">
        <f t="shared" si="26"/>
        <v>0.87531999999999999</v>
      </c>
      <c r="CZ177" s="4">
        <f t="shared" si="27"/>
        <v>0.27138000000000007</v>
      </c>
      <c r="DA177" s="4">
        <f t="shared" si="28"/>
        <v>0.85201999999999989</v>
      </c>
      <c r="DB177" s="4">
        <f t="shared" si="29"/>
        <v>4.4360000000000004E-2</v>
      </c>
      <c r="DC177" s="11" t="str" cm="1">
        <f t="array" aca="1" ref="DC177" ca="1">CONCATENATE(INDIRECT(ADDRESS(1,MATCH(_xlfn.MINIFS(B177:CW177,metrics.est,"MAE"),B177:CW177,0)+1)), ", ", INDIRECT(ADDRESS(2,MATCH(_xlfn.MINIFS(B177:CW177,metrics.est,"MAE"),B177:CW177,0)+1)))</f>
        <v>k=5, r=0.1</v>
      </c>
      <c r="DD177" s="11" t="str" cm="1">
        <f t="array" aca="1" ref="DD177" ca="1">CONCATENATE(INDIRECT(ADDRESS(1,MATCH(_xlfn.MINIFS(B177:CW177,metrics.est,"MSE"),B177:CW177,0)+1)), ", ", INDIRECT(ADDRESS(2,MATCH(_xlfn.MINIFS(B177:CW177,metrics.est,"MSE"),B177:CW177,0)+1)))</f>
        <v>k=5, r=0.1</v>
      </c>
      <c r="DE177" s="11" t="str" cm="1">
        <f t="array" aca="1" ref="DE177" ca="1">CONCATENATE(INDIRECT(ADDRESS(1,MATCH(_xlfn.MAXIFS(B177:CW177,metrics.est,"R"),B177:CW177,0)+1)), ", ", INDIRECT(ADDRESS(2,MATCH(_xlfn.MAXIFS(B177:CW177,metrics.est,"R"),B177:CW177,0)+1)))</f>
        <v>k=5, r=0.1</v>
      </c>
      <c r="DF177" s="11" t="str" cm="1">
        <f t="array" aca="1" ref="DF177" ca="1">CONCATENATE(INDIRECT(ADDRESS(1,MATCH(_xlfn.MAXIFS(B177:CW177,metrics.est,"Coverage"),B177:CW177,0)+1)), ", ", INDIRECT(ADDRESS(2,MATCH(_xlfn.MAXIFS(B177:CW177,metrics.est,"Coverage"),B177:CW177,0)+1)))</f>
        <v>k=5, r=0.1</v>
      </c>
      <c r="DG177" s="11" t="str" cm="1">
        <f t="array" aca="1" ref="DG177" ca="1">CONCATENATE(INDIRECT(ADDRESS(1,MATCH(_xlfn.MINIFS(B177:CW177,metrics.est,"Time"),B177:CW177,0)+1)), ", ", INDIRECT(ADDRESS(2,MATCH(_xlfn.MINIFS(B177:CW177,metrics.est,"Time"),B177:CW177,0)+1)))</f>
        <v>k=5, r=0.9</v>
      </c>
    </row>
    <row r="178" spans="1:111" x14ac:dyDescent="0.2">
      <c r="A178" s="1" t="s">
        <v>173</v>
      </c>
      <c r="B178" s="4">
        <v>0.67230000000000001</v>
      </c>
      <c r="C178" s="4">
        <v>0.78080000000000005</v>
      </c>
      <c r="D178" s="4">
        <v>0.3372</v>
      </c>
      <c r="E178" s="4">
        <v>0.95640000000000003</v>
      </c>
      <c r="F178" s="4">
        <v>8.1299999999999997E-2</v>
      </c>
      <c r="G178" s="5">
        <v>0.68079999999999996</v>
      </c>
      <c r="H178" s="5">
        <v>0.80249999999999999</v>
      </c>
      <c r="I178" s="5">
        <v>0.34460000000000002</v>
      </c>
      <c r="J178" s="5">
        <v>0.94589999999999996</v>
      </c>
      <c r="K178" s="5">
        <v>5.8900000000000001E-2</v>
      </c>
      <c r="L178" s="4">
        <v>0.69140000000000001</v>
      </c>
      <c r="M178" s="4">
        <v>0.82650000000000001</v>
      </c>
      <c r="N178" s="4">
        <v>0.33019999999999999</v>
      </c>
      <c r="O178" s="4">
        <v>0.92679999999999996</v>
      </c>
      <c r="P178" s="4">
        <v>3.9800000000000002E-2</v>
      </c>
      <c r="Q178" s="5">
        <v>0.71840000000000004</v>
      </c>
      <c r="R178" s="5">
        <v>0.88560000000000005</v>
      </c>
      <c r="S178" s="5">
        <v>0.27529999999999999</v>
      </c>
      <c r="T178" s="5">
        <v>0.88400000000000001</v>
      </c>
      <c r="U178" s="5">
        <v>3.4000000000000002E-2</v>
      </c>
      <c r="V178" s="4">
        <v>0.80369999999999997</v>
      </c>
      <c r="W178" s="4">
        <v>1.0961000000000001</v>
      </c>
      <c r="X178" s="4">
        <v>0.18279999999999999</v>
      </c>
      <c r="Y178" s="4">
        <v>0.63329999999999997</v>
      </c>
      <c r="Z178" s="4">
        <v>1.03E-2</v>
      </c>
      <c r="AA178" s="5"/>
      <c r="AB178" s="5"/>
      <c r="AC178" s="5"/>
      <c r="AD178" s="5"/>
      <c r="AE178" s="5"/>
      <c r="AF178" s="4"/>
      <c r="AG178" s="4"/>
      <c r="AH178" s="4"/>
      <c r="AI178" s="4"/>
      <c r="AJ178" s="4"/>
      <c r="AK178" s="5"/>
      <c r="AL178" s="5"/>
      <c r="AM178" s="5"/>
      <c r="AN178" s="5"/>
      <c r="AO178" s="5"/>
      <c r="AP178" s="4"/>
      <c r="AQ178" s="4"/>
      <c r="AR178" s="4"/>
      <c r="AS178" s="4"/>
      <c r="AT178" s="4"/>
      <c r="AU178" s="5"/>
      <c r="AV178" s="5"/>
      <c r="AW178" s="5"/>
      <c r="AX178" s="5"/>
      <c r="AY178" s="5"/>
      <c r="AZ178" s="4"/>
      <c r="BA178" s="4"/>
      <c r="BB178" s="4"/>
      <c r="BC178" s="4"/>
      <c r="BD178" s="4"/>
      <c r="BE178" s="5"/>
      <c r="BF178" s="5"/>
      <c r="BG178" s="5"/>
      <c r="BH178" s="5"/>
      <c r="BI178" s="5"/>
      <c r="BJ178" s="4"/>
      <c r="BK178" s="4"/>
      <c r="BL178" s="4"/>
      <c r="BM178" s="4"/>
      <c r="BN178" s="4"/>
      <c r="BO178" s="5"/>
      <c r="BP178" s="5"/>
      <c r="BQ178" s="5"/>
      <c r="BR178" s="5"/>
      <c r="BS178" s="5"/>
      <c r="BT178" s="4"/>
      <c r="BU178" s="4"/>
      <c r="BV178" s="4"/>
      <c r="BW178" s="4"/>
      <c r="BX178" s="4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>
        <f t="shared" si="25"/>
        <v>0.71332000000000007</v>
      </c>
      <c r="CY178" s="4">
        <f t="shared" si="26"/>
        <v>0.87829999999999997</v>
      </c>
      <c r="CZ178" s="4">
        <f t="shared" si="27"/>
        <v>0.29402000000000006</v>
      </c>
      <c r="DA178" s="4">
        <f t="shared" si="28"/>
        <v>0.86928000000000005</v>
      </c>
      <c r="DB178" s="4">
        <f t="shared" si="29"/>
        <v>4.4859999999999997E-2</v>
      </c>
      <c r="DC178" s="11" t="str" cm="1">
        <f t="array" aca="1" ref="DC178" ca="1">CONCATENATE(INDIRECT(ADDRESS(1,MATCH(_xlfn.MINIFS(B178:CW178,metrics.est,"MAE"),B178:CW178,0)+1)), ", ", INDIRECT(ADDRESS(2,MATCH(_xlfn.MINIFS(B178:CW178,metrics.est,"MAE"),B178:CW178,0)+1)))</f>
        <v>k=5, r=0.1</v>
      </c>
      <c r="DD178" s="11" t="str" cm="1">
        <f t="array" aca="1" ref="DD178" ca="1">CONCATENATE(INDIRECT(ADDRESS(1,MATCH(_xlfn.MINIFS(B178:CW178,metrics.est,"MSE"),B178:CW178,0)+1)), ", ", INDIRECT(ADDRESS(2,MATCH(_xlfn.MINIFS(B178:CW178,metrics.est,"MSE"),B178:CW178,0)+1)))</f>
        <v>k=5, r=0.1</v>
      </c>
      <c r="DE178" s="11" t="str" cm="1">
        <f t="array" aca="1" ref="DE178" ca="1">CONCATENATE(INDIRECT(ADDRESS(1,MATCH(_xlfn.MAXIFS(B178:CW178,metrics.est,"R"),B178:CW178,0)+1)), ", ", INDIRECT(ADDRESS(2,MATCH(_xlfn.MAXIFS(B178:CW178,metrics.est,"R"),B178:CW178,0)+1)))</f>
        <v>k=5, r=0.3</v>
      </c>
      <c r="DF178" s="11" t="str" cm="1">
        <f t="array" aca="1" ref="DF178" ca="1">CONCATENATE(INDIRECT(ADDRESS(1,MATCH(_xlfn.MAXIFS(B178:CW178,metrics.est,"Coverage"),B178:CW178,0)+1)), ", ", INDIRECT(ADDRESS(2,MATCH(_xlfn.MAXIFS(B178:CW178,metrics.est,"Coverage"),B178:CW178,0)+1)))</f>
        <v>k=5, r=0.1</v>
      </c>
      <c r="DG178" s="11" t="str" cm="1">
        <f t="array" aca="1" ref="DG178" ca="1">CONCATENATE(INDIRECT(ADDRESS(1,MATCH(_xlfn.MINIFS(B178:CW178,metrics.est,"Time"),B178:CW178,0)+1)), ", ", INDIRECT(ADDRESS(2,MATCH(_xlfn.MINIFS(B178:CW178,metrics.est,"Time"),B178:CW178,0)+1)))</f>
        <v>k=5, r=0.9</v>
      </c>
    </row>
    <row r="179" spans="1:111" x14ac:dyDescent="0.2">
      <c r="A179" s="1" t="s">
        <v>174</v>
      </c>
      <c r="B179" s="4">
        <v>0.66459999999999997</v>
      </c>
      <c r="C179" s="4">
        <v>0.75949999999999995</v>
      </c>
      <c r="D179" s="4">
        <v>0.33729999999999999</v>
      </c>
      <c r="E179" s="4">
        <v>0.92049999999999998</v>
      </c>
      <c r="F179" s="4">
        <v>8.7900000000000006E-2</v>
      </c>
      <c r="G179" s="5">
        <v>0.68020000000000003</v>
      </c>
      <c r="H179" s="5">
        <v>0.7974</v>
      </c>
      <c r="I179" s="5">
        <v>0.31590000000000001</v>
      </c>
      <c r="J179" s="5">
        <v>0.89839999999999998</v>
      </c>
      <c r="K179" s="5">
        <v>6.4699999999999994E-2</v>
      </c>
      <c r="L179" s="4">
        <v>0.70089999999999997</v>
      </c>
      <c r="M179" s="4">
        <v>0.84379999999999999</v>
      </c>
      <c r="N179" s="4">
        <v>0.28489999999999999</v>
      </c>
      <c r="O179" s="4">
        <v>0.86450000000000005</v>
      </c>
      <c r="P179" s="4">
        <v>4.3900000000000002E-2</v>
      </c>
      <c r="Q179" s="5">
        <v>0.73709999999999998</v>
      </c>
      <c r="R179" s="5">
        <v>0.92530000000000001</v>
      </c>
      <c r="S179" s="5">
        <v>0.22159999999999999</v>
      </c>
      <c r="T179" s="5">
        <v>0.79920000000000002</v>
      </c>
      <c r="U179" s="5">
        <v>4.4900000000000002E-2</v>
      </c>
      <c r="V179" s="4">
        <v>0.83709999999999996</v>
      </c>
      <c r="W179" s="4">
        <v>1.1719999999999999</v>
      </c>
      <c r="X179" s="4">
        <v>7.1800000000000003E-2</v>
      </c>
      <c r="Y179" s="4">
        <v>0.58919999999999995</v>
      </c>
      <c r="Z179" s="4">
        <v>1.9400000000000001E-2</v>
      </c>
      <c r="AA179" s="5"/>
      <c r="AB179" s="5"/>
      <c r="AC179" s="5"/>
      <c r="AD179" s="5"/>
      <c r="AE179" s="5"/>
      <c r="AF179" s="4"/>
      <c r="AG179" s="4"/>
      <c r="AH179" s="4"/>
      <c r="AI179" s="4"/>
      <c r="AJ179" s="4"/>
      <c r="AK179" s="5"/>
      <c r="AL179" s="5"/>
      <c r="AM179" s="5"/>
      <c r="AN179" s="5"/>
      <c r="AO179" s="5"/>
      <c r="AP179" s="4"/>
      <c r="AQ179" s="4"/>
      <c r="AR179" s="4"/>
      <c r="AS179" s="4"/>
      <c r="AT179" s="4"/>
      <c r="AU179" s="5"/>
      <c r="AV179" s="5"/>
      <c r="AW179" s="5"/>
      <c r="AX179" s="5"/>
      <c r="AY179" s="5"/>
      <c r="AZ179" s="4"/>
      <c r="BA179" s="4"/>
      <c r="BB179" s="4"/>
      <c r="BC179" s="4"/>
      <c r="BD179" s="4"/>
      <c r="BE179" s="5"/>
      <c r="BF179" s="5"/>
      <c r="BG179" s="5"/>
      <c r="BH179" s="5"/>
      <c r="BI179" s="5"/>
      <c r="BJ179" s="4"/>
      <c r="BK179" s="4"/>
      <c r="BL179" s="4"/>
      <c r="BM179" s="4"/>
      <c r="BN179" s="4"/>
      <c r="BO179" s="5"/>
      <c r="BP179" s="5"/>
      <c r="BQ179" s="5"/>
      <c r="BR179" s="5"/>
      <c r="BS179" s="5"/>
      <c r="BT179" s="4"/>
      <c r="BU179" s="4"/>
      <c r="BV179" s="4"/>
      <c r="BW179" s="4"/>
      <c r="BX179" s="4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5"/>
      <c r="CJ179" s="5"/>
      <c r="CK179" s="5"/>
      <c r="CL179" s="5"/>
      <c r="CM179" s="5"/>
      <c r="CN179" s="4"/>
      <c r="CO179" s="4"/>
      <c r="CP179" s="4"/>
      <c r="CQ179" s="4"/>
      <c r="CR179" s="4"/>
      <c r="CS179" s="5"/>
      <c r="CT179" s="5"/>
      <c r="CU179" s="5"/>
      <c r="CV179" s="5"/>
      <c r="CW179" s="5"/>
      <c r="CX179" s="4">
        <f t="shared" si="25"/>
        <v>0.72397999999999996</v>
      </c>
      <c r="CY179" s="4">
        <f t="shared" si="26"/>
        <v>0.89960000000000007</v>
      </c>
      <c r="CZ179" s="4">
        <f t="shared" si="27"/>
        <v>0.24630000000000002</v>
      </c>
      <c r="DA179" s="4">
        <f t="shared" si="28"/>
        <v>0.81435999999999997</v>
      </c>
      <c r="DB179" s="4">
        <f t="shared" si="29"/>
        <v>5.2160000000000005E-2</v>
      </c>
      <c r="DC179" s="11" t="str" cm="1">
        <f t="array" aca="1" ref="DC179" ca="1">CONCATENATE(INDIRECT(ADDRESS(1,MATCH(_xlfn.MINIFS(B179:CW179,metrics.est,"MAE"),B179:CW179,0)+1)), ", ", INDIRECT(ADDRESS(2,MATCH(_xlfn.MINIFS(B179:CW179,metrics.est,"MAE"),B179:CW179,0)+1)))</f>
        <v>k=5, r=0.1</v>
      </c>
      <c r="DD179" s="11" t="str" cm="1">
        <f t="array" aca="1" ref="DD179" ca="1">CONCATENATE(INDIRECT(ADDRESS(1,MATCH(_xlfn.MINIFS(B179:CW179,metrics.est,"MSE"),B179:CW179,0)+1)), ", ", INDIRECT(ADDRESS(2,MATCH(_xlfn.MINIFS(B179:CW179,metrics.est,"MSE"),B179:CW179,0)+1)))</f>
        <v>k=5, r=0.1</v>
      </c>
      <c r="DE179" s="11" t="str" cm="1">
        <f t="array" aca="1" ref="DE179" ca="1">CONCATENATE(INDIRECT(ADDRESS(1,MATCH(_xlfn.MAXIFS(B179:CW179,metrics.est,"R"),B179:CW179,0)+1)), ", ", INDIRECT(ADDRESS(2,MATCH(_xlfn.MAXIFS(B179:CW179,metrics.est,"R"),B179:CW179,0)+1)))</f>
        <v>k=5, r=0.1</v>
      </c>
      <c r="DF179" s="11" t="str" cm="1">
        <f t="array" aca="1" ref="DF179" ca="1">CONCATENATE(INDIRECT(ADDRESS(1,MATCH(_xlfn.MAXIFS(B179:CW179,metrics.est,"Coverage"),B179:CW179,0)+1)), ", ", INDIRECT(ADDRESS(2,MATCH(_xlfn.MAXIFS(B179:CW179,metrics.est,"Coverage"),B179:CW179,0)+1)))</f>
        <v>k=5, r=0.1</v>
      </c>
      <c r="DG179" s="11" t="str" cm="1">
        <f t="array" aca="1" ref="DG179" ca="1">CONCATENATE(INDIRECT(ADDRESS(1,MATCH(_xlfn.MINIFS(B179:CW179,metrics.est,"Time"),B179:CW179,0)+1)), ", ", INDIRECT(ADDRESS(2,MATCH(_xlfn.MINIFS(B179:CW179,metrics.est,"Time"),B179:CW179,0)+1)))</f>
        <v>k=5, r=0.9</v>
      </c>
    </row>
    <row r="180" spans="1:111" x14ac:dyDescent="0.2">
      <c r="A180" s="1" t="s">
        <v>175</v>
      </c>
      <c r="B180" s="4">
        <v>0.67110000000000003</v>
      </c>
      <c r="C180" s="4">
        <v>0.77</v>
      </c>
      <c r="D180" s="4">
        <v>0.32429999999999998</v>
      </c>
      <c r="E180" s="4">
        <v>0.94820000000000004</v>
      </c>
      <c r="F180" s="4">
        <v>8.3699999999999997E-2</v>
      </c>
      <c r="G180" s="5">
        <v>0.6804</v>
      </c>
      <c r="H180" s="5">
        <v>0.79379999999999995</v>
      </c>
      <c r="I180" s="5">
        <v>0.32090000000000002</v>
      </c>
      <c r="J180" s="5">
        <v>0.93540000000000001</v>
      </c>
      <c r="K180" s="5">
        <v>5.9900000000000002E-2</v>
      </c>
      <c r="L180" s="4">
        <v>0.69189999999999996</v>
      </c>
      <c r="M180" s="4">
        <v>0.82179999999999997</v>
      </c>
      <c r="N180" s="4">
        <v>0.30059999999999998</v>
      </c>
      <c r="O180" s="4">
        <v>0.91259999999999997</v>
      </c>
      <c r="P180" s="4">
        <v>3.9E-2</v>
      </c>
      <c r="Q180" s="5">
        <v>0.71960000000000002</v>
      </c>
      <c r="R180" s="5">
        <v>0.88239999999999996</v>
      </c>
      <c r="S180" s="5">
        <v>0.25359999999999999</v>
      </c>
      <c r="T180" s="5">
        <v>0.86270000000000002</v>
      </c>
      <c r="U180" s="5">
        <v>4.0300000000000002E-2</v>
      </c>
      <c r="V180" s="4">
        <v>0.80300000000000005</v>
      </c>
      <c r="W180" s="4">
        <v>1.0929</v>
      </c>
      <c r="X180" s="4">
        <v>0.18079999999999999</v>
      </c>
      <c r="Y180" s="4">
        <v>0.60850000000000004</v>
      </c>
      <c r="Z180" s="4">
        <v>1.35E-2</v>
      </c>
      <c r="AA180" s="5"/>
      <c r="AB180" s="5"/>
      <c r="AC180" s="5"/>
      <c r="AD180" s="5"/>
      <c r="AE180" s="5"/>
      <c r="AF180" s="4"/>
      <c r="AG180" s="4"/>
      <c r="AH180" s="4"/>
      <c r="AI180" s="4"/>
      <c r="AJ180" s="4"/>
      <c r="AK180" s="5"/>
      <c r="AL180" s="5"/>
      <c r="AM180" s="5"/>
      <c r="AN180" s="5"/>
      <c r="AO180" s="5"/>
      <c r="AP180" s="4"/>
      <c r="AQ180" s="4"/>
      <c r="AR180" s="4"/>
      <c r="AS180" s="4"/>
      <c r="AT180" s="4"/>
      <c r="AU180" s="5"/>
      <c r="AV180" s="5"/>
      <c r="AW180" s="5"/>
      <c r="AX180" s="5"/>
      <c r="AY180" s="5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>
        <f t="shared" si="25"/>
        <v>0.71319999999999995</v>
      </c>
      <c r="CY180" s="4">
        <f t="shared" si="26"/>
        <v>0.87217999999999996</v>
      </c>
      <c r="CZ180" s="4">
        <f t="shared" si="27"/>
        <v>0.27604000000000001</v>
      </c>
      <c r="DA180" s="4">
        <f t="shared" si="28"/>
        <v>0.85348000000000002</v>
      </c>
      <c r="DB180" s="4">
        <f t="shared" si="29"/>
        <v>4.7280000000000003E-2</v>
      </c>
      <c r="DC180" s="11" t="str" cm="1">
        <f t="array" aca="1" ref="DC180" ca="1">CONCATENATE(INDIRECT(ADDRESS(1,MATCH(_xlfn.MINIFS(B180:CW180,metrics.est,"MAE"),B180:CW180,0)+1)), ", ", INDIRECT(ADDRESS(2,MATCH(_xlfn.MINIFS(B180:CW180,metrics.est,"MAE"),B180:CW180,0)+1)))</f>
        <v>k=5, r=0.1</v>
      </c>
      <c r="DD180" s="11" t="str" cm="1">
        <f t="array" aca="1" ref="DD180" ca="1">CONCATENATE(INDIRECT(ADDRESS(1,MATCH(_xlfn.MINIFS(B180:CW180,metrics.est,"MSE"),B180:CW180,0)+1)), ", ", INDIRECT(ADDRESS(2,MATCH(_xlfn.MINIFS(B180:CW180,metrics.est,"MSE"),B180:CW180,0)+1)))</f>
        <v>k=5, r=0.1</v>
      </c>
      <c r="DE180" s="11" t="str" cm="1">
        <f t="array" aca="1" ref="DE180" ca="1">CONCATENATE(INDIRECT(ADDRESS(1,MATCH(_xlfn.MAXIFS(B180:CW180,metrics.est,"R"),B180:CW180,0)+1)), ", ", INDIRECT(ADDRESS(2,MATCH(_xlfn.MAXIFS(B180:CW180,metrics.est,"R"),B180:CW180,0)+1)))</f>
        <v>k=5, r=0.1</v>
      </c>
      <c r="DF180" s="11" t="str" cm="1">
        <f t="array" aca="1" ref="DF180" ca="1">CONCATENATE(INDIRECT(ADDRESS(1,MATCH(_xlfn.MAXIFS(B180:CW180,metrics.est,"Coverage"),B180:CW180,0)+1)), ", ", INDIRECT(ADDRESS(2,MATCH(_xlfn.MAXIFS(B180:CW180,metrics.est,"Coverage"),B180:CW180,0)+1)))</f>
        <v>k=5, r=0.1</v>
      </c>
      <c r="DG180" s="11" t="str" cm="1">
        <f t="array" aca="1" ref="DG180" ca="1">CONCATENATE(INDIRECT(ADDRESS(1,MATCH(_xlfn.MINIFS(B180:CW180,metrics.est,"Time"),B180:CW180,0)+1)), ", ", INDIRECT(ADDRESS(2,MATCH(_xlfn.MINIFS(B180:CW180,metrics.est,"Time"),B180:CW180,0)+1)))</f>
        <v>k=5, r=0.9</v>
      </c>
    </row>
    <row r="181" spans="1:111" x14ac:dyDescent="0.2">
      <c r="A181" s="1" t="s">
        <v>176</v>
      </c>
      <c r="B181" s="4">
        <v>0.6673</v>
      </c>
      <c r="C181" s="4">
        <v>0.7591</v>
      </c>
      <c r="D181" s="4">
        <v>0.32490000000000002</v>
      </c>
      <c r="E181" s="4">
        <v>0.92949999999999999</v>
      </c>
      <c r="F181" s="4">
        <v>5.21E-2</v>
      </c>
      <c r="G181" s="5">
        <v>0.67949999999999999</v>
      </c>
      <c r="H181" s="5">
        <v>0.7903</v>
      </c>
      <c r="I181" s="5">
        <v>0.31119999999999998</v>
      </c>
      <c r="J181" s="5">
        <v>0.91020000000000001</v>
      </c>
      <c r="K181" s="5">
        <v>3.3300000000000003E-2</v>
      </c>
      <c r="L181" s="4">
        <v>0.69489999999999996</v>
      </c>
      <c r="M181" s="4">
        <v>0.82479999999999998</v>
      </c>
      <c r="N181" s="4">
        <v>0.28310000000000002</v>
      </c>
      <c r="O181" s="4">
        <v>0.88019999999999998</v>
      </c>
      <c r="P181" s="4">
        <v>2.2800000000000001E-2</v>
      </c>
      <c r="Q181" s="5">
        <v>0.73019999999999996</v>
      </c>
      <c r="R181" s="5">
        <v>0.90610000000000002</v>
      </c>
      <c r="S181" s="5">
        <v>0.222</v>
      </c>
      <c r="T181" s="5">
        <v>0.81789999999999996</v>
      </c>
      <c r="U181" s="5">
        <v>2.63E-2</v>
      </c>
      <c r="V181" s="4">
        <v>0.82709999999999995</v>
      </c>
      <c r="W181" s="4">
        <v>1.1536</v>
      </c>
      <c r="X181" s="4">
        <v>0.12690000000000001</v>
      </c>
      <c r="Y181" s="4">
        <v>0.55969999999999998</v>
      </c>
      <c r="Z181" s="4">
        <v>9.4000000000000004E-3</v>
      </c>
      <c r="AA181" s="5"/>
      <c r="AB181" s="5"/>
      <c r="AC181" s="5"/>
      <c r="AD181" s="5"/>
      <c r="AE181" s="5"/>
      <c r="AF181" s="4"/>
      <c r="AG181" s="4"/>
      <c r="AH181" s="4"/>
      <c r="AI181" s="4"/>
      <c r="AJ181" s="4"/>
      <c r="AK181" s="5"/>
      <c r="AL181" s="5"/>
      <c r="AM181" s="5"/>
      <c r="AN181" s="5"/>
      <c r="AO181" s="5"/>
      <c r="AP181" s="4"/>
      <c r="AQ181" s="4"/>
      <c r="AR181" s="4"/>
      <c r="AS181" s="4"/>
      <c r="AT181" s="4"/>
      <c r="AU181" s="5"/>
      <c r="AV181" s="5"/>
      <c r="AW181" s="5"/>
      <c r="AX181" s="5"/>
      <c r="AY181" s="5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>
        <f t="shared" si="25"/>
        <v>0.7198</v>
      </c>
      <c r="CY181" s="4">
        <f t="shared" si="26"/>
        <v>0.8867799999999999</v>
      </c>
      <c r="CZ181" s="4">
        <f t="shared" si="27"/>
        <v>0.25362000000000001</v>
      </c>
      <c r="DA181" s="4">
        <f t="shared" si="28"/>
        <v>0.81950000000000001</v>
      </c>
      <c r="DB181" s="4">
        <f t="shared" si="29"/>
        <v>2.878E-2</v>
      </c>
      <c r="DC181" s="11" t="str" cm="1">
        <f t="array" aca="1" ref="DC181" ca="1">CONCATENATE(INDIRECT(ADDRESS(1,MATCH(_xlfn.MINIFS(B181:CW181,metrics.est,"MAE"),B181:CW181,0)+1)), ", ", INDIRECT(ADDRESS(2,MATCH(_xlfn.MINIFS(B181:CW181,metrics.est,"MAE"),B181:CW181,0)+1)))</f>
        <v>k=5, r=0.1</v>
      </c>
      <c r="DD181" s="11" t="str" cm="1">
        <f t="array" aca="1" ref="DD181" ca="1">CONCATENATE(INDIRECT(ADDRESS(1,MATCH(_xlfn.MINIFS(B181:CW181,metrics.est,"MSE"),B181:CW181,0)+1)), ", ", INDIRECT(ADDRESS(2,MATCH(_xlfn.MINIFS(B181:CW181,metrics.est,"MSE"),B181:CW181,0)+1)))</f>
        <v>k=5, r=0.1</v>
      </c>
      <c r="DE181" s="11" t="str" cm="1">
        <f t="array" aca="1" ref="DE181" ca="1">CONCATENATE(INDIRECT(ADDRESS(1,MATCH(_xlfn.MAXIFS(B181:CW181,metrics.est,"R"),B181:CW181,0)+1)), ", ", INDIRECT(ADDRESS(2,MATCH(_xlfn.MAXIFS(B181:CW181,metrics.est,"R"),B181:CW181,0)+1)))</f>
        <v>k=5, r=0.1</v>
      </c>
      <c r="DF181" s="11" t="str" cm="1">
        <f t="array" aca="1" ref="DF181" ca="1">CONCATENATE(INDIRECT(ADDRESS(1,MATCH(_xlfn.MAXIFS(B181:CW181,metrics.est,"Coverage"),B181:CW181,0)+1)), ", ", INDIRECT(ADDRESS(2,MATCH(_xlfn.MAXIFS(B181:CW181,metrics.est,"Coverage"),B181:CW181,0)+1)))</f>
        <v>k=5, r=0.1</v>
      </c>
      <c r="DG181" s="11" t="str" cm="1">
        <f t="array" aca="1" ref="DG181" ca="1">CONCATENATE(INDIRECT(ADDRESS(1,MATCH(_xlfn.MINIFS(B181:CW181,metrics.est,"Time"),B181:CW181,0)+1)), ", ", INDIRECT(ADDRESS(2,MATCH(_xlfn.MINIFS(B181:CW181,metrics.est,"Time"),B181:CW181,0)+1)))</f>
        <v>k=5, r=0.9</v>
      </c>
    </row>
    <row r="182" spans="1:111" x14ac:dyDescent="0.2">
      <c r="A182" s="1" t="s">
        <v>177</v>
      </c>
      <c r="B182" s="4">
        <v>0.67200000000000004</v>
      </c>
      <c r="C182" s="4">
        <v>0.77829999999999999</v>
      </c>
      <c r="D182" s="4">
        <v>0.33239999999999997</v>
      </c>
      <c r="E182" s="4">
        <v>0.95589999999999997</v>
      </c>
      <c r="F182" s="4">
        <v>6.2700000000000006E-2</v>
      </c>
      <c r="G182" s="5">
        <v>0.68100000000000005</v>
      </c>
      <c r="H182" s="5">
        <v>0.80120000000000002</v>
      </c>
      <c r="I182" s="5">
        <v>0.34139999999999998</v>
      </c>
      <c r="J182" s="5">
        <v>0.94569999999999999</v>
      </c>
      <c r="K182" s="5">
        <v>0.04</v>
      </c>
      <c r="L182" s="4">
        <v>0.69099999999999995</v>
      </c>
      <c r="M182" s="4">
        <v>0.82420000000000004</v>
      </c>
      <c r="N182" s="4">
        <v>0.3281</v>
      </c>
      <c r="O182" s="4">
        <v>0.92659999999999998</v>
      </c>
      <c r="P182" s="4">
        <v>3.04E-2</v>
      </c>
      <c r="Q182" s="5">
        <v>0.71650000000000003</v>
      </c>
      <c r="R182" s="5">
        <v>0.88009999999999999</v>
      </c>
      <c r="S182" s="5">
        <v>0.2762</v>
      </c>
      <c r="T182" s="5">
        <v>0.8861</v>
      </c>
      <c r="U182" s="5">
        <v>3.0300000000000001E-2</v>
      </c>
      <c r="V182" s="4">
        <v>0.79700000000000004</v>
      </c>
      <c r="W182" s="4">
        <v>1.0803</v>
      </c>
      <c r="X182" s="4">
        <v>0.1691</v>
      </c>
      <c r="Y182" s="4">
        <v>0.6835</v>
      </c>
      <c r="Z182" s="4">
        <v>1.24E-2</v>
      </c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>
        <f t="shared" si="25"/>
        <v>0.71150000000000002</v>
      </c>
      <c r="CY182" s="4">
        <f t="shared" si="26"/>
        <v>0.87281999999999993</v>
      </c>
      <c r="CZ182" s="4">
        <f t="shared" si="27"/>
        <v>0.28944000000000003</v>
      </c>
      <c r="DA182" s="4">
        <f t="shared" si="28"/>
        <v>0.87956000000000001</v>
      </c>
      <c r="DB182" s="4">
        <f t="shared" si="29"/>
        <v>3.5160000000000004E-2</v>
      </c>
      <c r="DC182" s="11" t="str" cm="1">
        <f t="array" aca="1" ref="DC182" ca="1">CONCATENATE(INDIRECT(ADDRESS(1,MATCH(_xlfn.MINIFS(B182:CW182,metrics.est,"MAE"),B182:CW182,0)+1)), ", ", INDIRECT(ADDRESS(2,MATCH(_xlfn.MINIFS(B182:CW182,metrics.est,"MAE"),B182:CW182,0)+1)))</f>
        <v>k=5, r=0.1</v>
      </c>
      <c r="DD182" s="11" t="str" cm="1">
        <f t="array" aca="1" ref="DD182" ca="1">CONCATENATE(INDIRECT(ADDRESS(1,MATCH(_xlfn.MINIFS(B182:CW182,metrics.est,"MSE"),B182:CW182,0)+1)), ", ", INDIRECT(ADDRESS(2,MATCH(_xlfn.MINIFS(B182:CW182,metrics.est,"MSE"),B182:CW182,0)+1)))</f>
        <v>k=5, r=0.1</v>
      </c>
      <c r="DE182" s="11" t="str" cm="1">
        <f t="array" aca="1" ref="DE182" ca="1">CONCATENATE(INDIRECT(ADDRESS(1,MATCH(_xlfn.MAXIFS(B182:CW182,metrics.est,"R"),B182:CW182,0)+1)), ", ", INDIRECT(ADDRESS(2,MATCH(_xlfn.MAXIFS(B182:CW182,metrics.est,"R"),B182:CW182,0)+1)))</f>
        <v>k=5, r=0.3</v>
      </c>
      <c r="DF182" s="11" t="str" cm="1">
        <f t="array" aca="1" ref="DF182" ca="1">CONCATENATE(INDIRECT(ADDRESS(1,MATCH(_xlfn.MAXIFS(B182:CW182,metrics.est,"Coverage"),B182:CW182,0)+1)), ", ", INDIRECT(ADDRESS(2,MATCH(_xlfn.MAXIFS(B182:CW182,metrics.est,"Coverage"),B182:CW182,0)+1)))</f>
        <v>k=5, r=0.1</v>
      </c>
      <c r="DG182" s="11" t="str" cm="1">
        <f t="array" aca="1" ref="DG182" ca="1">CONCATENATE(INDIRECT(ADDRESS(1,MATCH(_xlfn.MINIFS(B182:CW182,metrics.est,"Time"),B182:CW182,0)+1)), ", ", INDIRECT(ADDRESS(2,MATCH(_xlfn.MINIFS(B182:CW182,metrics.est,"Time"),B182:CW182,0)+1)))</f>
        <v>k=5, r=0.9</v>
      </c>
    </row>
    <row r="183" spans="1:111" x14ac:dyDescent="0.2">
      <c r="A183" s="1" t="s">
        <v>178</v>
      </c>
      <c r="B183" s="4">
        <v>0.67249999999999999</v>
      </c>
      <c r="C183" s="4">
        <v>0.77229999999999999</v>
      </c>
      <c r="D183" s="4">
        <v>0.30840000000000001</v>
      </c>
      <c r="E183" s="4">
        <v>0.94130000000000003</v>
      </c>
      <c r="F183" s="4">
        <v>4.8899999999999999E-2</v>
      </c>
      <c r="G183" s="5">
        <v>0.68240000000000001</v>
      </c>
      <c r="H183" s="5">
        <v>0.7964</v>
      </c>
      <c r="I183" s="5">
        <v>0.30819999999999997</v>
      </c>
      <c r="J183" s="5">
        <v>0.92700000000000005</v>
      </c>
      <c r="K183" s="5">
        <v>3.3700000000000001E-2</v>
      </c>
      <c r="L183" s="4">
        <v>0.69499999999999995</v>
      </c>
      <c r="M183" s="4">
        <v>0.82589999999999997</v>
      </c>
      <c r="N183" s="4">
        <v>0.28610000000000002</v>
      </c>
      <c r="O183" s="4">
        <v>0.90129999999999999</v>
      </c>
      <c r="P183" s="4">
        <v>2.6700000000000002E-2</v>
      </c>
      <c r="Q183" s="5">
        <v>0.72399999999999998</v>
      </c>
      <c r="R183" s="5">
        <v>0.89139999999999997</v>
      </c>
      <c r="S183" s="5">
        <v>0.24030000000000001</v>
      </c>
      <c r="T183" s="5">
        <v>0.84719999999999995</v>
      </c>
      <c r="U183" s="5">
        <v>2.63E-2</v>
      </c>
      <c r="V183" s="4">
        <v>0.80930000000000002</v>
      </c>
      <c r="W183" s="4">
        <v>1.1079000000000001</v>
      </c>
      <c r="X183" s="4">
        <v>0.17499999999999999</v>
      </c>
      <c r="Y183" s="4">
        <v>0.59670000000000001</v>
      </c>
      <c r="Z183" s="4">
        <v>9.4000000000000004E-3</v>
      </c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>
        <f t="shared" si="25"/>
        <v>0.71664000000000005</v>
      </c>
      <c r="CY183" s="4">
        <f t="shared" si="26"/>
        <v>0.87878000000000012</v>
      </c>
      <c r="CZ183" s="4">
        <f t="shared" si="27"/>
        <v>0.2636</v>
      </c>
      <c r="DA183" s="4">
        <f t="shared" si="28"/>
        <v>0.8427</v>
      </c>
      <c r="DB183" s="4">
        <f t="shared" si="29"/>
        <v>2.8999999999999998E-2</v>
      </c>
      <c r="DC183" s="11" t="str" cm="1">
        <f t="array" aca="1" ref="DC183" ca="1">CONCATENATE(INDIRECT(ADDRESS(1,MATCH(_xlfn.MINIFS(B183:CW183,metrics.est,"MAE"),B183:CW183,0)+1)), ", ", INDIRECT(ADDRESS(2,MATCH(_xlfn.MINIFS(B183:CW183,metrics.est,"MAE"),B183:CW183,0)+1)))</f>
        <v>k=5, r=0.1</v>
      </c>
      <c r="DD183" s="11" t="str" cm="1">
        <f t="array" aca="1" ref="DD183" ca="1">CONCATENATE(INDIRECT(ADDRESS(1,MATCH(_xlfn.MINIFS(B183:CW183,metrics.est,"MSE"),B183:CW183,0)+1)), ", ", INDIRECT(ADDRESS(2,MATCH(_xlfn.MINIFS(B183:CW183,metrics.est,"MSE"),B183:CW183,0)+1)))</f>
        <v>k=5, r=0.1</v>
      </c>
      <c r="DE183" s="11" t="str" cm="1">
        <f t="array" aca="1" ref="DE183" ca="1">CONCATENATE(INDIRECT(ADDRESS(1,MATCH(_xlfn.MAXIFS(B183:CW183,metrics.est,"R"),B183:CW183,0)+1)), ", ", INDIRECT(ADDRESS(2,MATCH(_xlfn.MAXIFS(B183:CW183,metrics.est,"R"),B183:CW183,0)+1)))</f>
        <v>k=5, r=0.1</v>
      </c>
      <c r="DF183" s="11" t="str" cm="1">
        <f t="array" aca="1" ref="DF183" ca="1">CONCATENATE(INDIRECT(ADDRESS(1,MATCH(_xlfn.MAXIFS(B183:CW183,metrics.est,"Coverage"),B183:CW183,0)+1)), ", ", INDIRECT(ADDRESS(2,MATCH(_xlfn.MAXIFS(B183:CW183,metrics.est,"Coverage"),B183:CW183,0)+1)))</f>
        <v>k=5, r=0.1</v>
      </c>
      <c r="DG183" s="11" t="str" cm="1">
        <f t="array" aca="1" ref="DG183" ca="1">CONCATENATE(INDIRECT(ADDRESS(1,MATCH(_xlfn.MINIFS(B183:CW183,metrics.est,"Time"),B183:CW183,0)+1)), ", ", INDIRECT(ADDRESS(2,MATCH(_xlfn.MINIFS(B183:CW183,metrics.est,"Time"),B183:CW183,0)+1)))</f>
        <v>k=5, r=0.9</v>
      </c>
    </row>
    <row r="184" spans="1:111" x14ac:dyDescent="0.2">
      <c r="A184" s="1" t="s">
        <v>179</v>
      </c>
      <c r="B184" s="4">
        <v>0.68110000000000004</v>
      </c>
      <c r="C184" s="4">
        <v>0.79320000000000002</v>
      </c>
      <c r="D184" s="4">
        <v>0.2908</v>
      </c>
      <c r="E184" s="4">
        <v>0.93930000000000002</v>
      </c>
      <c r="F184" s="4">
        <v>9.1399999999999995E-2</v>
      </c>
      <c r="G184" s="5">
        <v>0.69269999999999998</v>
      </c>
      <c r="H184" s="5">
        <v>0.82079999999999997</v>
      </c>
      <c r="I184" s="5">
        <v>0.28710000000000002</v>
      </c>
      <c r="J184" s="5">
        <v>0.92479999999999996</v>
      </c>
      <c r="K184" s="5">
        <v>5.8799999999999998E-2</v>
      </c>
      <c r="L184" s="4">
        <v>0.70760000000000001</v>
      </c>
      <c r="M184" s="4">
        <v>0.85580000000000001</v>
      </c>
      <c r="N184" s="4">
        <v>0.26429999999999998</v>
      </c>
      <c r="O184" s="4">
        <v>0.89959999999999996</v>
      </c>
      <c r="P184" s="4">
        <v>3.85E-2</v>
      </c>
      <c r="Q184" s="5">
        <v>0.74099999999999999</v>
      </c>
      <c r="R184" s="5">
        <v>0.93359999999999999</v>
      </c>
      <c r="S184" s="5">
        <v>0.21659999999999999</v>
      </c>
      <c r="T184" s="5">
        <v>0.84819999999999995</v>
      </c>
      <c r="U184" s="5">
        <v>3.5999999999999997E-2</v>
      </c>
      <c r="V184" s="4">
        <v>0.82899999999999996</v>
      </c>
      <c r="W184" s="4">
        <v>1.1619999999999999</v>
      </c>
      <c r="X184" s="4">
        <v>0.14729999999999999</v>
      </c>
      <c r="Y184" s="4">
        <v>0.6371</v>
      </c>
      <c r="Z184" s="4">
        <v>8.6E-3</v>
      </c>
      <c r="AA184" s="5"/>
      <c r="AB184" s="5"/>
      <c r="AC184" s="5"/>
      <c r="AD184" s="5"/>
      <c r="AE184" s="5"/>
      <c r="AF184" s="4"/>
      <c r="AG184" s="4"/>
      <c r="AH184" s="4"/>
      <c r="AI184" s="4"/>
      <c r="AJ184" s="4"/>
      <c r="AK184" s="5"/>
      <c r="AL184" s="5"/>
      <c r="AM184" s="5"/>
      <c r="AN184" s="5"/>
      <c r="AO184" s="5"/>
      <c r="AP184" s="4"/>
      <c r="AQ184" s="4"/>
      <c r="AR184" s="4"/>
      <c r="AS184" s="4"/>
      <c r="AT184" s="4"/>
      <c r="AU184" s="5"/>
      <c r="AV184" s="5"/>
      <c r="AW184" s="5"/>
      <c r="AX184" s="5"/>
      <c r="AY184" s="5"/>
      <c r="AZ184" s="4"/>
      <c r="BA184" s="4"/>
      <c r="BB184" s="4"/>
      <c r="BC184" s="4"/>
      <c r="BD184" s="4"/>
      <c r="BE184" s="5"/>
      <c r="BF184" s="5"/>
      <c r="BG184" s="5"/>
      <c r="BH184" s="5"/>
      <c r="BI184" s="5"/>
      <c r="BJ184" s="4"/>
      <c r="BK184" s="4"/>
      <c r="BL184" s="4"/>
      <c r="BM184" s="4"/>
      <c r="BN184" s="4"/>
      <c r="BO184" s="5"/>
      <c r="BP184" s="5"/>
      <c r="BQ184" s="5"/>
      <c r="BR184" s="5"/>
      <c r="BS184" s="5"/>
      <c r="BT184" s="4"/>
      <c r="BU184" s="4"/>
      <c r="BV184" s="4"/>
      <c r="BW184" s="4"/>
      <c r="BX184" s="4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5"/>
      <c r="CJ184" s="5"/>
      <c r="CK184" s="5"/>
      <c r="CL184" s="5"/>
      <c r="CM184" s="5"/>
      <c r="CN184" s="4"/>
      <c r="CO184" s="4"/>
      <c r="CP184" s="4"/>
      <c r="CQ184" s="4"/>
      <c r="CR184" s="4"/>
      <c r="CS184" s="5"/>
      <c r="CT184" s="5"/>
      <c r="CU184" s="5"/>
      <c r="CV184" s="5"/>
      <c r="CW184" s="5"/>
      <c r="CX184" s="4">
        <f t="shared" si="25"/>
        <v>0.73028000000000015</v>
      </c>
      <c r="CY184" s="4">
        <f t="shared" si="26"/>
        <v>0.91307999999999989</v>
      </c>
      <c r="CZ184" s="4">
        <f t="shared" si="27"/>
        <v>0.24121999999999999</v>
      </c>
      <c r="DA184" s="4">
        <f t="shared" si="28"/>
        <v>0.84979999999999989</v>
      </c>
      <c r="DB184" s="4">
        <f t="shared" si="29"/>
        <v>4.666E-2</v>
      </c>
      <c r="DC184" s="11" t="str" cm="1">
        <f t="array" aca="1" ref="DC184" ca="1">CONCATENATE(INDIRECT(ADDRESS(1,MATCH(_xlfn.MINIFS(B184:CW184,metrics.est,"MAE"),B184:CW184,0)+1)), ", ", INDIRECT(ADDRESS(2,MATCH(_xlfn.MINIFS(B184:CW184,metrics.est,"MAE"),B184:CW184,0)+1)))</f>
        <v>k=5, r=0.1</v>
      </c>
      <c r="DD184" s="11" t="str" cm="1">
        <f t="array" aca="1" ref="DD184" ca="1">CONCATENATE(INDIRECT(ADDRESS(1,MATCH(_xlfn.MINIFS(B184:CW184,metrics.est,"MSE"),B184:CW184,0)+1)), ", ", INDIRECT(ADDRESS(2,MATCH(_xlfn.MINIFS(B184:CW184,metrics.est,"MSE"),B184:CW184,0)+1)))</f>
        <v>k=5, r=0.1</v>
      </c>
      <c r="DE184" s="11" t="str" cm="1">
        <f t="array" aca="1" ref="DE184" ca="1">CONCATENATE(INDIRECT(ADDRESS(1,MATCH(_xlfn.MAXIFS(B184:CW184,metrics.est,"R"),B184:CW184,0)+1)), ", ", INDIRECT(ADDRESS(2,MATCH(_xlfn.MAXIFS(B184:CW184,metrics.est,"R"),B184:CW184,0)+1)))</f>
        <v>k=5, r=0.1</v>
      </c>
      <c r="DF184" s="11" t="str" cm="1">
        <f t="array" aca="1" ref="DF184" ca="1">CONCATENATE(INDIRECT(ADDRESS(1,MATCH(_xlfn.MAXIFS(B184:CW184,metrics.est,"Coverage"),B184:CW184,0)+1)), ", ", INDIRECT(ADDRESS(2,MATCH(_xlfn.MAXIFS(B184:CW184,metrics.est,"Coverage"),B184:CW184,0)+1)))</f>
        <v>k=5, r=0.1</v>
      </c>
      <c r="DG184" s="11" t="str" cm="1">
        <f t="array" aca="1" ref="DG184" ca="1">CONCATENATE(INDIRECT(ADDRESS(1,MATCH(_xlfn.MINIFS(B184:CW184,metrics.est,"Time"),B184:CW184,0)+1)), ", ", INDIRECT(ADDRESS(2,MATCH(_xlfn.MINIFS(B184:CW184,metrics.est,"Time"),B184:CW184,0)+1)))</f>
        <v>k=5, r=0.9</v>
      </c>
    </row>
    <row r="185" spans="1:111" x14ac:dyDescent="0.2">
      <c r="A185" s="1" t="s">
        <v>180</v>
      </c>
      <c r="B185" s="4">
        <v>0.67949999999999999</v>
      </c>
      <c r="C185" s="4">
        <v>0.78979999999999995</v>
      </c>
      <c r="D185" s="4">
        <v>0.29630000000000001</v>
      </c>
      <c r="E185" s="4">
        <v>0.93930000000000002</v>
      </c>
      <c r="F185" s="4">
        <v>0.1118</v>
      </c>
      <c r="G185" s="5">
        <v>0.69099999999999995</v>
      </c>
      <c r="H185" s="5">
        <v>0.81799999999999995</v>
      </c>
      <c r="I185" s="5">
        <v>0.2883</v>
      </c>
      <c r="J185" s="5">
        <v>0.92520000000000002</v>
      </c>
      <c r="K185" s="5">
        <v>7.6399999999999996E-2</v>
      </c>
      <c r="L185" s="4">
        <v>0.70599999999999996</v>
      </c>
      <c r="M185" s="4">
        <v>0.85329999999999995</v>
      </c>
      <c r="N185" s="4">
        <v>0.26540000000000002</v>
      </c>
      <c r="O185" s="4">
        <v>0.9002</v>
      </c>
      <c r="P185" s="4">
        <v>4.99E-2</v>
      </c>
      <c r="Q185" s="5">
        <v>0.73919999999999997</v>
      </c>
      <c r="R185" s="5">
        <v>0.93059999999999998</v>
      </c>
      <c r="S185" s="5">
        <v>0.2167</v>
      </c>
      <c r="T185" s="5">
        <v>0.84899999999999998</v>
      </c>
      <c r="U185" s="5">
        <v>4.4499999999999998E-2</v>
      </c>
      <c r="V185" s="4">
        <v>0.8276</v>
      </c>
      <c r="W185" s="4">
        <v>1.159</v>
      </c>
      <c r="X185" s="4">
        <v>0.14680000000000001</v>
      </c>
      <c r="Y185" s="4">
        <v>0.6381</v>
      </c>
      <c r="Z185" s="4">
        <v>1.04E-2</v>
      </c>
      <c r="AA185" s="5"/>
      <c r="AB185" s="5"/>
      <c r="AC185" s="5"/>
      <c r="AD185" s="5"/>
      <c r="AE185" s="5"/>
      <c r="AF185" s="4"/>
      <c r="AG185" s="4"/>
      <c r="AH185" s="4"/>
      <c r="AI185" s="4"/>
      <c r="AJ185" s="4"/>
      <c r="AK185" s="5"/>
      <c r="AL185" s="5"/>
      <c r="AM185" s="5"/>
      <c r="AN185" s="5"/>
      <c r="AO185" s="5"/>
      <c r="AP185" s="4"/>
      <c r="AQ185" s="4"/>
      <c r="AR185" s="4"/>
      <c r="AS185" s="4"/>
      <c r="AT185" s="4"/>
      <c r="AU185" s="5"/>
      <c r="AV185" s="5"/>
      <c r="AW185" s="5"/>
      <c r="AX185" s="5"/>
      <c r="AY185" s="5"/>
      <c r="AZ185" s="4"/>
      <c r="BA185" s="4"/>
      <c r="BB185" s="4"/>
      <c r="BC185" s="4"/>
      <c r="BD185" s="4"/>
      <c r="BE185" s="5"/>
      <c r="BF185" s="5"/>
      <c r="BG185" s="5"/>
      <c r="BH185" s="5"/>
      <c r="BI185" s="5"/>
      <c r="BJ185" s="4"/>
      <c r="BK185" s="4"/>
      <c r="BL185" s="4"/>
      <c r="BM185" s="4"/>
      <c r="BN185" s="4"/>
      <c r="BO185" s="5"/>
      <c r="BP185" s="5"/>
      <c r="BQ185" s="5"/>
      <c r="BR185" s="5"/>
      <c r="BS185" s="5"/>
      <c r="BT185" s="4"/>
      <c r="BU185" s="4"/>
      <c r="BV185" s="4"/>
      <c r="BW185" s="4"/>
      <c r="BX185" s="4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5"/>
      <c r="CJ185" s="5"/>
      <c r="CK185" s="5"/>
      <c r="CL185" s="5"/>
      <c r="CM185" s="5"/>
      <c r="CN185" s="4"/>
      <c r="CO185" s="4"/>
      <c r="CP185" s="4"/>
      <c r="CQ185" s="4"/>
      <c r="CR185" s="4"/>
      <c r="CS185" s="5"/>
      <c r="CT185" s="5"/>
      <c r="CU185" s="5"/>
      <c r="CV185" s="5"/>
      <c r="CW185" s="5"/>
      <c r="CX185" s="4">
        <f t="shared" si="25"/>
        <v>0.72865999999999986</v>
      </c>
      <c r="CY185" s="4">
        <f t="shared" si="26"/>
        <v>0.91013999999999995</v>
      </c>
      <c r="CZ185" s="4">
        <f t="shared" si="27"/>
        <v>0.2427</v>
      </c>
      <c r="DA185" s="4">
        <f t="shared" si="28"/>
        <v>0.85035999999999989</v>
      </c>
      <c r="DB185" s="4">
        <f t="shared" si="29"/>
        <v>5.8599999999999999E-2</v>
      </c>
      <c r="DC185" s="11" t="str" cm="1">
        <f t="array" aca="1" ref="DC185" ca="1">CONCATENATE(INDIRECT(ADDRESS(1,MATCH(_xlfn.MINIFS(B185:CW185,metrics.est,"MAE"),B185:CW185,0)+1)), ", ", INDIRECT(ADDRESS(2,MATCH(_xlfn.MINIFS(B185:CW185,metrics.est,"MAE"),B185:CW185,0)+1)))</f>
        <v>k=5, r=0.1</v>
      </c>
      <c r="DD185" s="11" t="str" cm="1">
        <f t="array" aca="1" ref="DD185" ca="1">CONCATENATE(INDIRECT(ADDRESS(1,MATCH(_xlfn.MINIFS(B185:CW185,metrics.est,"MSE"),B185:CW185,0)+1)), ", ", INDIRECT(ADDRESS(2,MATCH(_xlfn.MINIFS(B185:CW185,metrics.est,"MSE"),B185:CW185,0)+1)))</f>
        <v>k=5, r=0.1</v>
      </c>
      <c r="DE185" s="11" t="str" cm="1">
        <f t="array" aca="1" ref="DE185" ca="1">CONCATENATE(INDIRECT(ADDRESS(1,MATCH(_xlfn.MAXIFS(B185:CW185,metrics.est,"R"),B185:CW185,0)+1)), ", ", INDIRECT(ADDRESS(2,MATCH(_xlfn.MAXIFS(B185:CW185,metrics.est,"R"),B185:CW185,0)+1)))</f>
        <v>k=5, r=0.1</v>
      </c>
      <c r="DF185" s="11" t="str" cm="1">
        <f t="array" aca="1" ref="DF185" ca="1">CONCATENATE(INDIRECT(ADDRESS(1,MATCH(_xlfn.MAXIFS(B185:CW185,metrics.est,"Coverage"),B185:CW185,0)+1)), ", ", INDIRECT(ADDRESS(2,MATCH(_xlfn.MAXIFS(B185:CW185,metrics.est,"Coverage"),B185:CW185,0)+1)))</f>
        <v>k=5, r=0.1</v>
      </c>
      <c r="DG185" s="11" t="str" cm="1">
        <f t="array" aca="1" ref="DG185" ca="1">CONCATENATE(INDIRECT(ADDRESS(1,MATCH(_xlfn.MINIFS(B185:CW185,metrics.est,"Time"),B185:CW185,0)+1)), ", ", INDIRECT(ADDRESS(2,MATCH(_xlfn.MINIFS(B185:CW185,metrics.est,"Time"),B185:CW185,0)+1)))</f>
        <v>k=5, r=0.9</v>
      </c>
    </row>
    <row r="186" spans="1:111" x14ac:dyDescent="0.2">
      <c r="A186" s="1" t="s">
        <v>181</v>
      </c>
      <c r="B186" s="4">
        <v>0.6724</v>
      </c>
      <c r="C186" s="4">
        <v>0.77859999999999996</v>
      </c>
      <c r="D186" s="4">
        <v>0.33090000000000003</v>
      </c>
      <c r="E186" s="4">
        <v>0.95569999999999999</v>
      </c>
      <c r="F186" s="4">
        <v>0.1007</v>
      </c>
      <c r="G186" s="5">
        <v>0.68120000000000003</v>
      </c>
      <c r="H186" s="5">
        <v>0.80069999999999997</v>
      </c>
      <c r="I186" s="5">
        <v>0.33460000000000001</v>
      </c>
      <c r="J186" s="5">
        <v>0.94479999999999997</v>
      </c>
      <c r="K186" s="5">
        <v>6.0199999999999997E-2</v>
      </c>
      <c r="L186" s="4">
        <v>0.69140000000000001</v>
      </c>
      <c r="M186" s="4">
        <v>0.8236</v>
      </c>
      <c r="N186" s="4">
        <v>0.32279999999999998</v>
      </c>
      <c r="O186" s="4">
        <v>0.92510000000000003</v>
      </c>
      <c r="P186" s="4">
        <v>3.8199999999999998E-2</v>
      </c>
      <c r="Q186" s="5">
        <v>0.71699999999999997</v>
      </c>
      <c r="R186" s="5">
        <v>0.88080000000000003</v>
      </c>
      <c r="S186" s="5">
        <v>0.2752</v>
      </c>
      <c r="T186" s="5">
        <v>0.8841</v>
      </c>
      <c r="U186" s="5">
        <v>3.4299999999999997E-2</v>
      </c>
      <c r="V186" s="4">
        <v>0.79779999999999995</v>
      </c>
      <c r="W186" s="4">
        <v>1.0818000000000001</v>
      </c>
      <c r="X186" s="4">
        <v>0.1694</v>
      </c>
      <c r="Y186" s="4">
        <v>0.68240000000000001</v>
      </c>
      <c r="Z186" s="4">
        <v>9.4999999999999998E-3</v>
      </c>
      <c r="AA186" s="5"/>
      <c r="AB186" s="5"/>
      <c r="AC186" s="5"/>
      <c r="AD186" s="5"/>
      <c r="AE186" s="5"/>
      <c r="AF186" s="4"/>
      <c r="AG186" s="4"/>
      <c r="AH186" s="4"/>
      <c r="AI186" s="4"/>
      <c r="AJ186" s="4"/>
      <c r="AK186" s="5"/>
      <c r="AL186" s="5"/>
      <c r="AM186" s="5"/>
      <c r="AN186" s="5"/>
      <c r="AO186" s="5"/>
      <c r="AP186" s="4"/>
      <c r="AQ186" s="4"/>
      <c r="AR186" s="4"/>
      <c r="AS186" s="4"/>
      <c r="AT186" s="4"/>
      <c r="AU186" s="5"/>
      <c r="AV186" s="5"/>
      <c r="AW186" s="5"/>
      <c r="AX186" s="5"/>
      <c r="AY186" s="5"/>
      <c r="AZ186" s="4"/>
      <c r="BA186" s="4"/>
      <c r="BB186" s="4"/>
      <c r="BC186" s="4"/>
      <c r="BD186" s="4"/>
      <c r="BE186" s="5"/>
      <c r="BF186" s="5"/>
      <c r="BG186" s="5"/>
      <c r="BH186" s="5"/>
      <c r="BI186" s="5"/>
      <c r="BJ186" s="4"/>
      <c r="BK186" s="4"/>
      <c r="BL186" s="4"/>
      <c r="BM186" s="4"/>
      <c r="BN186" s="4"/>
      <c r="BO186" s="5"/>
      <c r="BP186" s="5"/>
      <c r="BQ186" s="5"/>
      <c r="BR186" s="5"/>
      <c r="BS186" s="5"/>
      <c r="BT186" s="4"/>
      <c r="BU186" s="4"/>
      <c r="BV186" s="4"/>
      <c r="BW186" s="4"/>
      <c r="BX186" s="4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5"/>
      <c r="CJ186" s="5"/>
      <c r="CK186" s="5"/>
      <c r="CL186" s="5"/>
      <c r="CM186" s="5"/>
      <c r="CN186" s="4"/>
      <c r="CO186" s="4"/>
      <c r="CP186" s="4"/>
      <c r="CQ186" s="4"/>
      <c r="CR186" s="4"/>
      <c r="CS186" s="5"/>
      <c r="CT186" s="5"/>
      <c r="CU186" s="5"/>
      <c r="CV186" s="5"/>
      <c r="CW186" s="5"/>
      <c r="CX186" s="4">
        <f t="shared" si="25"/>
        <v>0.71196000000000004</v>
      </c>
      <c r="CY186" s="4">
        <f t="shared" si="26"/>
        <v>0.87309999999999999</v>
      </c>
      <c r="CZ186" s="4">
        <f t="shared" si="27"/>
        <v>0.28658</v>
      </c>
      <c r="DA186" s="4">
        <f t="shared" si="28"/>
        <v>0.87841999999999998</v>
      </c>
      <c r="DB186" s="4">
        <f t="shared" si="29"/>
        <v>4.8579999999999998E-2</v>
      </c>
      <c r="DC186" s="11" t="str" cm="1">
        <f t="array" aca="1" ref="DC186" ca="1">CONCATENATE(INDIRECT(ADDRESS(1,MATCH(_xlfn.MINIFS(B186:CW186,metrics.est,"MAE"),B186:CW186,0)+1)), ", ", INDIRECT(ADDRESS(2,MATCH(_xlfn.MINIFS(B186:CW186,metrics.est,"MAE"),B186:CW186,0)+1)))</f>
        <v>k=5, r=0.1</v>
      </c>
      <c r="DD186" s="11" t="str" cm="1">
        <f t="array" aca="1" ref="DD186" ca="1">CONCATENATE(INDIRECT(ADDRESS(1,MATCH(_xlfn.MINIFS(B186:CW186,metrics.est,"MSE"),B186:CW186,0)+1)), ", ", INDIRECT(ADDRESS(2,MATCH(_xlfn.MINIFS(B186:CW186,metrics.est,"MSE"),B186:CW186,0)+1)))</f>
        <v>k=5, r=0.1</v>
      </c>
      <c r="DE186" s="11" t="str" cm="1">
        <f t="array" aca="1" ref="DE186" ca="1">CONCATENATE(INDIRECT(ADDRESS(1,MATCH(_xlfn.MAXIFS(B186:CW186,metrics.est,"R"),B186:CW186,0)+1)), ", ", INDIRECT(ADDRESS(2,MATCH(_xlfn.MAXIFS(B186:CW186,metrics.est,"R"),B186:CW186,0)+1)))</f>
        <v>k=5, r=0.3</v>
      </c>
      <c r="DF186" s="11" t="str" cm="1">
        <f t="array" aca="1" ref="DF186" ca="1">CONCATENATE(INDIRECT(ADDRESS(1,MATCH(_xlfn.MAXIFS(B186:CW186,metrics.est,"Coverage"),B186:CW186,0)+1)), ", ", INDIRECT(ADDRESS(2,MATCH(_xlfn.MAXIFS(B186:CW186,metrics.est,"Coverage"),B186:CW186,0)+1)))</f>
        <v>k=5, r=0.1</v>
      </c>
      <c r="DG186" s="11" t="str" cm="1">
        <f t="array" aca="1" ref="DG186" ca="1">CONCATENATE(INDIRECT(ADDRESS(1,MATCH(_xlfn.MINIFS(B186:CW186,metrics.est,"Time"),B186:CW186,0)+1)), ", ", INDIRECT(ADDRESS(2,MATCH(_xlfn.MINIFS(B186:CW186,metrics.est,"Time"),B186:CW186,0)+1)))</f>
        <v>k=5, r=0.9</v>
      </c>
    </row>
    <row r="187" spans="1:111" x14ac:dyDescent="0.2">
      <c r="A187" s="1" t="s">
        <v>182</v>
      </c>
      <c r="B187" s="4">
        <v>0.67120000000000002</v>
      </c>
      <c r="C187" s="4">
        <v>0.77690000000000003</v>
      </c>
      <c r="D187" s="4">
        <v>0.3301</v>
      </c>
      <c r="E187" s="4">
        <v>0.95579999999999998</v>
      </c>
      <c r="F187" s="4">
        <v>0.11600000000000001</v>
      </c>
      <c r="G187" s="5">
        <v>0.68030000000000002</v>
      </c>
      <c r="H187" s="5">
        <v>0.8004</v>
      </c>
      <c r="I187" s="5">
        <v>0.33810000000000001</v>
      </c>
      <c r="J187" s="5">
        <v>0.94530000000000003</v>
      </c>
      <c r="K187" s="5">
        <v>7.6200000000000004E-2</v>
      </c>
      <c r="L187" s="4">
        <v>0.69</v>
      </c>
      <c r="M187" s="4">
        <v>0.82230000000000003</v>
      </c>
      <c r="N187" s="4">
        <v>0.32750000000000001</v>
      </c>
      <c r="O187" s="4">
        <v>0.92600000000000005</v>
      </c>
      <c r="P187" s="4">
        <v>4.5400000000000003E-2</v>
      </c>
      <c r="Q187" s="5">
        <v>0.71519999999999995</v>
      </c>
      <c r="R187" s="5">
        <v>0.87860000000000005</v>
      </c>
      <c r="S187" s="5">
        <v>0.27700000000000002</v>
      </c>
      <c r="T187" s="5">
        <v>0.88560000000000005</v>
      </c>
      <c r="U187" s="5">
        <v>4.9299999999999997E-2</v>
      </c>
      <c r="V187" s="4">
        <v>0.79590000000000005</v>
      </c>
      <c r="W187" s="4">
        <v>1.0786</v>
      </c>
      <c r="X187" s="4">
        <v>0.16950000000000001</v>
      </c>
      <c r="Y187" s="4">
        <v>0.68369999999999997</v>
      </c>
      <c r="Z187" s="4">
        <v>8.9999999999999993E-3</v>
      </c>
      <c r="AA187" s="5"/>
      <c r="AB187" s="5"/>
      <c r="AC187" s="5"/>
      <c r="AD187" s="5"/>
      <c r="AE187" s="5"/>
      <c r="AF187" s="4"/>
      <c r="AG187" s="4"/>
      <c r="AH187" s="4"/>
      <c r="AI187" s="4"/>
      <c r="AJ187" s="4"/>
      <c r="AK187" s="5"/>
      <c r="AL187" s="5"/>
      <c r="AM187" s="5"/>
      <c r="AN187" s="5"/>
      <c r="AO187" s="5"/>
      <c r="AP187" s="4"/>
      <c r="AQ187" s="4"/>
      <c r="AR187" s="4"/>
      <c r="AS187" s="4"/>
      <c r="AT187" s="4"/>
      <c r="AU187" s="5"/>
      <c r="AV187" s="5"/>
      <c r="AW187" s="5"/>
      <c r="AX187" s="5"/>
      <c r="AY187" s="5"/>
      <c r="AZ187" s="4"/>
      <c r="BA187" s="4"/>
      <c r="BB187" s="4"/>
      <c r="BC187" s="4"/>
      <c r="BD187" s="4"/>
      <c r="BE187" s="5"/>
      <c r="BF187" s="5"/>
      <c r="BG187" s="5"/>
      <c r="BH187" s="5"/>
      <c r="BI187" s="5"/>
      <c r="BJ187" s="4"/>
      <c r="BK187" s="4"/>
      <c r="BL187" s="4"/>
      <c r="BM187" s="4"/>
      <c r="BN187" s="4"/>
      <c r="BO187" s="5"/>
      <c r="BP187" s="5"/>
      <c r="BQ187" s="5"/>
      <c r="BR187" s="5"/>
      <c r="BS187" s="5"/>
      <c r="BT187" s="4"/>
      <c r="BU187" s="4"/>
      <c r="BV187" s="4"/>
      <c r="BW187" s="4"/>
      <c r="BX187" s="4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5"/>
      <c r="CJ187" s="5"/>
      <c r="CK187" s="5"/>
      <c r="CL187" s="5"/>
      <c r="CM187" s="5"/>
      <c r="CN187" s="4"/>
      <c r="CO187" s="4"/>
      <c r="CP187" s="4"/>
      <c r="CQ187" s="4"/>
      <c r="CR187" s="4"/>
      <c r="CS187" s="5"/>
      <c r="CT187" s="5"/>
      <c r="CU187" s="5"/>
      <c r="CV187" s="5"/>
      <c r="CW187" s="5"/>
      <c r="CX187" s="4">
        <f t="shared" si="25"/>
        <v>0.71052000000000004</v>
      </c>
      <c r="CY187" s="4">
        <f t="shared" si="26"/>
        <v>0.87136000000000013</v>
      </c>
      <c r="CZ187" s="4">
        <f t="shared" si="27"/>
        <v>0.28843999999999997</v>
      </c>
      <c r="DA187" s="4">
        <f t="shared" si="28"/>
        <v>0.87927999999999995</v>
      </c>
      <c r="DB187" s="4">
        <f t="shared" si="29"/>
        <v>5.9179999999999996E-2</v>
      </c>
      <c r="DC187" s="11" t="str" cm="1">
        <f t="array" aca="1" ref="DC187" ca="1">CONCATENATE(INDIRECT(ADDRESS(1,MATCH(_xlfn.MINIFS(B187:CW187,metrics.est,"MAE"),B187:CW187,0)+1)), ", ", INDIRECT(ADDRESS(2,MATCH(_xlfn.MINIFS(B187:CW187,metrics.est,"MAE"),B187:CW187,0)+1)))</f>
        <v>k=5, r=0.1</v>
      </c>
      <c r="DD187" s="11" t="str" cm="1">
        <f t="array" aca="1" ref="DD187" ca="1">CONCATENATE(INDIRECT(ADDRESS(1,MATCH(_xlfn.MINIFS(B187:CW187,metrics.est,"MSE"),B187:CW187,0)+1)), ", ", INDIRECT(ADDRESS(2,MATCH(_xlfn.MINIFS(B187:CW187,metrics.est,"MSE"),B187:CW187,0)+1)))</f>
        <v>k=5, r=0.1</v>
      </c>
      <c r="DE187" s="11" t="str" cm="1">
        <f t="array" aca="1" ref="DE187" ca="1">CONCATENATE(INDIRECT(ADDRESS(1,MATCH(_xlfn.MAXIFS(B187:CW187,metrics.est,"R"),B187:CW187,0)+1)), ", ", INDIRECT(ADDRESS(2,MATCH(_xlfn.MAXIFS(B187:CW187,metrics.est,"R"),B187:CW187,0)+1)))</f>
        <v>k=5, r=0.3</v>
      </c>
      <c r="DF187" s="11" t="str" cm="1">
        <f t="array" aca="1" ref="DF187" ca="1">CONCATENATE(INDIRECT(ADDRESS(1,MATCH(_xlfn.MAXIFS(B187:CW187,metrics.est,"Coverage"),B187:CW187,0)+1)), ", ", INDIRECT(ADDRESS(2,MATCH(_xlfn.MAXIFS(B187:CW187,metrics.est,"Coverage"),B187:CW187,0)+1)))</f>
        <v>k=5, r=0.1</v>
      </c>
      <c r="DG187" s="11" t="str" cm="1">
        <f t="array" aca="1" ref="DG187" ca="1">CONCATENATE(INDIRECT(ADDRESS(1,MATCH(_xlfn.MINIFS(B187:CW187,metrics.est,"Time"),B187:CW187,0)+1)), ", ", INDIRECT(ADDRESS(2,MATCH(_xlfn.MINIFS(B187:CW187,metrics.est,"Time"),B187:CW187,0)+1)))</f>
        <v>k=5, r=0.9</v>
      </c>
    </row>
    <row r="188" spans="1:111" x14ac:dyDescent="0.2">
      <c r="A188" s="1" t="s">
        <v>183</v>
      </c>
      <c r="B188" s="4">
        <v>0.67159999999999997</v>
      </c>
      <c r="C188" s="4">
        <v>0.77690000000000003</v>
      </c>
      <c r="D188" s="4">
        <v>0.33279999999999998</v>
      </c>
      <c r="E188" s="4">
        <v>0.95479999999999998</v>
      </c>
      <c r="F188" s="4">
        <v>9.5500000000000002E-2</v>
      </c>
      <c r="G188" s="5">
        <v>0.68179999999999996</v>
      </c>
      <c r="H188" s="5">
        <v>0.80189999999999995</v>
      </c>
      <c r="I188" s="5">
        <v>0.33129999999999998</v>
      </c>
      <c r="J188" s="5">
        <v>0.94379999999999997</v>
      </c>
      <c r="K188" s="5">
        <v>5.2900000000000003E-2</v>
      </c>
      <c r="L188" s="4">
        <v>0.69389999999999996</v>
      </c>
      <c r="M188" s="4">
        <v>0.82909999999999995</v>
      </c>
      <c r="N188" s="4">
        <v>0.31580000000000003</v>
      </c>
      <c r="O188" s="4">
        <v>0.92320000000000002</v>
      </c>
      <c r="P188" s="4">
        <v>3.9399999999999998E-2</v>
      </c>
      <c r="Q188" s="5">
        <v>0.72330000000000005</v>
      </c>
      <c r="R188" s="5">
        <v>0.89439999999999997</v>
      </c>
      <c r="S188" s="5">
        <v>0.2596</v>
      </c>
      <c r="T188" s="5">
        <v>0.87860000000000005</v>
      </c>
      <c r="U188" s="5">
        <v>3.7699999999999997E-2</v>
      </c>
      <c r="V188" s="4">
        <v>0.81220000000000003</v>
      </c>
      <c r="W188" s="4">
        <v>1.1180000000000001</v>
      </c>
      <c r="X188" s="4">
        <v>0.16070000000000001</v>
      </c>
      <c r="Y188" s="4">
        <v>0.65710000000000002</v>
      </c>
      <c r="Z188" s="4">
        <v>8.3999999999999995E-3</v>
      </c>
      <c r="AA188" s="5"/>
      <c r="AB188" s="5"/>
      <c r="AC188" s="5"/>
      <c r="AD188" s="5"/>
      <c r="AE188" s="5"/>
      <c r="AF188" s="4"/>
      <c r="AG188" s="4"/>
      <c r="AH188" s="4"/>
      <c r="AI188" s="4"/>
      <c r="AJ188" s="4"/>
      <c r="AK188" s="5"/>
      <c r="AL188" s="5"/>
      <c r="AM188" s="5"/>
      <c r="AN188" s="5"/>
      <c r="AO188" s="5"/>
      <c r="AP188" s="4"/>
      <c r="AQ188" s="4"/>
      <c r="AR188" s="4"/>
      <c r="AS188" s="4"/>
      <c r="AT188" s="4"/>
      <c r="AU188" s="5"/>
      <c r="AV188" s="5"/>
      <c r="AW188" s="5"/>
      <c r="AX188" s="5"/>
      <c r="AY188" s="5"/>
      <c r="AZ188" s="4"/>
      <c r="BA188" s="4"/>
      <c r="BB188" s="4"/>
      <c r="BC188" s="4"/>
      <c r="BD188" s="4"/>
      <c r="BE188" s="5"/>
      <c r="BF188" s="5"/>
      <c r="BG188" s="5"/>
      <c r="BH188" s="5"/>
      <c r="BI188" s="5"/>
      <c r="BJ188" s="4"/>
      <c r="BK188" s="4"/>
      <c r="BL188" s="4"/>
      <c r="BM188" s="4"/>
      <c r="BN188" s="4"/>
      <c r="BO188" s="5"/>
      <c r="BP188" s="5"/>
      <c r="BQ188" s="5"/>
      <c r="BR188" s="5"/>
      <c r="BS188" s="5"/>
      <c r="BT188" s="4"/>
      <c r="BU188" s="4"/>
      <c r="BV188" s="4"/>
      <c r="BW188" s="4"/>
      <c r="BX188" s="4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5"/>
      <c r="CJ188" s="5"/>
      <c r="CK188" s="5"/>
      <c r="CL188" s="5"/>
      <c r="CM188" s="5"/>
      <c r="CN188" s="4"/>
      <c r="CO188" s="4"/>
      <c r="CP188" s="4"/>
      <c r="CQ188" s="4"/>
      <c r="CR188" s="4"/>
      <c r="CS188" s="5"/>
      <c r="CT188" s="5"/>
      <c r="CU188" s="5"/>
      <c r="CV188" s="5"/>
      <c r="CW188" s="5"/>
      <c r="CX188" s="4">
        <f t="shared" si="25"/>
        <v>0.71655999999999997</v>
      </c>
      <c r="CY188" s="4">
        <f t="shared" si="26"/>
        <v>0.88406000000000007</v>
      </c>
      <c r="CZ188" s="4">
        <f t="shared" si="27"/>
        <v>0.28004000000000001</v>
      </c>
      <c r="DA188" s="4">
        <f t="shared" si="28"/>
        <v>0.87149999999999994</v>
      </c>
      <c r="DB188" s="4">
        <f t="shared" si="29"/>
        <v>4.6779999999999995E-2</v>
      </c>
      <c r="DC188" s="11" t="str" cm="1">
        <f t="array" aca="1" ref="DC188" ca="1">CONCATENATE(INDIRECT(ADDRESS(1,MATCH(_xlfn.MINIFS(B188:CW188,metrics.est,"MAE"),B188:CW188,0)+1)), ", ", INDIRECT(ADDRESS(2,MATCH(_xlfn.MINIFS(B188:CW188,metrics.est,"MAE"),B188:CW188,0)+1)))</f>
        <v>k=5, r=0.1</v>
      </c>
      <c r="DD188" s="11" t="str" cm="1">
        <f t="array" aca="1" ref="DD188" ca="1">CONCATENATE(INDIRECT(ADDRESS(1,MATCH(_xlfn.MINIFS(B188:CW188,metrics.est,"MSE"),B188:CW188,0)+1)), ", ", INDIRECT(ADDRESS(2,MATCH(_xlfn.MINIFS(B188:CW188,metrics.est,"MSE"),B188:CW188,0)+1)))</f>
        <v>k=5, r=0.1</v>
      </c>
      <c r="DE188" s="11" t="str" cm="1">
        <f t="array" aca="1" ref="DE188" ca="1">CONCATENATE(INDIRECT(ADDRESS(1,MATCH(_xlfn.MAXIFS(B188:CW188,metrics.est,"R"),B188:CW188,0)+1)), ", ", INDIRECT(ADDRESS(2,MATCH(_xlfn.MAXIFS(B188:CW188,metrics.est,"R"),B188:CW188,0)+1)))</f>
        <v>k=5, r=0.1</v>
      </c>
      <c r="DF188" s="11" t="str" cm="1">
        <f t="array" aca="1" ref="DF188" ca="1">CONCATENATE(INDIRECT(ADDRESS(1,MATCH(_xlfn.MAXIFS(B188:CW188,metrics.est,"Coverage"),B188:CW188,0)+1)), ", ", INDIRECT(ADDRESS(2,MATCH(_xlfn.MAXIFS(B188:CW188,metrics.est,"Coverage"),B188:CW188,0)+1)))</f>
        <v>k=5, r=0.1</v>
      </c>
      <c r="DG188" s="11" t="str" cm="1">
        <f t="array" aca="1" ref="DG188" ca="1">CONCATENATE(INDIRECT(ADDRESS(1,MATCH(_xlfn.MINIFS(B188:CW188,metrics.est,"Time"),B188:CW188,0)+1)), ", ", INDIRECT(ADDRESS(2,MATCH(_xlfn.MINIFS(B188:CW188,metrics.est,"Time"),B188:CW188,0)+1)))</f>
        <v>k=5, r=0.9</v>
      </c>
    </row>
    <row r="189" spans="1:111" x14ac:dyDescent="0.2">
      <c r="A189" s="1" t="s">
        <v>184</v>
      </c>
      <c r="B189" s="4">
        <v>0.67049999999999998</v>
      </c>
      <c r="C189" s="4">
        <v>0.77559999999999996</v>
      </c>
      <c r="D189" s="4">
        <v>0.32829999999999998</v>
      </c>
      <c r="E189" s="4">
        <v>0.95489999999999997</v>
      </c>
      <c r="F189" s="4">
        <v>0.1183</v>
      </c>
      <c r="G189" s="5">
        <v>0.68079999999999996</v>
      </c>
      <c r="H189" s="5">
        <v>0.80120000000000002</v>
      </c>
      <c r="I189" s="5">
        <v>0.33129999999999998</v>
      </c>
      <c r="J189" s="5">
        <v>0.94399999999999995</v>
      </c>
      <c r="K189" s="5">
        <v>7.1900000000000006E-2</v>
      </c>
      <c r="L189" s="4">
        <v>0.69269999999999998</v>
      </c>
      <c r="M189" s="4">
        <v>0.82779999999999998</v>
      </c>
      <c r="N189" s="4">
        <v>0.31929999999999997</v>
      </c>
      <c r="O189" s="4">
        <v>0.92379999999999995</v>
      </c>
      <c r="P189" s="4">
        <v>5.28E-2</v>
      </c>
      <c r="Q189" s="5">
        <v>0.72170000000000001</v>
      </c>
      <c r="R189" s="5">
        <v>0.8921</v>
      </c>
      <c r="S189" s="5">
        <v>0.26090000000000002</v>
      </c>
      <c r="T189" s="5">
        <v>0.87960000000000005</v>
      </c>
      <c r="U189" s="5">
        <v>5.6500000000000002E-2</v>
      </c>
      <c r="V189" s="4">
        <v>0.8105</v>
      </c>
      <c r="W189" s="4">
        <v>1.1146</v>
      </c>
      <c r="X189" s="4">
        <v>0.16059999999999999</v>
      </c>
      <c r="Y189" s="4">
        <v>0.65800000000000003</v>
      </c>
      <c r="Z189" s="4">
        <v>9.1000000000000004E-3</v>
      </c>
      <c r="AA189" s="5"/>
      <c r="AB189" s="5"/>
      <c r="AC189" s="5"/>
      <c r="AD189" s="5"/>
      <c r="AE189" s="5"/>
      <c r="AF189" s="4"/>
      <c r="AG189" s="4"/>
      <c r="AH189" s="4"/>
      <c r="AI189" s="4"/>
      <c r="AJ189" s="4"/>
      <c r="AK189" s="5"/>
      <c r="AL189" s="5"/>
      <c r="AM189" s="5"/>
      <c r="AN189" s="5"/>
      <c r="AO189" s="5"/>
      <c r="AP189" s="4"/>
      <c r="AQ189" s="4"/>
      <c r="AR189" s="4"/>
      <c r="AS189" s="4"/>
      <c r="AT189" s="4"/>
      <c r="AU189" s="5"/>
      <c r="AV189" s="5"/>
      <c r="AW189" s="5"/>
      <c r="AX189" s="5"/>
      <c r="AY189" s="5"/>
      <c r="AZ189" s="4"/>
      <c r="BA189" s="4"/>
      <c r="BB189" s="4"/>
      <c r="BC189" s="4"/>
      <c r="BD189" s="4"/>
      <c r="BE189" s="5"/>
      <c r="BF189" s="5"/>
      <c r="BG189" s="5"/>
      <c r="BH189" s="5"/>
      <c r="BI189" s="5"/>
      <c r="BJ189" s="4"/>
      <c r="BK189" s="4"/>
      <c r="BL189" s="4"/>
      <c r="BM189" s="4"/>
      <c r="BN189" s="4"/>
      <c r="BO189" s="5"/>
      <c r="BP189" s="5"/>
      <c r="BQ189" s="5"/>
      <c r="BR189" s="5"/>
      <c r="BS189" s="5"/>
      <c r="BT189" s="4"/>
      <c r="BU189" s="4"/>
      <c r="BV189" s="4"/>
      <c r="BW189" s="4"/>
      <c r="BX189" s="4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5"/>
      <c r="CJ189" s="5"/>
      <c r="CK189" s="5"/>
      <c r="CL189" s="5"/>
      <c r="CM189" s="5"/>
      <c r="CN189" s="4"/>
      <c r="CO189" s="4"/>
      <c r="CP189" s="4"/>
      <c r="CQ189" s="4"/>
      <c r="CR189" s="4"/>
      <c r="CS189" s="5"/>
      <c r="CT189" s="5"/>
      <c r="CU189" s="5"/>
      <c r="CV189" s="5"/>
      <c r="CW189" s="5"/>
      <c r="CX189" s="4">
        <f t="shared" si="25"/>
        <v>0.71523999999999999</v>
      </c>
      <c r="CY189" s="4">
        <f t="shared" si="26"/>
        <v>0.88225999999999993</v>
      </c>
      <c r="CZ189" s="4">
        <f t="shared" si="27"/>
        <v>0.28008</v>
      </c>
      <c r="DA189" s="4">
        <f t="shared" si="28"/>
        <v>0.87205999999999995</v>
      </c>
      <c r="DB189" s="4">
        <f t="shared" si="29"/>
        <v>6.1719999999999997E-2</v>
      </c>
      <c r="DC189" s="11" t="str" cm="1">
        <f t="array" aca="1" ref="DC189" ca="1">CONCATENATE(INDIRECT(ADDRESS(1,MATCH(_xlfn.MINIFS(B189:CW189,metrics.est,"MAE"),B189:CW189,0)+1)), ", ", INDIRECT(ADDRESS(2,MATCH(_xlfn.MINIFS(B189:CW189,metrics.est,"MAE"),B189:CW189,0)+1)))</f>
        <v>k=5, r=0.1</v>
      </c>
      <c r="DD189" s="11" t="str" cm="1">
        <f t="array" aca="1" ref="DD189" ca="1">CONCATENATE(INDIRECT(ADDRESS(1,MATCH(_xlfn.MINIFS(B189:CW189,metrics.est,"MSE"),B189:CW189,0)+1)), ", ", INDIRECT(ADDRESS(2,MATCH(_xlfn.MINIFS(B189:CW189,metrics.est,"MSE"),B189:CW189,0)+1)))</f>
        <v>k=5, r=0.1</v>
      </c>
      <c r="DE189" s="11" t="str" cm="1">
        <f t="array" aca="1" ref="DE189" ca="1">CONCATENATE(INDIRECT(ADDRESS(1,MATCH(_xlfn.MAXIFS(B189:CW189,metrics.est,"R"),B189:CW189,0)+1)), ", ", INDIRECT(ADDRESS(2,MATCH(_xlfn.MAXIFS(B189:CW189,metrics.est,"R"),B189:CW189,0)+1)))</f>
        <v>k=5, r=0.3</v>
      </c>
      <c r="DF189" s="11" t="str" cm="1">
        <f t="array" aca="1" ref="DF189" ca="1">CONCATENATE(INDIRECT(ADDRESS(1,MATCH(_xlfn.MAXIFS(B189:CW189,metrics.est,"Coverage"),B189:CW189,0)+1)), ", ", INDIRECT(ADDRESS(2,MATCH(_xlfn.MAXIFS(B189:CW189,metrics.est,"Coverage"),B189:CW189,0)+1)))</f>
        <v>k=5, r=0.1</v>
      </c>
      <c r="DG189" s="11" t="str" cm="1">
        <f t="array" aca="1" ref="DG189" ca="1">CONCATENATE(INDIRECT(ADDRESS(1,MATCH(_xlfn.MINIFS(B189:CW189,metrics.est,"Time"),B189:CW189,0)+1)), ", ", INDIRECT(ADDRESS(2,MATCH(_xlfn.MINIFS(B189:CW189,metrics.est,"Time"),B189:CW189,0)+1)))</f>
        <v>k=5, r=0.9</v>
      </c>
    </row>
    <row r="190" spans="1:111" x14ac:dyDescent="0.2">
      <c r="A190" s="1" t="s">
        <v>185</v>
      </c>
      <c r="B190" s="4">
        <v>0.66339999999999999</v>
      </c>
      <c r="C190" s="4">
        <v>0.75660000000000005</v>
      </c>
      <c r="D190" s="4">
        <v>0.33329999999999999</v>
      </c>
      <c r="E190" s="4">
        <v>0.92669999999999997</v>
      </c>
      <c r="F190" s="4">
        <v>7.6100000000000001E-2</v>
      </c>
      <c r="G190" s="5">
        <v>0.67849999999999999</v>
      </c>
      <c r="H190" s="5">
        <v>0.79269999999999996</v>
      </c>
      <c r="I190" s="5">
        <v>0.31340000000000001</v>
      </c>
      <c r="J190" s="5">
        <v>0.90710000000000002</v>
      </c>
      <c r="K190" s="5">
        <v>3.8399999999999997E-2</v>
      </c>
      <c r="L190" s="4">
        <v>0.69820000000000004</v>
      </c>
      <c r="M190" s="4">
        <v>0.83630000000000004</v>
      </c>
      <c r="N190" s="4">
        <v>0.28489999999999999</v>
      </c>
      <c r="O190" s="4">
        <v>0.87250000000000005</v>
      </c>
      <c r="P190" s="4">
        <v>3.2800000000000003E-2</v>
      </c>
      <c r="Q190" s="5">
        <v>0.73519999999999996</v>
      </c>
      <c r="R190" s="5">
        <v>0.92010000000000003</v>
      </c>
      <c r="S190" s="5">
        <v>0.22070000000000001</v>
      </c>
      <c r="T190" s="5">
        <v>0.80869999999999997</v>
      </c>
      <c r="U190" s="5">
        <v>4.1799999999999997E-2</v>
      </c>
      <c r="V190" s="4">
        <v>0.8387</v>
      </c>
      <c r="W190" s="4">
        <v>1.1771</v>
      </c>
      <c r="X190" s="4">
        <v>7.7200000000000005E-2</v>
      </c>
      <c r="Y190" s="4">
        <v>0.59430000000000005</v>
      </c>
      <c r="Z190" s="4">
        <v>1.1599999999999999E-2</v>
      </c>
      <c r="AA190" s="5"/>
      <c r="AB190" s="5"/>
      <c r="AC190" s="5"/>
      <c r="AD190" s="5"/>
      <c r="AE190" s="5"/>
      <c r="AF190" s="4"/>
      <c r="AG190" s="4"/>
      <c r="AH190" s="4"/>
      <c r="AI190" s="4"/>
      <c r="AJ190" s="4"/>
      <c r="AK190" s="5"/>
      <c r="AL190" s="5"/>
      <c r="AM190" s="5"/>
      <c r="AN190" s="5"/>
      <c r="AO190" s="5"/>
      <c r="AP190" s="4"/>
      <c r="AQ190" s="4"/>
      <c r="AR190" s="4"/>
      <c r="AS190" s="4"/>
      <c r="AT190" s="4"/>
      <c r="AU190" s="5"/>
      <c r="AV190" s="5"/>
      <c r="AW190" s="5"/>
      <c r="AX190" s="5"/>
      <c r="AY190" s="5"/>
      <c r="AZ190" s="4"/>
      <c r="BA190" s="4"/>
      <c r="BB190" s="4"/>
      <c r="BC190" s="4"/>
      <c r="BD190" s="4"/>
      <c r="BE190" s="5"/>
      <c r="BF190" s="5"/>
      <c r="BG190" s="5"/>
      <c r="BH190" s="5"/>
      <c r="BI190" s="5"/>
      <c r="BJ190" s="4"/>
      <c r="BK190" s="4"/>
      <c r="BL190" s="4"/>
      <c r="BM190" s="4"/>
      <c r="BN190" s="4"/>
      <c r="BO190" s="5"/>
      <c r="BP190" s="5"/>
      <c r="BQ190" s="5"/>
      <c r="BR190" s="5"/>
      <c r="BS190" s="5"/>
      <c r="BT190" s="4"/>
      <c r="BU190" s="4"/>
      <c r="BV190" s="4"/>
      <c r="BW190" s="4"/>
      <c r="BX190" s="4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5"/>
      <c r="CJ190" s="5"/>
      <c r="CK190" s="5"/>
      <c r="CL190" s="5"/>
      <c r="CM190" s="5"/>
      <c r="CN190" s="4"/>
      <c r="CO190" s="4"/>
      <c r="CP190" s="4"/>
      <c r="CQ190" s="4"/>
      <c r="CR190" s="4"/>
      <c r="CS190" s="5"/>
      <c r="CT190" s="5"/>
      <c r="CU190" s="5"/>
      <c r="CV190" s="5"/>
      <c r="CW190" s="5"/>
      <c r="CX190" s="4">
        <f t="shared" si="25"/>
        <v>0.7228</v>
      </c>
      <c r="CY190" s="4">
        <f t="shared" si="26"/>
        <v>0.89656000000000002</v>
      </c>
      <c r="CZ190" s="4">
        <f t="shared" si="27"/>
        <v>0.24589999999999995</v>
      </c>
      <c r="DA190" s="4">
        <f t="shared" si="28"/>
        <v>0.82186000000000003</v>
      </c>
      <c r="DB190" s="4">
        <f t="shared" si="29"/>
        <v>4.0139999999999995E-2</v>
      </c>
      <c r="DC190" s="11" t="str" cm="1">
        <f t="array" aca="1" ref="DC190" ca="1">CONCATENATE(INDIRECT(ADDRESS(1,MATCH(_xlfn.MINIFS(B190:CW190,metrics.est,"MAE"),B190:CW190,0)+1)), ", ", INDIRECT(ADDRESS(2,MATCH(_xlfn.MINIFS(B190:CW190,metrics.est,"MAE"),B190:CW190,0)+1)))</f>
        <v>k=5, r=0.1</v>
      </c>
      <c r="DD190" s="11" t="str" cm="1">
        <f t="array" aca="1" ref="DD190" ca="1">CONCATENATE(INDIRECT(ADDRESS(1,MATCH(_xlfn.MINIFS(B190:CW190,metrics.est,"MSE"),B190:CW190,0)+1)), ", ", INDIRECT(ADDRESS(2,MATCH(_xlfn.MINIFS(B190:CW190,metrics.est,"MSE"),B190:CW190,0)+1)))</f>
        <v>k=5, r=0.1</v>
      </c>
      <c r="DE190" s="11" t="str" cm="1">
        <f t="array" aca="1" ref="DE190" ca="1">CONCATENATE(INDIRECT(ADDRESS(1,MATCH(_xlfn.MAXIFS(B190:CW190,metrics.est,"R"),B190:CW190,0)+1)), ", ", INDIRECT(ADDRESS(2,MATCH(_xlfn.MAXIFS(B190:CW190,metrics.est,"R"),B190:CW190,0)+1)))</f>
        <v>k=5, r=0.1</v>
      </c>
      <c r="DF190" s="11" t="str" cm="1">
        <f t="array" aca="1" ref="DF190" ca="1">CONCATENATE(INDIRECT(ADDRESS(1,MATCH(_xlfn.MAXIFS(B190:CW190,metrics.est,"Coverage"),B190:CW190,0)+1)), ", ", INDIRECT(ADDRESS(2,MATCH(_xlfn.MAXIFS(B190:CW190,metrics.est,"Coverage"),B190:CW190,0)+1)))</f>
        <v>k=5, r=0.1</v>
      </c>
      <c r="DG190" s="11" t="str" cm="1">
        <f t="array" aca="1" ref="DG190" ca="1">CONCATENATE(INDIRECT(ADDRESS(1,MATCH(_xlfn.MINIFS(B190:CW190,metrics.est,"Time"),B190:CW190,0)+1)), ", ", INDIRECT(ADDRESS(2,MATCH(_xlfn.MINIFS(B190:CW190,metrics.est,"Time"),B190:CW190,0)+1)))</f>
        <v>k=5, r=0.9</v>
      </c>
    </row>
    <row r="191" spans="1:111" x14ac:dyDescent="0.2">
      <c r="A191" s="1" t="s">
        <v>186</v>
      </c>
      <c r="B191" s="4">
        <v>0.6472</v>
      </c>
      <c r="C191" s="4">
        <v>0.71760000000000002</v>
      </c>
      <c r="D191" s="4">
        <v>0.36670000000000003</v>
      </c>
      <c r="E191" s="4">
        <v>0.95699999999999996</v>
      </c>
      <c r="F191" s="4">
        <v>0.21940000000000001</v>
      </c>
      <c r="G191" s="5">
        <v>0.66369999999999996</v>
      </c>
      <c r="H191" s="5">
        <v>0.75629999999999997</v>
      </c>
      <c r="I191" s="5">
        <v>0.36899999999999999</v>
      </c>
      <c r="J191" s="5">
        <v>0.94610000000000005</v>
      </c>
      <c r="K191" s="5">
        <v>0.31759999999999999</v>
      </c>
      <c r="L191" s="4">
        <v>0.6865</v>
      </c>
      <c r="M191" s="4">
        <v>0.80489999999999995</v>
      </c>
      <c r="N191" s="4">
        <v>0.35020000000000001</v>
      </c>
      <c r="O191" s="4">
        <v>0.92869999999999997</v>
      </c>
      <c r="P191" s="4">
        <v>0.26450000000000001</v>
      </c>
      <c r="Q191" s="5">
        <v>0.7278</v>
      </c>
      <c r="R191" s="5">
        <v>0.90359999999999996</v>
      </c>
      <c r="S191" s="5">
        <v>0.28939999999999999</v>
      </c>
      <c r="T191" s="5">
        <v>0.88919999999999999</v>
      </c>
      <c r="U191" s="5">
        <v>0.19650000000000001</v>
      </c>
      <c r="V191" s="4">
        <v>0.82840000000000003</v>
      </c>
      <c r="W191" s="4">
        <v>1.1658999999999999</v>
      </c>
      <c r="X191" s="4">
        <v>0.20119999999999999</v>
      </c>
      <c r="Y191" s="4">
        <v>0.60619999999999996</v>
      </c>
      <c r="Z191" s="4">
        <v>6.7299999999999999E-2</v>
      </c>
      <c r="AA191" s="5"/>
      <c r="AB191" s="5"/>
      <c r="AC191" s="5"/>
      <c r="AD191" s="5"/>
      <c r="AE191" s="5"/>
      <c r="AF191" s="4"/>
      <c r="AG191" s="4"/>
      <c r="AH191" s="4"/>
      <c r="AI191" s="4"/>
      <c r="AJ191" s="4"/>
      <c r="AK191" s="5"/>
      <c r="AL191" s="5"/>
      <c r="AM191" s="5"/>
      <c r="AN191" s="5"/>
      <c r="AO191" s="5"/>
      <c r="AP191" s="4"/>
      <c r="AQ191" s="4"/>
      <c r="AR191" s="4"/>
      <c r="AS191" s="4"/>
      <c r="AT191" s="4"/>
      <c r="AU191" s="5"/>
      <c r="AV191" s="5"/>
      <c r="AW191" s="5"/>
      <c r="AX191" s="5"/>
      <c r="AY191" s="5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>
        <f t="shared" si="25"/>
        <v>0.71072000000000002</v>
      </c>
      <c r="CY191" s="4">
        <f t="shared" si="26"/>
        <v>0.86965999999999999</v>
      </c>
      <c r="CZ191" s="4">
        <f t="shared" si="27"/>
        <v>0.31530000000000002</v>
      </c>
      <c r="DA191" s="4">
        <f t="shared" si="28"/>
        <v>0.8654400000000001</v>
      </c>
      <c r="DB191" s="4">
        <f t="shared" si="29"/>
        <v>0.21306000000000003</v>
      </c>
      <c r="DC191" s="11" t="str" cm="1">
        <f t="array" aca="1" ref="DC191" ca="1">CONCATENATE(INDIRECT(ADDRESS(1,MATCH(_xlfn.MINIFS(B191:CW191,metrics.est,"MAE"),B191:CW191,0)+1)), ", ", INDIRECT(ADDRESS(2,MATCH(_xlfn.MINIFS(B191:CW191,metrics.est,"MAE"),B191:CW191,0)+1)))</f>
        <v>k=5, r=0.1</v>
      </c>
      <c r="DD191" s="11" t="str" cm="1">
        <f t="array" aca="1" ref="DD191" ca="1">CONCATENATE(INDIRECT(ADDRESS(1,MATCH(_xlfn.MINIFS(B191:CW191,metrics.est,"MSE"),B191:CW191,0)+1)), ", ", INDIRECT(ADDRESS(2,MATCH(_xlfn.MINIFS(B191:CW191,metrics.est,"MSE"),B191:CW191,0)+1)))</f>
        <v>k=5, r=0.1</v>
      </c>
      <c r="DE191" s="11" t="str" cm="1">
        <f t="array" aca="1" ref="DE191" ca="1">CONCATENATE(INDIRECT(ADDRESS(1,MATCH(_xlfn.MAXIFS(B191:CW191,metrics.est,"R"),B191:CW191,0)+1)), ", ", INDIRECT(ADDRESS(2,MATCH(_xlfn.MAXIFS(B191:CW191,metrics.est,"R"),B191:CW191,0)+1)))</f>
        <v>k=5, r=0.3</v>
      </c>
      <c r="DF191" s="11" t="str" cm="1">
        <f t="array" aca="1" ref="DF191" ca="1">CONCATENATE(INDIRECT(ADDRESS(1,MATCH(_xlfn.MAXIFS(B191:CW191,metrics.est,"Coverage"),B191:CW191,0)+1)), ", ", INDIRECT(ADDRESS(2,MATCH(_xlfn.MAXIFS(B191:CW191,metrics.est,"Coverage"),B191:CW191,0)+1)))</f>
        <v>k=5, r=0.1</v>
      </c>
      <c r="DG191" s="11" t="str" cm="1">
        <f t="array" aca="1" ref="DG191" ca="1">CONCATENATE(INDIRECT(ADDRESS(1,MATCH(_xlfn.MINIFS(B191:CW191,metrics.est,"Time"),B191:CW191,0)+1)), ", ", INDIRECT(ADDRESS(2,MATCH(_xlfn.MINIFS(B191:CW191,metrics.est,"Time"),B191:CW191,0)+1)))</f>
        <v>k=5, r=0.9</v>
      </c>
    </row>
    <row r="192" spans="1:111" x14ac:dyDescent="0.2">
      <c r="A192" s="1" t="s">
        <v>187</v>
      </c>
      <c r="B192" s="4">
        <v>0.67349999999999999</v>
      </c>
      <c r="C192" s="4">
        <v>0.78169999999999995</v>
      </c>
      <c r="D192" s="4">
        <v>0.33</v>
      </c>
      <c r="E192" s="4">
        <v>0.95630000000000004</v>
      </c>
      <c r="F192" s="4">
        <v>7.9000000000000001E-2</v>
      </c>
      <c r="G192" s="5">
        <v>0.68230000000000002</v>
      </c>
      <c r="H192" s="5">
        <v>0.80420000000000003</v>
      </c>
      <c r="I192" s="5">
        <v>0.33800000000000002</v>
      </c>
      <c r="J192" s="5">
        <v>0.94610000000000005</v>
      </c>
      <c r="K192" s="5">
        <v>4.3999999999999997E-2</v>
      </c>
      <c r="L192" s="4">
        <v>0.69210000000000005</v>
      </c>
      <c r="M192" s="4">
        <v>0.82669999999999999</v>
      </c>
      <c r="N192" s="4">
        <v>0.32690000000000002</v>
      </c>
      <c r="O192" s="4">
        <v>0.92700000000000005</v>
      </c>
      <c r="P192" s="4">
        <v>3.0599999999999999E-2</v>
      </c>
      <c r="Q192" s="5">
        <v>0.71760000000000002</v>
      </c>
      <c r="R192" s="5">
        <v>0.88300000000000001</v>
      </c>
      <c r="S192" s="5">
        <v>0.27329999999999999</v>
      </c>
      <c r="T192" s="5">
        <v>0.88680000000000003</v>
      </c>
      <c r="U192" s="5">
        <v>4.1099999999999998E-2</v>
      </c>
      <c r="V192" s="4">
        <v>0.79630000000000001</v>
      </c>
      <c r="W192" s="4">
        <v>1.0787</v>
      </c>
      <c r="X192" s="4">
        <v>0.16900000000000001</v>
      </c>
      <c r="Y192" s="4">
        <v>0.68620000000000003</v>
      </c>
      <c r="Z192" s="4">
        <v>1.35E-2</v>
      </c>
      <c r="AA192" s="5"/>
      <c r="AB192" s="5"/>
      <c r="AC192" s="5"/>
      <c r="AD192" s="5"/>
      <c r="AE192" s="5"/>
      <c r="AF192" s="4"/>
      <c r="AG192" s="4"/>
      <c r="AH192" s="4"/>
      <c r="AI192" s="4"/>
      <c r="AJ192" s="4"/>
      <c r="AK192" s="5"/>
      <c r="AL192" s="5"/>
      <c r="AM192" s="5"/>
      <c r="AN192" s="5"/>
      <c r="AO192" s="5"/>
      <c r="AP192" s="4"/>
      <c r="AQ192" s="4"/>
      <c r="AR192" s="4"/>
      <c r="AS192" s="4"/>
      <c r="AT192" s="4"/>
      <c r="AU192" s="5"/>
      <c r="AV192" s="5"/>
      <c r="AW192" s="5"/>
      <c r="AX192" s="5"/>
      <c r="AY192" s="5"/>
      <c r="AZ192" s="4"/>
      <c r="BA192" s="4"/>
      <c r="BB192" s="4"/>
      <c r="BC192" s="4"/>
      <c r="BD192" s="4"/>
      <c r="BE192" s="5"/>
      <c r="BF192" s="5"/>
      <c r="BG192" s="5"/>
      <c r="BH192" s="5"/>
      <c r="BI192" s="5"/>
      <c r="BJ192" s="4"/>
      <c r="BK192" s="4"/>
      <c r="BL192" s="4"/>
      <c r="BM192" s="4"/>
      <c r="BN192" s="4"/>
      <c r="BO192" s="5"/>
      <c r="BP192" s="5"/>
      <c r="BQ192" s="5"/>
      <c r="BR192" s="5"/>
      <c r="BS192" s="5"/>
      <c r="BT192" s="4"/>
      <c r="BU192" s="4"/>
      <c r="BV192" s="4"/>
      <c r="BW192" s="4"/>
      <c r="BX192" s="4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>
        <f t="shared" si="25"/>
        <v>0.71235999999999999</v>
      </c>
      <c r="CY192" s="4">
        <f t="shared" si="26"/>
        <v>0.87485999999999997</v>
      </c>
      <c r="CZ192" s="4">
        <f t="shared" si="27"/>
        <v>0.28744000000000003</v>
      </c>
      <c r="DA192" s="4">
        <f t="shared" si="28"/>
        <v>0.88048000000000004</v>
      </c>
      <c r="DB192" s="4">
        <f t="shared" si="29"/>
        <v>4.1639999999999996E-2</v>
      </c>
      <c r="DC192" s="11" t="str" cm="1">
        <f t="array" aca="1" ref="DC192" ca="1">CONCATENATE(INDIRECT(ADDRESS(1,MATCH(_xlfn.MINIFS(B192:CW192,metrics.est,"MAE"),B192:CW192,0)+1)), ", ", INDIRECT(ADDRESS(2,MATCH(_xlfn.MINIFS(B192:CW192,metrics.est,"MAE"),B192:CW192,0)+1)))</f>
        <v>k=5, r=0.1</v>
      </c>
      <c r="DD192" s="11" t="str" cm="1">
        <f t="array" aca="1" ref="DD192" ca="1">CONCATENATE(INDIRECT(ADDRESS(1,MATCH(_xlfn.MINIFS(B192:CW192,metrics.est,"MSE"),B192:CW192,0)+1)), ", ", INDIRECT(ADDRESS(2,MATCH(_xlfn.MINIFS(B192:CW192,metrics.est,"MSE"),B192:CW192,0)+1)))</f>
        <v>k=5, r=0.1</v>
      </c>
      <c r="DE192" s="11" t="str" cm="1">
        <f t="array" aca="1" ref="DE192" ca="1">CONCATENATE(INDIRECT(ADDRESS(1,MATCH(_xlfn.MAXIFS(B192:CW192,metrics.est,"R"),B192:CW192,0)+1)), ", ", INDIRECT(ADDRESS(2,MATCH(_xlfn.MAXIFS(B192:CW192,metrics.est,"R"),B192:CW192,0)+1)))</f>
        <v>k=5, r=0.3</v>
      </c>
      <c r="DF192" s="11" t="str" cm="1">
        <f t="array" aca="1" ref="DF192" ca="1">CONCATENATE(INDIRECT(ADDRESS(1,MATCH(_xlfn.MAXIFS(B192:CW192,metrics.est,"Coverage"),B192:CW192,0)+1)), ", ", INDIRECT(ADDRESS(2,MATCH(_xlfn.MAXIFS(B192:CW192,metrics.est,"Coverage"),B192:CW192,0)+1)))</f>
        <v>k=5, r=0.1</v>
      </c>
      <c r="DG192" s="11" t="str" cm="1">
        <f t="array" aca="1" ref="DG192" ca="1">CONCATENATE(INDIRECT(ADDRESS(1,MATCH(_xlfn.MINIFS(B192:CW192,metrics.est,"Time"),B192:CW192,0)+1)), ", ", INDIRECT(ADDRESS(2,MATCH(_xlfn.MINIFS(B192:CW192,metrics.est,"Time"),B192:CW192,0)+1)))</f>
        <v>k=5, r=0.9</v>
      </c>
    </row>
    <row r="193" spans="1:111" x14ac:dyDescent="0.2">
      <c r="A193" s="1" t="s">
        <v>188</v>
      </c>
      <c r="B193" s="4">
        <v>0.64959999999999996</v>
      </c>
      <c r="C193" s="4">
        <v>0.72330000000000005</v>
      </c>
      <c r="D193" s="4">
        <v>0.36070000000000002</v>
      </c>
      <c r="E193" s="4">
        <v>0.96419999999999995</v>
      </c>
      <c r="F193" s="4">
        <v>0.2235</v>
      </c>
      <c r="G193" s="5">
        <v>0.66159999999999997</v>
      </c>
      <c r="H193" s="5">
        <v>0.75260000000000005</v>
      </c>
      <c r="I193" s="5">
        <v>0.3679</v>
      </c>
      <c r="J193" s="5">
        <v>0.95540000000000003</v>
      </c>
      <c r="K193" s="5">
        <v>0.31940000000000002</v>
      </c>
      <c r="L193" s="4">
        <v>0.67520000000000002</v>
      </c>
      <c r="M193" s="4">
        <v>0.78029999999999999</v>
      </c>
      <c r="N193" s="4">
        <v>0.35489999999999999</v>
      </c>
      <c r="O193" s="4">
        <v>0.94110000000000005</v>
      </c>
      <c r="P193" s="4">
        <v>0.26279999999999998</v>
      </c>
      <c r="Q193" s="5">
        <v>0.70289999999999997</v>
      </c>
      <c r="R193" s="5">
        <v>0.84560000000000002</v>
      </c>
      <c r="S193" s="5">
        <v>0.31159999999999999</v>
      </c>
      <c r="T193" s="5">
        <v>0.91</v>
      </c>
      <c r="U193" s="5">
        <v>0.20019999999999999</v>
      </c>
      <c r="V193" s="4">
        <v>0.7954</v>
      </c>
      <c r="W193" s="4">
        <v>1.0807</v>
      </c>
      <c r="X193" s="4">
        <v>0.23130000000000001</v>
      </c>
      <c r="Y193" s="4">
        <v>0.68110000000000004</v>
      </c>
      <c r="Z193" s="4">
        <v>7.0199999999999999E-2</v>
      </c>
      <c r="AA193" s="5"/>
      <c r="AB193" s="5"/>
      <c r="AC193" s="5"/>
      <c r="AD193" s="5"/>
      <c r="AE193" s="5"/>
      <c r="AF193" s="4"/>
      <c r="AG193" s="4"/>
      <c r="AH193" s="4"/>
      <c r="AI193" s="4"/>
      <c r="AJ193" s="4"/>
      <c r="AK193" s="5"/>
      <c r="AL193" s="5"/>
      <c r="AM193" s="5"/>
      <c r="AN193" s="5"/>
      <c r="AO193" s="5"/>
      <c r="AP193" s="4"/>
      <c r="AQ193" s="4"/>
      <c r="AR193" s="4"/>
      <c r="AS193" s="4"/>
      <c r="AT193" s="4"/>
      <c r="AU193" s="5"/>
      <c r="AV193" s="5"/>
      <c r="AW193" s="5"/>
      <c r="AX193" s="5"/>
      <c r="AY193" s="5"/>
      <c r="AZ193" s="4"/>
      <c r="BA193" s="4"/>
      <c r="BB193" s="4"/>
      <c r="BC193" s="4"/>
      <c r="BD193" s="4"/>
      <c r="BE193" s="5"/>
      <c r="BF193" s="5"/>
      <c r="BG193" s="5"/>
      <c r="BH193" s="5"/>
      <c r="BI193" s="5"/>
      <c r="BJ193" s="4"/>
      <c r="BK193" s="4"/>
      <c r="BL193" s="4"/>
      <c r="BM193" s="4"/>
      <c r="BN193" s="4"/>
      <c r="BO193" s="5"/>
      <c r="BP193" s="5"/>
      <c r="BQ193" s="5"/>
      <c r="BR193" s="5"/>
      <c r="BS193" s="5"/>
      <c r="BT193" s="4"/>
      <c r="BU193" s="4"/>
      <c r="BV193" s="4"/>
      <c r="BW193" s="4"/>
      <c r="BX193" s="4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5"/>
      <c r="CJ193" s="5"/>
      <c r="CK193" s="5"/>
      <c r="CL193" s="5"/>
      <c r="CM193" s="5"/>
      <c r="CN193" s="4"/>
      <c r="CO193" s="4"/>
      <c r="CP193" s="4"/>
      <c r="CQ193" s="4"/>
      <c r="CR193" s="4"/>
      <c r="CS193" s="5"/>
      <c r="CT193" s="5"/>
      <c r="CU193" s="5"/>
      <c r="CV193" s="5"/>
      <c r="CW193" s="5"/>
      <c r="CX193" s="4">
        <f t="shared" si="25"/>
        <v>0.69693999999999989</v>
      </c>
      <c r="CY193" s="4">
        <f t="shared" si="26"/>
        <v>0.83650000000000002</v>
      </c>
      <c r="CZ193" s="4">
        <f t="shared" si="27"/>
        <v>0.32527999999999996</v>
      </c>
      <c r="DA193" s="4">
        <f t="shared" si="28"/>
        <v>0.89036000000000004</v>
      </c>
      <c r="DB193" s="4">
        <f t="shared" si="29"/>
        <v>0.21522000000000002</v>
      </c>
      <c r="DC193" s="11" t="str" cm="1">
        <f t="array" aca="1" ref="DC193" ca="1">CONCATENATE(INDIRECT(ADDRESS(1,MATCH(_xlfn.MINIFS(B193:CW193,metrics.est,"MAE"),B193:CW193,0)+1)), ", ", INDIRECT(ADDRESS(2,MATCH(_xlfn.MINIFS(B193:CW193,metrics.est,"MAE"),B193:CW193,0)+1)))</f>
        <v>k=5, r=0.1</v>
      </c>
      <c r="DD193" s="11" t="str" cm="1">
        <f t="array" aca="1" ref="DD193" ca="1">CONCATENATE(INDIRECT(ADDRESS(1,MATCH(_xlfn.MINIFS(B193:CW193,metrics.est,"MSE"),B193:CW193,0)+1)), ", ", INDIRECT(ADDRESS(2,MATCH(_xlfn.MINIFS(B193:CW193,metrics.est,"MSE"),B193:CW193,0)+1)))</f>
        <v>k=5, r=0.1</v>
      </c>
      <c r="DE193" s="11" t="str" cm="1">
        <f t="array" aca="1" ref="DE193" ca="1">CONCATENATE(INDIRECT(ADDRESS(1,MATCH(_xlfn.MAXIFS(B193:CW193,metrics.est,"R"),B193:CW193,0)+1)), ", ", INDIRECT(ADDRESS(2,MATCH(_xlfn.MAXIFS(B193:CW193,metrics.est,"R"),B193:CW193,0)+1)))</f>
        <v>k=5, r=0.3</v>
      </c>
      <c r="DF193" s="11" t="str" cm="1">
        <f t="array" aca="1" ref="DF193" ca="1">CONCATENATE(INDIRECT(ADDRESS(1,MATCH(_xlfn.MAXIFS(B193:CW193,metrics.est,"Coverage"),B193:CW193,0)+1)), ", ", INDIRECT(ADDRESS(2,MATCH(_xlfn.MAXIFS(B193:CW193,metrics.est,"Coverage"),B193:CW193,0)+1)))</f>
        <v>k=5, r=0.1</v>
      </c>
      <c r="DG193" s="11" t="str" cm="1">
        <f t="array" aca="1" ref="DG193" ca="1">CONCATENATE(INDIRECT(ADDRESS(1,MATCH(_xlfn.MINIFS(B193:CW193,metrics.est,"Time"),B193:CW193,0)+1)), ", ", INDIRECT(ADDRESS(2,MATCH(_xlfn.MINIFS(B193:CW193,metrics.est,"Time"),B193:CW193,0)+1)))</f>
        <v>k=5, r=0.9</v>
      </c>
    </row>
    <row r="194" spans="1:111" x14ac:dyDescent="0.2">
      <c r="A194" s="1" t="s">
        <v>189</v>
      </c>
      <c r="B194" s="4">
        <v>0.63700000000000001</v>
      </c>
      <c r="C194" s="4">
        <v>0.69920000000000004</v>
      </c>
      <c r="D194" s="4">
        <v>0.38440000000000002</v>
      </c>
      <c r="E194" s="4">
        <v>0.96430000000000005</v>
      </c>
      <c r="F194" s="4">
        <v>0.318</v>
      </c>
      <c r="G194" s="5">
        <v>0.6522</v>
      </c>
      <c r="H194" s="5">
        <v>0.73540000000000005</v>
      </c>
      <c r="I194" s="5">
        <v>0.3846</v>
      </c>
      <c r="J194" s="5">
        <v>0.95550000000000002</v>
      </c>
      <c r="K194" s="5">
        <v>0.41149999999999998</v>
      </c>
      <c r="L194" s="4">
        <v>0.67059999999999997</v>
      </c>
      <c r="M194" s="4">
        <v>0.77580000000000005</v>
      </c>
      <c r="N194" s="4">
        <v>0.35830000000000001</v>
      </c>
      <c r="O194" s="4">
        <v>0.94169999999999998</v>
      </c>
      <c r="P194" s="4">
        <v>0.3</v>
      </c>
      <c r="Q194" s="5">
        <v>0.71189999999999998</v>
      </c>
      <c r="R194" s="5">
        <v>0.87549999999999994</v>
      </c>
      <c r="S194" s="5">
        <v>0.2984</v>
      </c>
      <c r="T194" s="5">
        <v>0.91469999999999996</v>
      </c>
      <c r="U194" s="5">
        <v>0.16830000000000001</v>
      </c>
      <c r="V194" s="4">
        <v>0.83360000000000001</v>
      </c>
      <c r="W194" s="4">
        <v>1.1884999999999999</v>
      </c>
      <c r="X194" s="4">
        <v>0.21809999999999999</v>
      </c>
      <c r="Y194" s="4">
        <v>0.80930000000000002</v>
      </c>
      <c r="Z194" s="4">
        <v>6.3299999999999995E-2</v>
      </c>
      <c r="AA194" s="5"/>
      <c r="AB194" s="5"/>
      <c r="AC194" s="5"/>
      <c r="AD194" s="5"/>
      <c r="AE194" s="5"/>
      <c r="AF194" s="4"/>
      <c r="AG194" s="4"/>
      <c r="AH194" s="4"/>
      <c r="AI194" s="4"/>
      <c r="AJ194" s="4"/>
      <c r="AK194" s="5"/>
      <c r="AL194" s="5"/>
      <c r="AM194" s="5"/>
      <c r="AN194" s="5"/>
      <c r="AO194" s="5"/>
      <c r="AP194" s="4"/>
      <c r="AQ194" s="4"/>
      <c r="AR194" s="4"/>
      <c r="AS194" s="4"/>
      <c r="AT194" s="4"/>
      <c r="AU194" s="5"/>
      <c r="AV194" s="5"/>
      <c r="AW194" s="5"/>
      <c r="AX194" s="5"/>
      <c r="AY194" s="5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>
        <f t="shared" si="25"/>
        <v>0.70106000000000002</v>
      </c>
      <c r="CY194" s="4">
        <f t="shared" si="26"/>
        <v>0.85487999999999997</v>
      </c>
      <c r="CZ194" s="4">
        <f t="shared" si="27"/>
        <v>0.32876</v>
      </c>
      <c r="DA194" s="4">
        <f t="shared" si="28"/>
        <v>0.91709999999999992</v>
      </c>
      <c r="DB194" s="4">
        <f t="shared" si="29"/>
        <v>0.25222</v>
      </c>
      <c r="DC194" s="11" t="str" cm="1">
        <f t="array" aca="1" ref="DC194" ca="1">CONCATENATE(INDIRECT(ADDRESS(1,MATCH(_xlfn.MINIFS(B194:CW194,metrics.est,"MAE"),B194:CW194,0)+1)), ", ", INDIRECT(ADDRESS(2,MATCH(_xlfn.MINIFS(B194:CW194,metrics.est,"MAE"),B194:CW194,0)+1)))</f>
        <v>k=5, r=0.1</v>
      </c>
      <c r="DD194" s="11" t="str" cm="1">
        <f t="array" aca="1" ref="DD194" ca="1">CONCATENATE(INDIRECT(ADDRESS(1,MATCH(_xlfn.MINIFS(B194:CW194,metrics.est,"MSE"),B194:CW194,0)+1)), ", ", INDIRECT(ADDRESS(2,MATCH(_xlfn.MINIFS(B194:CW194,metrics.est,"MSE"),B194:CW194,0)+1)))</f>
        <v>k=5, r=0.1</v>
      </c>
      <c r="DE194" s="11" t="str" cm="1">
        <f t="array" aca="1" ref="DE194" ca="1">CONCATENATE(INDIRECT(ADDRESS(1,MATCH(_xlfn.MAXIFS(B194:CW194,metrics.est,"R"),B194:CW194,0)+1)), ", ", INDIRECT(ADDRESS(2,MATCH(_xlfn.MAXIFS(B194:CW194,metrics.est,"R"),B194:CW194,0)+1)))</f>
        <v>k=5, r=0.3</v>
      </c>
      <c r="DF194" s="11" t="str" cm="1">
        <f t="array" aca="1" ref="DF194" ca="1">CONCATENATE(INDIRECT(ADDRESS(1,MATCH(_xlfn.MAXIFS(B194:CW194,metrics.est,"Coverage"),B194:CW194,0)+1)), ", ", INDIRECT(ADDRESS(2,MATCH(_xlfn.MAXIFS(B194:CW194,metrics.est,"Coverage"),B194:CW194,0)+1)))</f>
        <v>k=5, r=0.1</v>
      </c>
      <c r="DG194" s="11" t="str" cm="1">
        <f t="array" aca="1" ref="DG194" ca="1">CONCATENATE(INDIRECT(ADDRESS(1,MATCH(_xlfn.MINIFS(B194:CW194,metrics.est,"Time"),B194:CW194,0)+1)), ", ", INDIRECT(ADDRESS(2,MATCH(_xlfn.MINIFS(B194:CW194,metrics.est,"Time"),B194:CW194,0)+1)))</f>
        <v>k=5, r=0.9</v>
      </c>
    </row>
    <row r="195" spans="1:111" x14ac:dyDescent="0.2">
      <c r="A195" s="1" t="s">
        <v>190</v>
      </c>
      <c r="B195" s="4">
        <v>0.63949999999999996</v>
      </c>
      <c r="C195" s="4">
        <v>0.70450000000000002</v>
      </c>
      <c r="D195" s="4">
        <v>0.38090000000000002</v>
      </c>
      <c r="E195" s="4">
        <v>0.96430000000000005</v>
      </c>
      <c r="F195" s="4">
        <v>0.39550000000000002</v>
      </c>
      <c r="G195" s="5">
        <v>0.65449999999999997</v>
      </c>
      <c r="H195" s="5">
        <v>0.74019999999999997</v>
      </c>
      <c r="I195" s="5">
        <v>0.38279999999999997</v>
      </c>
      <c r="J195" s="5">
        <v>0.95550000000000002</v>
      </c>
      <c r="K195" s="5">
        <v>0.4677</v>
      </c>
      <c r="L195" s="4">
        <v>0.67269999999999996</v>
      </c>
      <c r="M195" s="4">
        <v>0.78</v>
      </c>
      <c r="N195" s="4">
        <v>0.35720000000000002</v>
      </c>
      <c r="O195" s="4">
        <v>0.94169999999999998</v>
      </c>
      <c r="P195" s="4">
        <v>0.33279999999999998</v>
      </c>
      <c r="Q195" s="5">
        <v>0.71330000000000005</v>
      </c>
      <c r="R195" s="5">
        <v>0.87809999999999999</v>
      </c>
      <c r="S195" s="5">
        <v>0.29830000000000001</v>
      </c>
      <c r="T195" s="5">
        <v>0.91469999999999996</v>
      </c>
      <c r="U195" s="5">
        <v>0.2036</v>
      </c>
      <c r="V195" s="4">
        <v>0.83340000000000003</v>
      </c>
      <c r="W195" s="4">
        <v>1.1871</v>
      </c>
      <c r="X195" s="4">
        <v>0.21840000000000001</v>
      </c>
      <c r="Y195" s="4">
        <v>0.80930000000000002</v>
      </c>
      <c r="Z195" s="4">
        <v>6.9099999999999995E-2</v>
      </c>
      <c r="AA195" s="5"/>
      <c r="AB195" s="5"/>
      <c r="AC195" s="5"/>
      <c r="AD195" s="5"/>
      <c r="AE195" s="5"/>
      <c r="AF195" s="4"/>
      <c r="AG195" s="4"/>
      <c r="AH195" s="4"/>
      <c r="AI195" s="4"/>
      <c r="AJ195" s="4"/>
      <c r="AK195" s="5"/>
      <c r="AL195" s="5"/>
      <c r="AM195" s="5"/>
      <c r="AN195" s="5"/>
      <c r="AO195" s="5"/>
      <c r="AP195" s="4"/>
      <c r="AQ195" s="4"/>
      <c r="AR195" s="4"/>
      <c r="AS195" s="4"/>
      <c r="AT195" s="4"/>
      <c r="AU195" s="5"/>
      <c r="AV195" s="5"/>
      <c r="AW195" s="5"/>
      <c r="AX195" s="5"/>
      <c r="AY195" s="5"/>
      <c r="AZ195" s="4"/>
      <c r="BA195" s="4"/>
      <c r="BB195" s="4"/>
      <c r="BC195" s="4"/>
      <c r="BD195" s="4"/>
      <c r="BE195" s="5"/>
      <c r="BF195" s="5"/>
      <c r="BG195" s="5"/>
      <c r="BH195" s="5"/>
      <c r="BI195" s="5"/>
      <c r="BJ195" s="4"/>
      <c r="BK195" s="4"/>
      <c r="BL195" s="4"/>
      <c r="BM195" s="4"/>
      <c r="BN195" s="4"/>
      <c r="BO195" s="5"/>
      <c r="BP195" s="5"/>
      <c r="BQ195" s="5"/>
      <c r="BR195" s="5"/>
      <c r="BS195" s="5"/>
      <c r="BT195" s="4"/>
      <c r="BU195" s="4"/>
      <c r="BV195" s="4"/>
      <c r="BW195" s="4"/>
      <c r="BX195" s="4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>
        <f t="shared" si="25"/>
        <v>0.70267999999999997</v>
      </c>
      <c r="CY195" s="4">
        <f t="shared" si="26"/>
        <v>0.85798000000000008</v>
      </c>
      <c r="CZ195" s="4">
        <f t="shared" si="27"/>
        <v>0.32751999999999998</v>
      </c>
      <c r="DA195" s="4">
        <f t="shared" si="28"/>
        <v>0.91709999999999992</v>
      </c>
      <c r="DB195" s="4">
        <f t="shared" si="29"/>
        <v>0.29374</v>
      </c>
      <c r="DC195" s="11" t="str" cm="1">
        <f t="array" aca="1" ref="DC195" ca="1">CONCATENATE(INDIRECT(ADDRESS(1,MATCH(_xlfn.MINIFS(B195:CW195,metrics.est,"MAE"),B195:CW195,0)+1)), ", ", INDIRECT(ADDRESS(2,MATCH(_xlfn.MINIFS(B195:CW195,metrics.est,"MAE"),B195:CW195,0)+1)))</f>
        <v>k=5, r=0.1</v>
      </c>
      <c r="DD195" s="11" t="str" cm="1">
        <f t="array" aca="1" ref="DD195" ca="1">CONCATENATE(INDIRECT(ADDRESS(1,MATCH(_xlfn.MINIFS(B195:CW195,metrics.est,"MSE"),B195:CW195,0)+1)), ", ", INDIRECT(ADDRESS(2,MATCH(_xlfn.MINIFS(B195:CW195,metrics.est,"MSE"),B195:CW195,0)+1)))</f>
        <v>k=5, r=0.1</v>
      </c>
      <c r="DE195" s="11" t="str" cm="1">
        <f t="array" aca="1" ref="DE195" ca="1">CONCATENATE(INDIRECT(ADDRESS(1,MATCH(_xlfn.MAXIFS(B195:CW195,metrics.est,"R"),B195:CW195,0)+1)), ", ", INDIRECT(ADDRESS(2,MATCH(_xlfn.MAXIFS(B195:CW195,metrics.est,"R"),B195:CW195,0)+1)))</f>
        <v>k=5, r=0.3</v>
      </c>
      <c r="DF195" s="11" t="str" cm="1">
        <f t="array" aca="1" ref="DF195" ca="1">CONCATENATE(INDIRECT(ADDRESS(1,MATCH(_xlfn.MAXIFS(B195:CW195,metrics.est,"Coverage"),B195:CW195,0)+1)), ", ", INDIRECT(ADDRESS(2,MATCH(_xlfn.MAXIFS(B195:CW195,metrics.est,"Coverage"),B195:CW195,0)+1)))</f>
        <v>k=5, r=0.1</v>
      </c>
      <c r="DG195" s="11" t="str" cm="1">
        <f t="array" aca="1" ref="DG195" ca="1">CONCATENATE(INDIRECT(ADDRESS(1,MATCH(_xlfn.MINIFS(B195:CW195,metrics.est,"Time"),B195:CW195,0)+1)), ", ", INDIRECT(ADDRESS(2,MATCH(_xlfn.MINIFS(B195:CW195,metrics.est,"Time"),B195:CW195,0)+1)))</f>
        <v>k=5, r=0.9</v>
      </c>
    </row>
    <row r="196" spans="1:111" x14ac:dyDescent="0.2">
      <c r="A196" s="1" t="s">
        <v>191</v>
      </c>
      <c r="B196" s="4">
        <v>0.65610000000000002</v>
      </c>
      <c r="C196" s="4">
        <v>0.73570000000000002</v>
      </c>
      <c r="D196" s="4">
        <v>0.35539999999999999</v>
      </c>
      <c r="E196" s="4">
        <v>0.96430000000000005</v>
      </c>
      <c r="F196" s="4">
        <v>0.3019</v>
      </c>
      <c r="G196" s="5">
        <v>0.66549999999999998</v>
      </c>
      <c r="H196" s="5">
        <v>0.76039999999999996</v>
      </c>
      <c r="I196" s="5">
        <v>0.36620000000000003</v>
      </c>
      <c r="J196" s="5">
        <v>0.95550000000000002</v>
      </c>
      <c r="K196" s="5">
        <v>0.3906</v>
      </c>
      <c r="L196" s="4">
        <v>0.67720000000000002</v>
      </c>
      <c r="M196" s="4">
        <v>0.78520000000000001</v>
      </c>
      <c r="N196" s="4">
        <v>0.35249999999999998</v>
      </c>
      <c r="O196" s="4">
        <v>0.94169999999999998</v>
      </c>
      <c r="P196" s="4">
        <v>0.29299999999999998</v>
      </c>
      <c r="Q196" s="5">
        <v>0.70409999999999995</v>
      </c>
      <c r="R196" s="5">
        <v>0.85019999999999996</v>
      </c>
      <c r="S196" s="5">
        <v>0.31230000000000002</v>
      </c>
      <c r="T196" s="5">
        <v>0.91469999999999996</v>
      </c>
      <c r="U196" s="5">
        <v>0.17399999999999999</v>
      </c>
      <c r="V196" s="4">
        <v>0.81540000000000001</v>
      </c>
      <c r="W196" s="4">
        <v>1.1406000000000001</v>
      </c>
      <c r="X196" s="4">
        <v>0.22539999999999999</v>
      </c>
      <c r="Y196" s="4">
        <v>0.80930000000000002</v>
      </c>
      <c r="Z196" s="4">
        <v>6.7400000000000002E-2</v>
      </c>
      <c r="AA196" s="5"/>
      <c r="AB196" s="5"/>
      <c r="AC196" s="5"/>
      <c r="AD196" s="5"/>
      <c r="AE196" s="5"/>
      <c r="AF196" s="4"/>
      <c r="AG196" s="4"/>
      <c r="AH196" s="4"/>
      <c r="AI196" s="4"/>
      <c r="AJ196" s="4"/>
      <c r="AK196" s="5"/>
      <c r="AL196" s="5"/>
      <c r="AM196" s="5"/>
      <c r="AN196" s="5"/>
      <c r="AO196" s="5"/>
      <c r="AP196" s="4"/>
      <c r="AQ196" s="4"/>
      <c r="AR196" s="4"/>
      <c r="AS196" s="4"/>
      <c r="AT196" s="4"/>
      <c r="AU196" s="5"/>
      <c r="AV196" s="5"/>
      <c r="AW196" s="5"/>
      <c r="AX196" s="5"/>
      <c r="AY196" s="5"/>
      <c r="AZ196" s="4"/>
      <c r="BA196" s="4"/>
      <c r="BB196" s="4"/>
      <c r="BC196" s="4"/>
      <c r="BD196" s="4"/>
      <c r="BE196" s="5"/>
      <c r="BF196" s="5"/>
      <c r="BG196" s="5"/>
      <c r="BH196" s="5"/>
      <c r="BI196" s="5"/>
      <c r="BJ196" s="4"/>
      <c r="BK196" s="4"/>
      <c r="BL196" s="4"/>
      <c r="BM196" s="4"/>
      <c r="BN196" s="4"/>
      <c r="BO196" s="5"/>
      <c r="BP196" s="5"/>
      <c r="BQ196" s="5"/>
      <c r="BR196" s="5"/>
      <c r="BS196" s="5"/>
      <c r="BT196" s="4"/>
      <c r="BU196" s="4"/>
      <c r="BV196" s="4"/>
      <c r="BW196" s="4"/>
      <c r="BX196" s="4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5"/>
      <c r="CJ196" s="5"/>
      <c r="CK196" s="5"/>
      <c r="CL196" s="5"/>
      <c r="CM196" s="5"/>
      <c r="CN196" s="4"/>
      <c r="CO196" s="4"/>
      <c r="CP196" s="4"/>
      <c r="CQ196" s="4"/>
      <c r="CR196" s="4"/>
      <c r="CS196" s="5"/>
      <c r="CT196" s="5"/>
      <c r="CU196" s="5"/>
      <c r="CV196" s="5"/>
      <c r="CW196" s="5"/>
      <c r="CX196" s="4">
        <f t="shared" si="25"/>
        <v>0.70365999999999995</v>
      </c>
      <c r="CY196" s="4">
        <f t="shared" si="26"/>
        <v>0.85441999999999996</v>
      </c>
      <c r="CZ196" s="4">
        <f t="shared" si="27"/>
        <v>0.32236000000000004</v>
      </c>
      <c r="DA196" s="4">
        <f t="shared" si="28"/>
        <v>0.91709999999999992</v>
      </c>
      <c r="DB196" s="4">
        <f t="shared" si="29"/>
        <v>0.24537999999999999</v>
      </c>
      <c r="DC196" s="11" t="str" cm="1">
        <f t="array" aca="1" ref="DC196" ca="1">CONCATENATE(INDIRECT(ADDRESS(1,MATCH(_xlfn.MINIFS(B196:CW196,metrics.est,"MAE"),B196:CW196,0)+1)), ", ", INDIRECT(ADDRESS(2,MATCH(_xlfn.MINIFS(B196:CW196,metrics.est,"MAE"),B196:CW196,0)+1)))</f>
        <v>k=5, r=0.1</v>
      </c>
      <c r="DD196" s="11" t="str" cm="1">
        <f t="array" aca="1" ref="DD196" ca="1">CONCATENATE(INDIRECT(ADDRESS(1,MATCH(_xlfn.MINIFS(B196:CW196,metrics.est,"MSE"),B196:CW196,0)+1)), ", ", INDIRECT(ADDRESS(2,MATCH(_xlfn.MINIFS(B196:CW196,metrics.est,"MSE"),B196:CW196,0)+1)))</f>
        <v>k=5, r=0.1</v>
      </c>
      <c r="DE196" s="11" t="str" cm="1">
        <f t="array" aca="1" ref="DE196" ca="1">CONCATENATE(INDIRECT(ADDRESS(1,MATCH(_xlfn.MAXIFS(B196:CW196,metrics.est,"R"),B196:CW196,0)+1)), ", ", INDIRECT(ADDRESS(2,MATCH(_xlfn.MAXIFS(B196:CW196,metrics.est,"R"),B196:CW196,0)+1)))</f>
        <v>k=5, r=0.3</v>
      </c>
      <c r="DF196" s="11" t="str" cm="1">
        <f t="array" aca="1" ref="DF196" ca="1">CONCATENATE(INDIRECT(ADDRESS(1,MATCH(_xlfn.MAXIFS(B196:CW196,metrics.est,"Coverage"),B196:CW196,0)+1)), ", ", INDIRECT(ADDRESS(2,MATCH(_xlfn.MAXIFS(B196:CW196,metrics.est,"Coverage"),B196:CW196,0)+1)))</f>
        <v>k=5, r=0.1</v>
      </c>
      <c r="DG196" s="11" t="str" cm="1">
        <f t="array" aca="1" ref="DG196" ca="1">CONCATENATE(INDIRECT(ADDRESS(1,MATCH(_xlfn.MINIFS(B196:CW196,metrics.est,"Time"),B196:CW196,0)+1)), ", ", INDIRECT(ADDRESS(2,MATCH(_xlfn.MINIFS(B196:CW196,metrics.est,"Time"),B196:CW196,0)+1)))</f>
        <v>k=5, r=0.9</v>
      </c>
    </row>
    <row r="197" spans="1:111" x14ac:dyDescent="0.2">
      <c r="A197" s="1" t="s">
        <v>192</v>
      </c>
      <c r="B197" s="4">
        <v>0.65990000000000004</v>
      </c>
      <c r="C197" s="4">
        <v>0.74380000000000002</v>
      </c>
      <c r="D197" s="4">
        <v>0.35389999999999999</v>
      </c>
      <c r="E197" s="4">
        <v>0.96430000000000005</v>
      </c>
      <c r="F197" s="4">
        <v>0.3755</v>
      </c>
      <c r="G197" s="5">
        <v>0.66879999999999995</v>
      </c>
      <c r="H197" s="5">
        <v>0.76749999999999996</v>
      </c>
      <c r="I197" s="5">
        <v>0.36420000000000002</v>
      </c>
      <c r="J197" s="5">
        <v>0.95550000000000002</v>
      </c>
      <c r="K197" s="5">
        <v>0.43359999999999999</v>
      </c>
      <c r="L197" s="4">
        <v>0.67989999999999995</v>
      </c>
      <c r="M197" s="4">
        <v>0.79100000000000004</v>
      </c>
      <c r="N197" s="4">
        <v>0.35139999999999999</v>
      </c>
      <c r="O197" s="4">
        <v>0.94169999999999998</v>
      </c>
      <c r="P197" s="4">
        <v>0.31719999999999998</v>
      </c>
      <c r="Q197" s="5">
        <v>0.70609999999999995</v>
      </c>
      <c r="R197" s="5">
        <v>0.85440000000000005</v>
      </c>
      <c r="S197" s="5">
        <v>0.31219999999999998</v>
      </c>
      <c r="T197" s="5">
        <v>0.91469999999999996</v>
      </c>
      <c r="U197" s="5">
        <v>0.185</v>
      </c>
      <c r="V197" s="4">
        <v>0.8155</v>
      </c>
      <c r="W197" s="4">
        <v>1.1402000000000001</v>
      </c>
      <c r="X197" s="4">
        <v>0.22570000000000001</v>
      </c>
      <c r="Y197" s="4">
        <v>0.80930000000000002</v>
      </c>
      <c r="Z197" s="4">
        <v>7.4899999999999994E-2</v>
      </c>
      <c r="AA197" s="5"/>
      <c r="AB197" s="5"/>
      <c r="AC197" s="5"/>
      <c r="AD197" s="5"/>
      <c r="AE197" s="5"/>
      <c r="AF197" s="4"/>
      <c r="AG197" s="4"/>
      <c r="AH197" s="4"/>
      <c r="AI197" s="4"/>
      <c r="AJ197" s="4"/>
      <c r="AK197" s="5"/>
      <c r="AL197" s="5"/>
      <c r="AM197" s="5"/>
      <c r="AN197" s="5"/>
      <c r="AO197" s="5"/>
      <c r="AP197" s="4"/>
      <c r="AQ197" s="4"/>
      <c r="AR197" s="4"/>
      <c r="AS197" s="4"/>
      <c r="AT197" s="4"/>
      <c r="AU197" s="5"/>
      <c r="AV197" s="5"/>
      <c r="AW197" s="5"/>
      <c r="AX197" s="5"/>
      <c r="AY197" s="5"/>
      <c r="AZ197" s="4"/>
      <c r="BA197" s="4"/>
      <c r="BB197" s="4"/>
      <c r="BC197" s="4"/>
      <c r="BD197" s="4"/>
      <c r="BE197" s="5"/>
      <c r="BF197" s="5"/>
      <c r="BG197" s="5"/>
      <c r="BH197" s="5"/>
      <c r="BI197" s="5"/>
      <c r="BJ197" s="4"/>
      <c r="BK197" s="4"/>
      <c r="BL197" s="4"/>
      <c r="BM197" s="4"/>
      <c r="BN197" s="4"/>
      <c r="BO197" s="5"/>
      <c r="BP197" s="5"/>
      <c r="BQ197" s="5"/>
      <c r="BR197" s="5"/>
      <c r="BS197" s="5"/>
      <c r="BT197" s="4"/>
      <c r="BU197" s="4"/>
      <c r="BV197" s="4"/>
      <c r="BW197" s="4"/>
      <c r="BX197" s="4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5"/>
      <c r="CJ197" s="5"/>
      <c r="CK197" s="5"/>
      <c r="CL197" s="5"/>
      <c r="CM197" s="5"/>
      <c r="CN197" s="4"/>
      <c r="CO197" s="4"/>
      <c r="CP197" s="4"/>
      <c r="CQ197" s="4"/>
      <c r="CR197" s="4"/>
      <c r="CS197" s="5"/>
      <c r="CT197" s="5"/>
      <c r="CU197" s="5"/>
      <c r="CV197" s="5"/>
      <c r="CW197" s="5"/>
      <c r="CX197" s="4">
        <f t="shared" si="25"/>
        <v>0.70604</v>
      </c>
      <c r="CY197" s="4">
        <f t="shared" si="26"/>
        <v>0.85938000000000003</v>
      </c>
      <c r="CZ197" s="4">
        <f t="shared" si="27"/>
        <v>0.32147999999999999</v>
      </c>
      <c r="DA197" s="4">
        <f t="shared" si="28"/>
        <v>0.91709999999999992</v>
      </c>
      <c r="DB197" s="4">
        <f t="shared" si="29"/>
        <v>0.27723999999999999</v>
      </c>
      <c r="DC197" s="11" t="str" cm="1">
        <f t="array" aca="1" ref="DC197" ca="1">CONCATENATE(INDIRECT(ADDRESS(1,MATCH(_xlfn.MINIFS(B197:CW197,metrics.est,"MAE"),B197:CW197,0)+1)), ", ", INDIRECT(ADDRESS(2,MATCH(_xlfn.MINIFS(B197:CW197,metrics.est,"MAE"),B197:CW197,0)+1)))</f>
        <v>k=5, r=0.1</v>
      </c>
      <c r="DD197" s="11" t="str" cm="1">
        <f t="array" aca="1" ref="DD197" ca="1">CONCATENATE(INDIRECT(ADDRESS(1,MATCH(_xlfn.MINIFS(B197:CW197,metrics.est,"MSE"),B197:CW197,0)+1)), ", ", INDIRECT(ADDRESS(2,MATCH(_xlfn.MINIFS(B197:CW197,metrics.est,"MSE"),B197:CW197,0)+1)))</f>
        <v>k=5, r=0.1</v>
      </c>
      <c r="DE197" s="11" t="str" cm="1">
        <f t="array" aca="1" ref="DE197" ca="1">CONCATENATE(INDIRECT(ADDRESS(1,MATCH(_xlfn.MAXIFS(B197:CW197,metrics.est,"R"),B197:CW197,0)+1)), ", ", INDIRECT(ADDRESS(2,MATCH(_xlfn.MAXIFS(B197:CW197,metrics.est,"R"),B197:CW197,0)+1)))</f>
        <v>k=5, r=0.3</v>
      </c>
      <c r="DF197" s="11" t="str" cm="1">
        <f t="array" aca="1" ref="DF197" ca="1">CONCATENATE(INDIRECT(ADDRESS(1,MATCH(_xlfn.MAXIFS(B197:CW197,metrics.est,"Coverage"),B197:CW197,0)+1)), ", ", INDIRECT(ADDRESS(2,MATCH(_xlfn.MAXIFS(B197:CW197,metrics.est,"Coverage"),B197:CW197,0)+1)))</f>
        <v>k=5, r=0.1</v>
      </c>
      <c r="DG197" s="11" t="str" cm="1">
        <f t="array" aca="1" ref="DG197" ca="1">CONCATENATE(INDIRECT(ADDRESS(1,MATCH(_xlfn.MINIFS(B197:CW197,metrics.est,"Time"),B197:CW197,0)+1)), ", ", INDIRECT(ADDRESS(2,MATCH(_xlfn.MINIFS(B197:CW197,metrics.est,"Time"),B197:CW197,0)+1)))</f>
        <v>k=5, r=0.9</v>
      </c>
    </row>
    <row r="198" spans="1:111" x14ac:dyDescent="0.2">
      <c r="A198" s="1" t="s">
        <v>193</v>
      </c>
      <c r="B198" s="4">
        <v>0.64959999999999996</v>
      </c>
      <c r="C198" s="4">
        <v>0.7218</v>
      </c>
      <c r="D198" s="4">
        <v>0.36870000000000003</v>
      </c>
      <c r="E198" s="4">
        <v>0.96430000000000005</v>
      </c>
      <c r="F198" s="4">
        <v>0.31009999999999999</v>
      </c>
      <c r="G198" s="5">
        <v>0.66039999999999999</v>
      </c>
      <c r="H198" s="5">
        <v>0.74939999999999996</v>
      </c>
      <c r="I198" s="5">
        <v>0.37690000000000001</v>
      </c>
      <c r="J198" s="5">
        <v>0.95550000000000002</v>
      </c>
      <c r="K198" s="5">
        <v>0.36359999999999998</v>
      </c>
      <c r="L198" s="4">
        <v>0.67379999999999995</v>
      </c>
      <c r="M198" s="4">
        <v>0.7782</v>
      </c>
      <c r="N198" s="4">
        <v>0.35909999999999997</v>
      </c>
      <c r="O198" s="4">
        <v>0.94169999999999998</v>
      </c>
      <c r="P198" s="4">
        <v>0.27429999999999999</v>
      </c>
      <c r="Q198" s="20">
        <v>0.70899999999999996</v>
      </c>
      <c r="R198" s="20">
        <v>0.86529999999999996</v>
      </c>
      <c r="S198" s="20">
        <v>0.30509999999999998</v>
      </c>
      <c r="T198" s="20"/>
      <c r="U198" s="20">
        <v>0.157</v>
      </c>
      <c r="V198" s="4">
        <v>0.8206</v>
      </c>
      <c r="W198" s="4">
        <v>1.1539999999999999</v>
      </c>
      <c r="X198" s="4">
        <v>0.223</v>
      </c>
      <c r="Y198" s="4">
        <v>0.80930000000000002</v>
      </c>
      <c r="Z198" s="4">
        <v>7.1199999999999999E-2</v>
      </c>
      <c r="AA198" s="5"/>
      <c r="AB198" s="5"/>
      <c r="AC198" s="5"/>
      <c r="AD198" s="5"/>
      <c r="AE198" s="5"/>
      <c r="AF198" s="4"/>
      <c r="AG198" s="4"/>
      <c r="AH198" s="4"/>
      <c r="AI198" s="4"/>
      <c r="AJ198" s="4"/>
      <c r="AK198" s="5"/>
      <c r="AL198" s="5"/>
      <c r="AM198" s="5"/>
      <c r="AN198" s="5"/>
      <c r="AO198" s="5"/>
      <c r="AP198" s="4"/>
      <c r="AQ198" s="4"/>
      <c r="AR198" s="4"/>
      <c r="AS198" s="4"/>
      <c r="AT198" s="4"/>
      <c r="AU198" s="5"/>
      <c r="AV198" s="5"/>
      <c r="AW198" s="5"/>
      <c r="AX198" s="5"/>
      <c r="AY198" s="5"/>
      <c r="AZ198" s="4"/>
      <c r="BA198" s="4"/>
      <c r="BB198" s="4"/>
      <c r="BC198" s="4"/>
      <c r="BD198" s="4"/>
      <c r="BE198" s="5"/>
      <c r="BF198" s="5"/>
      <c r="BG198" s="5"/>
      <c r="BH198" s="5"/>
      <c r="BI198" s="5"/>
      <c r="BJ198" s="4"/>
      <c r="BK198" s="4"/>
      <c r="BL198" s="4"/>
      <c r="BM198" s="4"/>
      <c r="BN198" s="4"/>
      <c r="BO198" s="5"/>
      <c r="BP198" s="5"/>
      <c r="BQ198" s="5"/>
      <c r="BR198" s="5"/>
      <c r="BS198" s="5"/>
      <c r="BT198" s="4"/>
      <c r="BU198" s="4"/>
      <c r="BV198" s="4"/>
      <c r="BW198" s="4"/>
      <c r="BX198" s="4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5"/>
      <c r="CJ198" s="5"/>
      <c r="CK198" s="5"/>
      <c r="CL198" s="5"/>
      <c r="CM198" s="5"/>
      <c r="CN198" s="4"/>
      <c r="CO198" s="4"/>
      <c r="CP198" s="4"/>
      <c r="CQ198" s="4"/>
      <c r="CR198" s="4"/>
      <c r="CS198" s="5"/>
      <c r="CT198" s="5"/>
      <c r="CU198" s="5"/>
      <c r="CV198" s="5"/>
      <c r="CW198" s="5"/>
      <c r="CX198" s="4">
        <f t="shared" si="25"/>
        <v>0.70267999999999997</v>
      </c>
      <c r="CY198" s="4">
        <f t="shared" si="26"/>
        <v>0.85373999999999994</v>
      </c>
      <c r="CZ198" s="4">
        <f t="shared" si="27"/>
        <v>0.32656000000000002</v>
      </c>
      <c r="DA198" s="4">
        <f t="shared" si="28"/>
        <v>0.91769999999999996</v>
      </c>
      <c r="DB198" s="4">
        <f t="shared" si="29"/>
        <v>0.23523999999999998</v>
      </c>
      <c r="DC198" s="11" t="str" cm="1">
        <f t="array" aca="1" ref="DC198" ca="1">CONCATENATE(INDIRECT(ADDRESS(1,MATCH(_xlfn.MINIFS(B198:CW198,metrics.est,"MAE"),B198:CW198,0)+1)), ", ", INDIRECT(ADDRESS(2,MATCH(_xlfn.MINIFS(B198:CW198,metrics.est,"MAE"),B198:CW198,0)+1)))</f>
        <v>k=5, r=0.1</v>
      </c>
      <c r="DD198" s="11" t="str" cm="1">
        <f t="array" aca="1" ref="DD198" ca="1">CONCATENATE(INDIRECT(ADDRESS(1,MATCH(_xlfn.MINIFS(B198:CW198,metrics.est,"MSE"),B198:CW198,0)+1)), ", ", INDIRECT(ADDRESS(2,MATCH(_xlfn.MINIFS(B198:CW198,metrics.est,"MSE"),B198:CW198,0)+1)))</f>
        <v>k=5, r=0.1</v>
      </c>
      <c r="DE198" s="11" t="str" cm="1">
        <f t="array" aca="1" ref="DE198" ca="1">CONCATENATE(INDIRECT(ADDRESS(1,MATCH(_xlfn.MAXIFS(B198:CW198,metrics.est,"R"),B198:CW198,0)+1)), ", ", INDIRECT(ADDRESS(2,MATCH(_xlfn.MAXIFS(B198:CW198,metrics.est,"R"),B198:CW198,0)+1)))</f>
        <v>k=5, r=0.3</v>
      </c>
      <c r="DF198" s="11" t="str" cm="1">
        <f t="array" aca="1" ref="DF198" ca="1">CONCATENATE(INDIRECT(ADDRESS(1,MATCH(_xlfn.MAXIFS(B198:CW198,metrics.est,"Coverage"),B198:CW198,0)+1)), ", ", INDIRECT(ADDRESS(2,MATCH(_xlfn.MAXIFS(B198:CW198,metrics.est,"Coverage"),B198:CW198,0)+1)))</f>
        <v>k=5, r=0.1</v>
      </c>
      <c r="DG198" s="11" t="str" cm="1">
        <f t="array" aca="1" ref="DG198" ca="1">CONCATENATE(INDIRECT(ADDRESS(1,MATCH(_xlfn.MINIFS(B198:CW198,metrics.est,"Time"),B198:CW198,0)+1)), ", ", INDIRECT(ADDRESS(2,MATCH(_xlfn.MINIFS(B198:CW198,metrics.est,"Time"),B198:CW198,0)+1)))</f>
        <v>k=5, r=0.9</v>
      </c>
    </row>
    <row r="199" spans="1:111" x14ac:dyDescent="0.2">
      <c r="A199" s="1" t="s">
        <v>194</v>
      </c>
      <c r="B199" s="4">
        <v>0.65300000000000002</v>
      </c>
      <c r="C199" s="4">
        <v>0.72919999999999996</v>
      </c>
      <c r="D199" s="4">
        <v>0.36709999999999998</v>
      </c>
      <c r="E199" s="4">
        <v>0.96430000000000005</v>
      </c>
      <c r="F199" s="4">
        <v>0.38629999999999998</v>
      </c>
      <c r="G199" s="5">
        <v>0.6633</v>
      </c>
      <c r="H199" s="5">
        <v>0.75580000000000003</v>
      </c>
      <c r="I199" s="5">
        <v>0.37480000000000002</v>
      </c>
      <c r="J199" s="5">
        <v>0.95550000000000002</v>
      </c>
      <c r="K199" s="5">
        <v>0.40970000000000001</v>
      </c>
      <c r="L199" s="4">
        <v>0.67630000000000001</v>
      </c>
      <c r="M199" s="4">
        <v>0.78359999999999996</v>
      </c>
      <c r="N199" s="4">
        <v>0.35780000000000001</v>
      </c>
      <c r="O199" s="4">
        <v>0.94169999999999998</v>
      </c>
      <c r="P199" s="4">
        <v>0.31130000000000002</v>
      </c>
      <c r="Q199" s="5">
        <v>0.70640000000000003</v>
      </c>
      <c r="R199" s="5">
        <v>0.85609999999999997</v>
      </c>
      <c r="S199" s="5">
        <v>0.311</v>
      </c>
      <c r="T199" s="5">
        <v>0.91479999999999995</v>
      </c>
      <c r="U199" s="5">
        <v>0.1923</v>
      </c>
      <c r="V199" s="4">
        <v>0.82069999999999999</v>
      </c>
      <c r="W199" s="4">
        <v>1.1531</v>
      </c>
      <c r="X199" s="4">
        <v>0.22339999999999999</v>
      </c>
      <c r="Y199" s="4">
        <v>0.80930000000000002</v>
      </c>
      <c r="Z199" s="4">
        <v>6.9099999999999995E-2</v>
      </c>
      <c r="AA199" s="5"/>
      <c r="AB199" s="5"/>
      <c r="AC199" s="5"/>
      <c r="AD199" s="5"/>
      <c r="AE199" s="5"/>
      <c r="AF199" s="4"/>
      <c r="AG199" s="4"/>
      <c r="AH199" s="4"/>
      <c r="AI199" s="4"/>
      <c r="AJ199" s="4"/>
      <c r="AK199" s="5"/>
      <c r="AL199" s="5"/>
      <c r="AM199" s="5"/>
      <c r="AN199" s="5"/>
      <c r="AO199" s="5"/>
      <c r="AP199" s="4"/>
      <c r="AQ199" s="4"/>
      <c r="AR199" s="4"/>
      <c r="AS199" s="4"/>
      <c r="AT199" s="4"/>
      <c r="AU199" s="5"/>
      <c r="AV199" s="5"/>
      <c r="AW199" s="5"/>
      <c r="AX199" s="5"/>
      <c r="AY199" s="5"/>
      <c r="AZ199" s="4"/>
      <c r="BA199" s="4"/>
      <c r="BB199" s="4"/>
      <c r="BC199" s="4"/>
      <c r="BD199" s="4"/>
      <c r="BE199" s="5"/>
      <c r="BF199" s="5"/>
      <c r="BG199" s="5"/>
      <c r="BH199" s="5"/>
      <c r="BI199" s="5"/>
      <c r="BJ199" s="4"/>
      <c r="BK199" s="4"/>
      <c r="BL199" s="4"/>
      <c r="BM199" s="4"/>
      <c r="BN199" s="4"/>
      <c r="BO199" s="5"/>
      <c r="BP199" s="5"/>
      <c r="BQ199" s="5"/>
      <c r="BR199" s="5"/>
      <c r="BS199" s="5"/>
      <c r="BT199" s="4"/>
      <c r="BU199" s="4"/>
      <c r="BV199" s="4"/>
      <c r="BW199" s="4"/>
      <c r="BX199" s="4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5"/>
      <c r="CJ199" s="5"/>
      <c r="CK199" s="5"/>
      <c r="CL199" s="5"/>
      <c r="CM199" s="5"/>
      <c r="CN199" s="4"/>
      <c r="CO199" s="4"/>
      <c r="CP199" s="4"/>
      <c r="CQ199" s="4"/>
      <c r="CR199" s="4"/>
      <c r="CS199" s="5"/>
      <c r="CT199" s="5"/>
      <c r="CU199" s="5"/>
      <c r="CV199" s="5"/>
      <c r="CW199" s="5"/>
      <c r="CX199" s="4">
        <f t="shared" si="25"/>
        <v>0.70394000000000001</v>
      </c>
      <c r="CY199" s="4">
        <f t="shared" si="26"/>
        <v>0.85555999999999999</v>
      </c>
      <c r="CZ199" s="4">
        <f t="shared" si="27"/>
        <v>0.32682</v>
      </c>
      <c r="DA199" s="4">
        <f t="shared" si="28"/>
        <v>0.91712000000000005</v>
      </c>
      <c r="DB199" s="4">
        <f t="shared" si="29"/>
        <v>0.27373999999999998</v>
      </c>
      <c r="DC199" s="11" t="str" cm="1">
        <f t="array" aca="1" ref="DC199" ca="1">CONCATENATE(INDIRECT(ADDRESS(1,MATCH(_xlfn.MINIFS(B199:CW199,metrics.est,"MAE"),B199:CW199,0)+1)), ", ", INDIRECT(ADDRESS(2,MATCH(_xlfn.MINIFS(B199:CW199,metrics.est,"MAE"),B199:CW199,0)+1)))</f>
        <v>k=5, r=0.1</v>
      </c>
      <c r="DD199" s="11" t="str" cm="1">
        <f t="array" aca="1" ref="DD199" ca="1">CONCATENATE(INDIRECT(ADDRESS(1,MATCH(_xlfn.MINIFS(B199:CW199,metrics.est,"MSE"),B199:CW199,0)+1)), ", ", INDIRECT(ADDRESS(2,MATCH(_xlfn.MINIFS(B199:CW199,metrics.est,"MSE"),B199:CW199,0)+1)))</f>
        <v>k=5, r=0.1</v>
      </c>
      <c r="DE199" s="11" t="str" cm="1">
        <f t="array" aca="1" ref="DE199" ca="1">CONCATENATE(INDIRECT(ADDRESS(1,MATCH(_xlfn.MAXIFS(B199:CW199,metrics.est,"R"),B199:CW199,0)+1)), ", ", INDIRECT(ADDRESS(2,MATCH(_xlfn.MAXIFS(B199:CW199,metrics.est,"R"),B199:CW199,0)+1)))</f>
        <v>k=5, r=0.3</v>
      </c>
      <c r="DF199" s="11" t="str" cm="1">
        <f t="array" aca="1" ref="DF199" ca="1">CONCATENATE(INDIRECT(ADDRESS(1,MATCH(_xlfn.MAXIFS(B199:CW199,metrics.est,"Coverage"),B199:CW199,0)+1)), ", ", INDIRECT(ADDRESS(2,MATCH(_xlfn.MAXIFS(B199:CW199,metrics.est,"Coverage"),B199:CW199,0)+1)))</f>
        <v>k=5, r=0.1</v>
      </c>
      <c r="DG199" s="11" t="str" cm="1">
        <f t="array" aca="1" ref="DG199" ca="1">CONCATENATE(INDIRECT(ADDRESS(1,MATCH(_xlfn.MINIFS(B199:CW199,metrics.est,"Time"),B199:CW199,0)+1)), ", ", INDIRECT(ADDRESS(2,MATCH(_xlfn.MINIFS(B199:CW199,metrics.est,"Time"),B199:CW199,0)+1)))</f>
        <v>k=5, r=0.9</v>
      </c>
    </row>
    <row r="200" spans="1:111" x14ac:dyDescent="0.2">
      <c r="A200" s="1" t="s">
        <v>195</v>
      </c>
      <c r="B200" s="4">
        <v>0.64329999999999998</v>
      </c>
      <c r="C200" s="4">
        <v>0.70689999999999997</v>
      </c>
      <c r="D200" s="4">
        <v>0.376</v>
      </c>
      <c r="E200" s="4">
        <v>0.93059999999999998</v>
      </c>
      <c r="F200" s="4">
        <v>0.28249999999999997</v>
      </c>
      <c r="G200" s="5">
        <v>0.66069999999999995</v>
      </c>
      <c r="H200" s="5">
        <v>0.74690000000000001</v>
      </c>
      <c r="I200" s="5">
        <v>0.37280000000000002</v>
      </c>
      <c r="J200" s="5">
        <v>0.91339999999999999</v>
      </c>
      <c r="K200" s="5">
        <v>0.32319999999999999</v>
      </c>
      <c r="L200" s="4">
        <v>0.68620000000000003</v>
      </c>
      <c r="M200" s="4">
        <v>0.8004</v>
      </c>
      <c r="N200" s="4">
        <v>0.34799999999999998</v>
      </c>
      <c r="O200" s="4">
        <v>0.88649999999999995</v>
      </c>
      <c r="P200" s="4">
        <v>0.27510000000000001</v>
      </c>
      <c r="Q200" s="5">
        <v>0.73560000000000003</v>
      </c>
      <c r="R200" s="5">
        <v>0.91500000000000004</v>
      </c>
      <c r="S200" s="5">
        <v>0.29249999999999998</v>
      </c>
      <c r="T200" s="5">
        <v>0.83499999999999996</v>
      </c>
      <c r="U200" s="5">
        <v>0.20610000000000001</v>
      </c>
      <c r="V200" s="4">
        <v>0.83989999999999998</v>
      </c>
      <c r="W200" s="4">
        <v>1.1874</v>
      </c>
      <c r="X200" s="4">
        <v>0.2026</v>
      </c>
      <c r="Y200" s="4">
        <v>0.57779999999999998</v>
      </c>
      <c r="Z200" s="4">
        <v>8.0699999999999994E-2</v>
      </c>
      <c r="AA200" s="5"/>
      <c r="AB200" s="5"/>
      <c r="AC200" s="5"/>
      <c r="AD200" s="5"/>
      <c r="AE200" s="5"/>
      <c r="AF200" s="4"/>
      <c r="AG200" s="4"/>
      <c r="AH200" s="4"/>
      <c r="AI200" s="4"/>
      <c r="AJ200" s="4"/>
      <c r="AK200" s="5"/>
      <c r="AL200" s="5"/>
      <c r="AM200" s="5"/>
      <c r="AN200" s="5"/>
      <c r="AO200" s="5"/>
      <c r="AP200" s="4"/>
      <c r="AQ200" s="4"/>
      <c r="AR200" s="4"/>
      <c r="AS200" s="4"/>
      <c r="AT200" s="4"/>
      <c r="AU200" s="5"/>
      <c r="AV200" s="5"/>
      <c r="AW200" s="5"/>
      <c r="AX200" s="5"/>
      <c r="AY200" s="5"/>
      <c r="AZ200" s="4"/>
      <c r="BA200" s="4"/>
      <c r="BB200" s="4"/>
      <c r="BC200" s="4"/>
      <c r="BD200" s="4"/>
      <c r="BE200" s="5"/>
      <c r="BF200" s="5"/>
      <c r="BG200" s="5"/>
      <c r="BH200" s="5"/>
      <c r="BI200" s="5"/>
      <c r="BJ200" s="4"/>
      <c r="BK200" s="4"/>
      <c r="BL200" s="4"/>
      <c r="BM200" s="4"/>
      <c r="BN200" s="4"/>
      <c r="BO200" s="5"/>
      <c r="BP200" s="5"/>
      <c r="BQ200" s="5"/>
      <c r="BR200" s="5"/>
      <c r="BS200" s="5"/>
      <c r="BT200" s="4"/>
      <c r="BU200" s="4"/>
      <c r="BV200" s="4"/>
      <c r="BW200" s="4"/>
      <c r="BX200" s="4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5"/>
      <c r="CJ200" s="5"/>
      <c r="CK200" s="5"/>
      <c r="CL200" s="5"/>
      <c r="CM200" s="5"/>
      <c r="CN200" s="4"/>
      <c r="CO200" s="4"/>
      <c r="CP200" s="4"/>
      <c r="CQ200" s="4"/>
      <c r="CR200" s="4"/>
      <c r="CS200" s="5"/>
      <c r="CT200" s="5"/>
      <c r="CU200" s="5"/>
      <c r="CV200" s="5"/>
      <c r="CW200" s="5"/>
      <c r="CX200" s="4">
        <f t="shared" si="25"/>
        <v>0.71313999999999989</v>
      </c>
      <c r="CY200" s="4">
        <f t="shared" si="26"/>
        <v>0.87132000000000009</v>
      </c>
      <c r="CZ200" s="4">
        <f t="shared" si="27"/>
        <v>0.31838</v>
      </c>
      <c r="DA200" s="4">
        <f t="shared" si="28"/>
        <v>0.82865999999999995</v>
      </c>
      <c r="DB200" s="4">
        <f t="shared" si="29"/>
        <v>0.23352000000000001</v>
      </c>
      <c r="DC200" s="11" t="str" cm="1">
        <f t="array" aca="1" ref="DC200" ca="1">CONCATENATE(INDIRECT(ADDRESS(1,MATCH(_xlfn.MINIFS(B200:CW200,metrics.est,"MAE"),B200:CW200,0)+1)), ", ", INDIRECT(ADDRESS(2,MATCH(_xlfn.MINIFS(B200:CW200,metrics.est,"MAE"),B200:CW200,0)+1)))</f>
        <v>k=5, r=0.1</v>
      </c>
      <c r="DD200" s="11" t="str" cm="1">
        <f t="array" aca="1" ref="DD200" ca="1">CONCATENATE(INDIRECT(ADDRESS(1,MATCH(_xlfn.MINIFS(B200:CW200,metrics.est,"MSE"),B200:CW200,0)+1)), ", ", INDIRECT(ADDRESS(2,MATCH(_xlfn.MINIFS(B200:CW200,metrics.est,"MSE"),B200:CW200,0)+1)))</f>
        <v>k=5, r=0.1</v>
      </c>
      <c r="DE200" s="11" t="str" cm="1">
        <f t="array" aca="1" ref="DE200" ca="1">CONCATENATE(INDIRECT(ADDRESS(1,MATCH(_xlfn.MAXIFS(B200:CW200,metrics.est,"R"),B200:CW200,0)+1)), ", ", INDIRECT(ADDRESS(2,MATCH(_xlfn.MAXIFS(B200:CW200,metrics.est,"R"),B200:CW200,0)+1)))</f>
        <v>k=5, r=0.1</v>
      </c>
      <c r="DF200" s="11" t="str" cm="1">
        <f t="array" aca="1" ref="DF200" ca="1">CONCATENATE(INDIRECT(ADDRESS(1,MATCH(_xlfn.MAXIFS(B200:CW200,metrics.est,"Coverage"),B200:CW200,0)+1)), ", ", INDIRECT(ADDRESS(2,MATCH(_xlfn.MAXIFS(B200:CW200,metrics.est,"Coverage"),B200:CW200,0)+1)))</f>
        <v>k=5, r=0.1</v>
      </c>
      <c r="DG200" s="11" t="str" cm="1">
        <f t="array" aca="1" ref="DG200" ca="1">CONCATENATE(INDIRECT(ADDRESS(1,MATCH(_xlfn.MINIFS(B200:CW200,metrics.est,"Time"),B200:CW200,0)+1)), ", ", INDIRECT(ADDRESS(2,MATCH(_xlfn.MINIFS(B200:CW200,metrics.est,"Time"),B200:CW200,0)+1)))</f>
        <v>k=5, r=0.9</v>
      </c>
    </row>
    <row r="201" spans="1:111" s="5" customFormat="1" x14ac:dyDescent="0.2">
      <c r="A201" s="1" t="s">
        <v>206</v>
      </c>
      <c r="B201" s="4"/>
      <c r="C201" s="4"/>
      <c r="D201" s="4"/>
      <c r="E201" s="4"/>
      <c r="F201" s="4"/>
      <c r="L201" s="4"/>
      <c r="M201" s="4"/>
      <c r="N201" s="4"/>
      <c r="O201" s="4"/>
      <c r="P201" s="4"/>
      <c r="V201" s="4"/>
      <c r="W201" s="4"/>
      <c r="X201" s="4"/>
      <c r="Y201" s="4"/>
      <c r="Z201" s="4"/>
      <c r="AF201" s="4"/>
      <c r="AG201" s="4"/>
      <c r="AH201" s="4"/>
      <c r="AI201" s="4"/>
      <c r="AJ201" s="4"/>
      <c r="AP201" s="4"/>
      <c r="AQ201" s="4"/>
      <c r="AR201" s="4"/>
      <c r="AS201" s="4"/>
      <c r="AT201" s="4"/>
      <c r="AZ201" s="4"/>
      <c r="BA201" s="4"/>
      <c r="BB201" s="4"/>
      <c r="BC201" s="4"/>
      <c r="BD201" s="4"/>
      <c r="BJ201" s="4"/>
      <c r="BK201" s="4"/>
      <c r="BL201" s="4"/>
      <c r="BM201" s="4"/>
      <c r="BN201" s="4"/>
      <c r="BT201" s="4"/>
      <c r="BU201" s="4"/>
      <c r="BV201" s="4"/>
      <c r="BW201" s="4"/>
      <c r="BX201" s="4"/>
      <c r="CD201" s="4"/>
      <c r="CE201" s="4"/>
      <c r="CF201" s="4"/>
      <c r="CG201" s="4"/>
      <c r="CH201" s="4"/>
      <c r="CN201" s="4"/>
      <c r="CO201" s="4"/>
      <c r="CP201" s="4"/>
      <c r="CQ201" s="4"/>
      <c r="CR201" s="4"/>
      <c r="CX201" s="4" t="e">
        <f t="shared" ref="CX201" si="30">AVERAGEIFS(B201:CW201,metrics.est,"MAE")</f>
        <v>#DIV/0!</v>
      </c>
      <c r="CY201" s="4" t="e">
        <f t="shared" si="26"/>
        <v>#DIV/0!</v>
      </c>
      <c r="CZ201" s="4" t="e">
        <f t="shared" si="27"/>
        <v>#DIV/0!</v>
      </c>
      <c r="DA201" s="4" t="e">
        <f t="shared" si="28"/>
        <v>#DIV/0!</v>
      </c>
      <c r="DB201" s="4" t="e">
        <f t="shared" si="29"/>
        <v>#DIV/0!</v>
      </c>
      <c r="DC201" s="11" t="e" cm="1">
        <f t="array" aca="1" ref="DC201" ca="1">CONCATENATE(INDIRECT(ADDRESS(1,MATCH(_xlfn.MINIFS(B201:CW201,metrics.est,"MAE"),B201:CW201,0)+1)), ", ", INDIRECT(ADDRESS(2,MATCH(_xlfn.MINIFS(B201:CW201,metrics.est,"MAE"),B201:CW201,0)+1)))</f>
        <v>#N/A</v>
      </c>
      <c r="DD201" s="11" t="e" cm="1">
        <f t="array" aca="1" ref="DD201" ca="1">CONCATENATE(INDIRECT(ADDRESS(1,MATCH(_xlfn.MINIFS(B201:CW201,metrics.est,"MSE"),B201:CW201,0)+1)), ", ", INDIRECT(ADDRESS(2,MATCH(_xlfn.MINIFS(B201:CW201,metrics.est,"MSE"),B201:CW201,0)+1)))</f>
        <v>#N/A</v>
      </c>
      <c r="DE201" s="11" t="e" cm="1">
        <f t="array" aca="1" ref="DE201" ca="1">CONCATENATE(INDIRECT(ADDRESS(1,MATCH(_xlfn.MAXIFS(B201:CW201,metrics.est,"R"),B201:CW201,0)+1)), ", ", INDIRECT(ADDRESS(2,MATCH(_xlfn.MAXIFS(B201:CW201,metrics.est,"R"),B201:CW201,0)+1)))</f>
        <v>#N/A</v>
      </c>
      <c r="DF201" s="11" t="e" cm="1">
        <f t="array" aca="1" ref="DF201" ca="1">CONCATENATE(INDIRECT(ADDRESS(1,MATCH(_xlfn.MAXIFS(B201:CW201,metrics.est,"Coverage"),B201:CW201,0)+1)), ", ", INDIRECT(ADDRESS(2,MATCH(_xlfn.MAXIFS(B201:CW201,metrics.est,"Coverage"),B201:CW201,0)+1)))</f>
        <v>#N/A</v>
      </c>
      <c r="DG201" s="11" t="e" cm="1">
        <f t="array" aca="1" ref="DG201" ca="1">CONCATENATE(INDIRECT(ADDRESS(1,MATCH(_xlfn.MINIFS(B201:CW201,metrics.est,"Time"),B201:CW201,0)+1)), ", ", INDIRECT(ADDRESS(2,MATCH(_xlfn.MINIFS(B201:CW201,metrics.est,"Time"),B201:CW201,0)+1)))</f>
        <v>#N/A</v>
      </c>
    </row>
    <row r="202" spans="1:111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BI14.QTIJ</v>
      </c>
      <c r="E202" s="8" t="str" cm="1">
        <f t="array" aca="1" ref="E202" ca="1">INDIRECT(ADDRESS(MATCH(MAX(E7:E201),E7:E201,0)+6,1))</f>
        <v>BI14.QTIJ</v>
      </c>
      <c r="F202" s="8" t="str" cm="1">
        <f t="array" aca="1" ref="F202" ca="1">INDIRECT(ADDRESS(MATCH(MIN(F7:F201),F7:F201,0)+6,1))</f>
        <v>BU01.JaccardMulti</v>
      </c>
      <c r="G202" s="12" t="str" cm="1">
        <f t="array" aca="1" ref="G202" ca="1">INDIRECT(ADDRESS(MATCH(MIN(G7:G201),G7:G201,0)+6,1))</f>
        <v>BI22.ZSim</v>
      </c>
      <c r="H202" s="12" t="str" cm="1">
        <f t="array" aca="1" ref="H202" ca="1">INDIRECT(ADDRESS(MATCH(MIN(H7:H201),H7:H201,0)+6,1))</f>
        <v>BI22.ZSim</v>
      </c>
      <c r="I202" s="14" t="str" cm="1">
        <f t="array" aca="1" ref="I202" ca="1">INDIRECT(ADDRESS(MATCH(MAX(I7:I201),I7:I201,0)+6,1))</f>
        <v>BI22.ZSim</v>
      </c>
      <c r="J202" s="14" t="str" cm="1">
        <f t="array" aca="1" ref="J202" ca="1">INDIRECT(ADDRESS(MATCH(MAX(J7:J201),J7:J201,0)+6,1))</f>
        <v>AI01.Jaccard</v>
      </c>
      <c r="K202" s="12" t="str" cm="1">
        <f t="array" aca="1" ref="K202" ca="1">INDIRECT(ADDRESS(MATCH(MIN(K7:K201),K7:K201,0)+6,1))</f>
        <v>BU03.CPC</v>
      </c>
      <c r="L202" s="8" t="str" cm="1">
        <f t="array" aca="1" ref="L202" ca="1">INDIRECT(ADDRESS(MATCH(MIN(L7:L201),L7:L201,0)+6,1))</f>
        <v>AI05.SRC</v>
      </c>
      <c r="M202" s="8" t="str" cm="1">
        <f t="array" aca="1" ref="M202" ca="1">INDIRECT(ADDRESS(MATCH(MIN(M7:M201),M7:M201,0)+6,1))</f>
        <v>AI05.SRC</v>
      </c>
      <c r="N202" s="8" t="str" cm="1">
        <f t="array" aca="1" ref="N202" ca="1">INDIRECT(ADDRESS(MATCH(MAX(N7:N201),N7:N201,0)+6,1))</f>
        <v>BI22.ZSim</v>
      </c>
      <c r="O202" s="8" t="str" cm="1">
        <f t="array" aca="1" ref="O202" ca="1">INDIRECT(ADDRESS(MATCH(MAX(O7:O201),O7:O201,0)+6,1))</f>
        <v>AI01.Jaccard</v>
      </c>
      <c r="P202" s="8" t="str" cm="1">
        <f t="array" aca="1" ref="P202" ca="1">INDIRECT(ADDRESS(MATCH(MIN(P7:P201),P7:P201,0)+6,1))</f>
        <v>BU01.Dice</v>
      </c>
      <c r="Q202" s="12" t="str" cm="1">
        <f t="array" aca="1" ref="Q202" ca="1">INDIRECT(ADDRESS(MATCH(MIN(Q7:Q201),Q7:Q201,0)+6,1))</f>
        <v>AI28.RPB</v>
      </c>
      <c r="R202" s="12" t="str" cm="1">
        <f t="array" aca="1" ref="R202" ca="1">INDIRECT(ADDRESS(MATCH(MIN(R7:R201),R7:R201,0)+6,1))</f>
        <v>AI05.SRC</v>
      </c>
      <c r="S202" s="12" t="str" cm="1">
        <f t="array" aca="1" ref="S202" ca="1">INDIRECT(ADDRESS(MATCH(MAX(S7:S201),S7:S201,0)+6,1))</f>
        <v>AI28.RPB</v>
      </c>
      <c r="T202" s="12" t="str" cm="1">
        <f t="array" aca="1" ref="T202" ca="1">INDIRECT(ADDRESS(MATCH(MAX(T7:T201),T7:T201,0)+6,1))</f>
        <v>CU14.SMD.EMX6</v>
      </c>
      <c r="U202" s="12" t="str" cm="1">
        <f t="array" aca="1" ref="U202" ca="1">INDIRECT(ADDRESS(MATCH(MIN(U7:U201),U7:U201,0)+6,1))</f>
        <v>BU01.JaccardMulti</v>
      </c>
      <c r="V202" s="8" t="str" cm="1">
        <f t="array" aca="1" ref="V202" ca="1">INDIRECT(ADDRESS(MATCH(MIN(V7:V201),V7:V201,0)+6,1))</f>
        <v>AI28.RPB</v>
      </c>
      <c r="W202" s="8" t="str" cm="1">
        <f t="array" aca="1" ref="W202" ca="1">INDIRECT(ADDRESS(MATCH(MIN(W7:W201),W7:W201,0)+6,1))</f>
        <v>AI28.RPB</v>
      </c>
      <c r="X202" s="8" t="str" cm="1">
        <f t="array" aca="1" ref="X202" ca="1">INDIRECT(ADDRESS(MATCH(MAX(X7:X201),X7:X201,0)+6,1))</f>
        <v>AI19.KL</v>
      </c>
      <c r="Y202" s="8" t="str" cm="1">
        <f t="array" aca="1" ref="Y202" ca="1">INDIRECT(ADDRESS(MATCH(MAX(Y7:Y201),Y7:Y201,0)+6,1))</f>
        <v>CI14.Amer.EMX4</v>
      </c>
      <c r="Z202" s="8" t="str" cm="1">
        <f t="array" aca="1" ref="Z202" ca="1">INDIRECT(ADDRESS(MATCH(MIN(Z7:Z201),Z7:Z201,0)+6,1))</f>
        <v>BU16.TAN</v>
      </c>
      <c r="AA202" s="12" t="e" cm="1">
        <f t="array" aca="1" ref="AA202" ca="1">INDIRECT(ADDRESS(MATCH(MIN(AA7:AA201),AA7:AA201,0)+6,1))</f>
        <v>#N/A</v>
      </c>
      <c r="AB202" s="12" t="e" cm="1">
        <f t="array" aca="1" ref="AB202" ca="1">INDIRECT(ADDRESS(MATCH(MIN(AB7:AB201),AB7:AB201,0)+6,1))</f>
        <v>#N/A</v>
      </c>
      <c r="AC202" s="12" t="e" cm="1">
        <f t="array" aca="1" ref="AC202" ca="1">INDIRECT(ADDRESS(MATCH(MAX(AC7:AC201),AC7:AC201,0)+6,1))</f>
        <v>#N/A</v>
      </c>
      <c r="AD202" s="12" t="e" cm="1">
        <f t="array" aca="1" ref="AD202" ca="1">INDIRECT(ADDRESS(MATCH(MAX(AD7:AD201),AD7:AD201,0)+6,1))</f>
        <v>#N/A</v>
      </c>
      <c r="AE202" s="12" t="e" cm="1">
        <f t="array" aca="1" ref="AE202" ca="1">INDIRECT(ADDRESS(MATCH(MIN(AE7:AE201),AE7:AE201,0)+6,1))</f>
        <v>#N/A</v>
      </c>
      <c r="AF202" s="8" t="e" cm="1">
        <f t="array" aca="1" ref="AF202" ca="1">INDIRECT(ADDRESS(MATCH(MIN(AF7:AF201),AF7:AF201,0)+6,1))</f>
        <v>#N/A</v>
      </c>
      <c r="AG202" s="8" t="e" cm="1">
        <f t="array" aca="1" ref="AG202" ca="1">INDIRECT(ADDRESS(MATCH(MIN(AG7:AG201),AG7:AG201,0)+6,1))</f>
        <v>#N/A</v>
      </c>
      <c r="AH202" s="8" t="e" cm="1">
        <f t="array" aca="1" ref="AH202" ca="1">INDIRECT(ADDRESS(MATCH(MAX(AH7:AH201),AH7:AH201,0)+6,1))</f>
        <v>#N/A</v>
      </c>
      <c r="AI202" s="8" t="e" cm="1">
        <f t="array" aca="1" ref="AI202" ca="1">INDIRECT(ADDRESS(MATCH(MAX(AI7:AI201),AI7:AI201,0)+6,1))</f>
        <v>#N/A</v>
      </c>
      <c r="AJ202" s="8" t="e" cm="1">
        <f t="array" aca="1" ref="AJ202" ca="1">INDIRECT(ADDRESS(MATCH(MIN(AJ7:AJ201),AJ7:AJ201,0)+6,1))</f>
        <v>#N/A</v>
      </c>
      <c r="AK202" s="12" t="str" cm="1">
        <f t="array" aca="1" ref="AK202" ca="1">INDIRECT(ADDRESS(MATCH(MIN(AK7:AK201),AK7:AK201,0)+6,1))</f>
        <v>BI01.JacRA</v>
      </c>
      <c r="AL202" s="12" t="str" cm="1">
        <f t="array" aca="1" ref="AL202" ca="1">INDIRECT(ADDRESS(MATCH(MIN(AL7:AL201),AL7:AL201,0)+6,1))</f>
        <v>BI01.JacRA</v>
      </c>
      <c r="AM202" s="12" t="str" cm="1">
        <f t="array" aca="1" ref="AM202" ca="1">INDIRECT(ADDRESS(MATCH(MAX(AM7:AM201),AM7:AM201,0)+6,1))</f>
        <v>BI01.JacRA</v>
      </c>
      <c r="AN202" s="12" t="str" cm="1">
        <f t="array" aca="1" ref="AN202" ca="1">INDIRECT(ADDRESS(MATCH(MAX(AN7:AN201),AN7:AN201,0)+6,1))</f>
        <v>BI01.Dice</v>
      </c>
      <c r="AO202" s="12" t="str" cm="1">
        <f t="array" aca="1" ref="AO202" ca="1">INDIRECT(ADDRESS(MATCH(MIN(AO7:AO201),AO7:AO201,0)+6,1))</f>
        <v>BU01.RelevantJaccard</v>
      </c>
      <c r="AP202" s="8" t="e" cm="1">
        <f t="array" aca="1" ref="AP202" ca="1">INDIRECT(ADDRESS(MATCH(MIN(AP7:AP201),AP7:AP201,0)+6,1))</f>
        <v>#N/A</v>
      </c>
      <c r="AQ202" s="8" t="e" cm="1">
        <f t="array" aca="1" ref="AQ202" ca="1">INDIRECT(ADDRESS(MATCH(MIN(AQ7:AQ201),AQ7:AQ201,0)+6,1))</f>
        <v>#N/A</v>
      </c>
      <c r="AR202" s="8" t="e" cm="1">
        <f t="array" aca="1" ref="AR202" ca="1">INDIRECT(ADDRESS(MATCH(MAX(AR7:AR201),AR7:AR201,0)+6,1))</f>
        <v>#N/A</v>
      </c>
      <c r="AS202" s="8" t="e" cm="1">
        <f t="array" aca="1" ref="AS202" ca="1">INDIRECT(ADDRESS(MATCH(MAX(AS7:AS201),AS7:AS201,0)+6,1))</f>
        <v>#N/A</v>
      </c>
      <c r="AT202" s="8" t="e" cm="1">
        <f t="array" aca="1" ref="AT202" ca="1">INDIRECT(ADDRESS(MATCH(MIN(AT7:AT201),AT7:AT201,0)+6,1))</f>
        <v>#N/A</v>
      </c>
      <c r="AU202" s="12" t="e" cm="1">
        <f t="array" aca="1" ref="AU202" ca="1">INDIRECT(ADDRESS(MATCH(MIN(AU7:AU201),AU7:AU201,0)+6,1))</f>
        <v>#N/A</v>
      </c>
      <c r="AV202" s="12" t="e" cm="1">
        <f t="array" aca="1" ref="AV202" ca="1">INDIRECT(ADDRESS(MATCH(MIN(AV7:AV201),AV7:AV201,0)+6,1))</f>
        <v>#N/A</v>
      </c>
      <c r="AW202" s="12" t="e" cm="1">
        <f t="array" aca="1" ref="AW202" ca="1">INDIRECT(ADDRESS(MATCH(MAX(AW7:AW201),AW7:AW201,0)+6,1))</f>
        <v>#N/A</v>
      </c>
      <c r="AX202" s="12" t="e" cm="1">
        <f t="array" aca="1" ref="AX202" ca="1">INDIRECT(ADDRESS(MATCH(MAX(AX7:AX201),AX7:AX201,0)+6,1))</f>
        <v>#N/A</v>
      </c>
      <c r="AY202" s="12" t="e" cm="1">
        <f t="array" aca="1" ref="AY202" ca="1">INDIRECT(ADDRESS(MATCH(MIN(AY7:AY201),AY7:AY201,0)+6,1))</f>
        <v>#N/A</v>
      </c>
      <c r="AZ202" s="8" t="str" cm="1">
        <f t="array" aca="1" ref="AZ202" ca="1">INDIRECT(ADDRESS(MATCH(MIN(AZ7:AZ201),AZ7:AZ201,0)+6,1))</f>
        <v>AI05.SRC</v>
      </c>
      <c r="BA202" s="8" t="str" cm="1">
        <f t="array" aca="1" ref="BA202" ca="1">INDIRECT(ADDRESS(MATCH(MIN(BA7:BA201),BA7:BA201,0)+6,1))</f>
        <v>AI05.SRC</v>
      </c>
      <c r="BB202" s="8" t="str" cm="1">
        <f t="array" aca="1" ref="BB202" ca="1">INDIRECT(ADDRESS(MATCH(MAX(BB7:BB201),BB7:BB201,0)+6,1))</f>
        <v>AI06.PIP</v>
      </c>
      <c r="BC202" s="8" t="str" cm="1">
        <f t="array" aca="1" ref="BC202" ca="1">INDIRECT(ADDRESS(MATCH(MAX(BC7:BC201),BC7:BC201,0)+6,1))</f>
        <v>AI01.Jaccard</v>
      </c>
      <c r="BD202" s="8" t="str" cm="1">
        <f t="array" aca="1" ref="BD202" ca="1">INDIRECT(ADDRESS(MATCH(MIN(BD7:BD201),BD7:BD201,0)+6,1))</f>
        <v>AI01.Jaccard</v>
      </c>
      <c r="BE202" s="12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INDIRECT(ADDRESS(MATCH(MAX(BG7:BG201),BG7:BG201,0)+6,1))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INDIRECT(ADDRESS(MATCH(MIN(BI7:BI201),BI7:BI201,0)+6,1))</f>
        <v>#N/A</v>
      </c>
      <c r="BJ202" s="8" t="str" cm="1">
        <f t="array" aca="1" ref="BJ202" ca="1">INDIRECT(ADDRESS(MATCH(MIN(BJ7:BJ201),BJ7:BJ201,0)+6,1))</f>
        <v>BI01.JacRA</v>
      </c>
      <c r="BK202" s="8" t="str" cm="1">
        <f t="array" aca="1" ref="BK202" ca="1">INDIRECT(ADDRESS(MATCH(MIN(BK7:BK201),BK7:BK201,0)+6,1))</f>
        <v>BI01.JacRA</v>
      </c>
      <c r="BL202" s="8" t="str" cm="1">
        <f t="array" aca="1" ref="BL202" ca="1">INDIRECT(ADDRESS(MATCH(MAX(BL7:BL201),BL7:BL201,0)+6,1))</f>
        <v>BI01.JacRA</v>
      </c>
      <c r="BM202" s="8" t="str" cm="1">
        <f t="array" aca="1" ref="BM202" ca="1">INDIRECT(ADDRESS(MATCH(MAX(BM7:BM201),BM7:BM201,0)+6,1))</f>
        <v>AI01.Jaccard</v>
      </c>
      <c r="BN202" s="8" t="str" cm="1">
        <f t="array" aca="1" ref="BN202" ca="1">INDIRECT(ADDRESS(MATCH(MIN(BN7:BN201),BN7:BN201,0)+6,1))</f>
        <v>BU01.Dice</v>
      </c>
      <c r="BO202" s="12" t="e" cm="1">
        <f t="array" aca="1" ref="BO202" ca="1">INDIRECT(ADDRESS(MATCH(MIN(BO7:BO201),BO7:BO201,0)+6,1))</f>
        <v>#N/A</v>
      </c>
      <c r="BP202" s="12" t="e" cm="1">
        <f t="array" aca="1" ref="BP202" ca="1">INDIRECT(ADDRESS(MATCH(MIN(BP7:BP201),BP7:BP201,0)+6,1))</f>
        <v>#N/A</v>
      </c>
      <c r="BQ202" s="12" t="e" cm="1">
        <f t="array" aca="1" ref="BQ202" ca="1">INDIRECT(ADDRESS(MATCH(MAX(BQ7:BQ201),BQ7:BQ201,0)+6,1))</f>
        <v>#N/A</v>
      </c>
      <c r="BR202" s="12" t="e" cm="1">
        <f t="array" aca="1" ref="BR202" ca="1">INDIRECT(ADDRESS(MATCH(MAX(BR7:BR201),BR7:BR201,0)+6,1))</f>
        <v>#N/A</v>
      </c>
      <c r="BS202" s="12" t="e" cm="1">
        <f t="array" aca="1" ref="BS202" ca="1">INDIRECT(ADDRESS(MATCH(MIN(BS7:BS201),BS7:BS201,0)+6,1))</f>
        <v>#N/A</v>
      </c>
      <c r="BT202" s="8" t="e" cm="1">
        <f t="array" aca="1" ref="BT202" ca="1">INDIRECT(ADDRESS(MATCH(MIN(BT7:BT201),BT7:BT201,0)+6,1))</f>
        <v>#N/A</v>
      </c>
      <c r="BU202" s="8" t="e" cm="1">
        <f t="array" aca="1" ref="BU202" ca="1">INDIRECT(ADDRESS(MATCH(MIN(BU7:BU201),BU7:BU201,0)+6,1))</f>
        <v>#N/A</v>
      </c>
      <c r="BV202" s="8" t="e" cm="1">
        <f t="array" aca="1" ref="BV202" ca="1">INDIRECT(ADDRESS(MATCH(MAX(BV7:BV201),BV7:BV201,0)+6,1))</f>
        <v>#N/A</v>
      </c>
      <c r="BW202" s="8" t="e" cm="1">
        <f t="array" aca="1" ref="BW202" ca="1">INDIRECT(ADDRESS(MATCH(MAX(BW7:BW201),BW7:BW201,0)+6,1))</f>
        <v>#N/A</v>
      </c>
      <c r="BX202" s="8" t="e" cm="1">
        <f t="array" aca="1" ref="BX202" ca="1">INDIRECT(ADDRESS(MATCH(MIN(BX7:BX201),BX7:BX201,0)+6,1))</f>
        <v>#N/A</v>
      </c>
      <c r="BY202" s="12" t="e" cm="1">
        <f t="array" aca="1" ref="BY202" ca="1">INDIRECT(ADDRESS(MATCH(MIN(BY7:BY201),BY7:BY201,0)+6,1))</f>
        <v>#N/A</v>
      </c>
      <c r="BZ202" s="12" t="e" cm="1">
        <f t="array" aca="1" ref="BZ202" ca="1">INDIRECT(ADDRESS(MATCH(MIN(BZ7:BZ201),BZ7:BZ201,0)+6,1))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INDIRECT(ADDRESS(MATCH(MIN(CH7:CH201),CH7:CH201,0)+6,1))</f>
        <v>#N/A</v>
      </c>
      <c r="CI202" s="12" t="str" cm="1">
        <f t="array" aca="1" ref="CI202" ca="1">INDIRECT(ADDRESS(MATCH(MIN(CI7:CI201),CI7:CI201,0)+6,1))</f>
        <v>BI14.AmerJ</v>
      </c>
      <c r="CJ202" s="12" t="str" cm="1">
        <f t="array" aca="1" ref="CJ202" ca="1">INDIRECT(ADDRESS(MATCH(MIN(CJ7:CJ201),CJ7:CJ201,0)+6,1))</f>
        <v>BI14.AmerJ</v>
      </c>
      <c r="CK202" s="12" t="str" cm="1">
        <f t="array" aca="1" ref="CK202" ca="1">INDIRECT(ADDRESS(MATCH(MAX(CK7:CK201),CK7:CK201,0)+6,1))</f>
        <v>BI07.PSSJ</v>
      </c>
      <c r="CL202" s="12" t="str" cm="1">
        <f t="array" aca="1" ref="CL202" ca="1">INDIRECT(ADDRESS(MATCH(MAX(CL7:CL201),CL7:CL201,0)+6,1))</f>
        <v>BI14.Amer</v>
      </c>
      <c r="CM202" s="12" t="str" cm="1">
        <f t="array" aca="1" ref="CM202" ca="1">INDIRECT(ADDRESS(MATCH(MIN(CM7:CM201),CM7:CM201,0)+6,1))</f>
        <v>AU16.TA</v>
      </c>
      <c r="CN202" s="8" t="e" cm="1">
        <f t="array" aca="1" ref="CN202" ca="1">INDIRECT(ADDRESS(MATCH(MIN(CN7:CN201),CN7:CN201,0)+6,1))</f>
        <v>#N/A</v>
      </c>
      <c r="CO202" s="8" t="e" cm="1">
        <f t="array" aca="1" ref="CO202" ca="1">INDIRECT(ADDRESS(MATCH(MIN(CO7:CO201),CO7:CO201,0)+6,1))</f>
        <v>#N/A</v>
      </c>
      <c r="CP202" s="8" t="e" cm="1">
        <f t="array" aca="1" ref="CP202" ca="1">INDIRECT(ADDRESS(MATCH(MAX(CP7:CP201),CP7:CP201,0)+6,1))</f>
        <v>#N/A</v>
      </c>
      <c r="CQ202" s="8" t="e" cm="1">
        <f t="array" aca="1" ref="CQ202" ca="1">INDIRECT(ADDRESS(MATCH(MAX(CQ7:CQ201),CQ7:CQ201,0)+6,1))</f>
        <v>#N/A</v>
      </c>
      <c r="CR202" s="8" t="e" cm="1">
        <f t="array" aca="1" ref="CR202" ca="1">INDIRECT(ADDRESS(MATCH(MIN(CR7:CR201),CR7:CR201,0)+6,1))</f>
        <v>#N/A</v>
      </c>
      <c r="CS202" s="12" t="e" cm="1">
        <f t="array" aca="1" ref="CS202" ca="1">INDIRECT(ADDRESS(MATCH(MIN(CS7:CS201),CS7:CS201,0)+6,1))</f>
        <v>#N/A</v>
      </c>
      <c r="CT202" s="12" t="e" cm="1">
        <f t="array" aca="1" ref="CT202" ca="1">INDIRECT(ADDRESS(MATCH(MIN(CT7:CT201),CT7:CT201,0)+6,1))</f>
        <v>#N/A</v>
      </c>
      <c r="CU202" s="12" t="e" cm="1">
        <f t="array" aca="1" ref="CU202" ca="1">INDIRECT(ADDRESS(MATCH(MAX(CU7:CU201),CU7:CU201,0)+6,1))</f>
        <v>#N/A</v>
      </c>
      <c r="CV202" s="12" t="e" cm="1">
        <f t="array" aca="1" ref="CV202" ca="1">INDIRECT(ADDRESS(MATCH(MAX(CV7:CV201),CV7:CV201,0)+6,1))</f>
        <v>#N/A</v>
      </c>
      <c r="CW202" s="12" t="e" cm="1">
        <f t="array" aca="1" ref="CW202" ca="1">INDIRECT(ADDRESS(MATCH(MIN(CW7:CW201),CW7:CW201,0)+6,1))</f>
        <v>#N/A</v>
      </c>
      <c r="CX202" s="15" t="str" cm="1">
        <f t="array" aca="1" ref="CX202" ca="1">INDIRECT(ADDRESS(MATCH(MIN((IF(ISNUMBER(CX7:CX201),CX7:CX201))),CX7:CX201,0)+6,1))</f>
        <v>BI22.ZSim</v>
      </c>
      <c r="CY202" s="15" t="str" cm="1">
        <f t="array" aca="1" ref="CY202" ca="1">INDIRECT(ADDRESS(MATCH(MIN((IF(ISNUMBER(CY7:CY201),CY7:CY201))),CY7:CY201,0)+6,1))</f>
        <v>AI28.RPB</v>
      </c>
      <c r="CZ202" s="15" t="str" cm="1">
        <f t="array" aca="1" ref="CZ202" ca="1">INDIRECT(ADDRESS(MATCH(MAX((IF(ISNUMBER(CZ7:CZ201),CZ7:CZ201))),CZ7:CZ201,0)+6,1))</f>
        <v>AI01.Jaccard</v>
      </c>
      <c r="DA202" s="15" t="str" cm="1">
        <f t="array" aca="1" ref="DA202" ca="1">INDIRECT(ADDRESS(MATCH(MAX((IF(ISNUMBER(DA7:DA201),DA7:DA201))),DA7:DA201,0)+6,1))</f>
        <v>AI01.Jaccard</v>
      </c>
      <c r="DB202" s="15" t="str" cm="1">
        <f t="array" aca="1" ref="DB202" ca="1">INDIRECT(ADDRESS(MATCH(MIN((IF(ISNUMBER(DB7:DB201),DB7:DB201))),DB7:DB201,0)+6,1))</f>
        <v>BU01.Dice</v>
      </c>
      <c r="DC202" s="12" t="str" cm="1">
        <f t="array" aca="1" ref="DC202" ca="1">INDEX(_xlfn._xlws.FILTER(DC7:DC100,ISTEXT(DC7:DC100)),MODE(MATCH(_xlfn._xlws.FILTER(DC7:DC100,ISTEXT(DC7:DC100)),_xlfn._xlws.FILTER(DC7:DC100,ISTEXT(DC7:DC100)),0)))</f>
        <v>k=5, r=0.1</v>
      </c>
      <c r="DD202" s="12" t="str" cm="1">
        <f t="array" aca="1" ref="DD202" ca="1">INDEX(_xlfn._xlws.FILTER(DD7:DD100,ISTEXT(DD7:DD100)),MODE(MATCH(_xlfn._xlws.FILTER(DD7:DD100,ISTEXT(DD7:DD100)),_xlfn._xlws.FILTER(DD7:DD100,ISTEXT(DD7:DD100)),0)))</f>
        <v>k=5, r=0.1</v>
      </c>
      <c r="DE202" s="12" t="str" cm="1">
        <f t="array" aca="1" ref="DE202" ca="1">INDEX(_xlfn._xlws.FILTER(DE7:DE100,ISTEXT(DE7:DE100)),MODE(MATCH(_xlfn._xlws.FILTER(DE7:DE100,ISTEXT(DE7:DE100)),_xlfn._xlws.FILTER(DE7:DE100,ISTEXT(DE7:DE100)),0)))</f>
        <v>k=5, r=0.3</v>
      </c>
      <c r="DF202" s="12" t="str" cm="1">
        <f t="array" aca="1" ref="DF202" ca="1">INDEX(_xlfn._xlws.FILTER(DF7:DF100,ISTEXT(DF7:DF100)),MODE(MATCH(_xlfn._xlws.FILTER(DF7:DF100,ISTEXT(DF7:DF100)),_xlfn._xlws.FILTER(DF7:DF100,ISTEXT(DF7:DF100)),0)))</f>
        <v>k=5, r=0.1</v>
      </c>
      <c r="DG202" s="12" t="str" cm="1">
        <f t="array" aca="1" ref="DG202" ca="1">INDEX(_xlfn._xlws.FILTER(DG7:DG100,ISTEXT(DG7:DG100)),MODE(MATCH(_xlfn._xlws.FILTER(DG7:DG100,ISTEXT(DG7:DG100)),_xlfn._xlws.FILTER(DG7:DG100,ISTEXT(DG7:DG100)),0)))</f>
        <v>k=5, r=0.9</v>
      </c>
    </row>
  </sheetData>
  <mergeCells count="26">
    <mergeCell ref="DC4:DG5"/>
    <mergeCell ref="AZ5:BD5"/>
    <mergeCell ref="BE5:BI5"/>
    <mergeCell ref="B4:Z4"/>
    <mergeCell ref="B5:F5"/>
    <mergeCell ref="G5:K5"/>
    <mergeCell ref="L5:P5"/>
    <mergeCell ref="Q5:U5"/>
    <mergeCell ref="V5:Z5"/>
    <mergeCell ref="CN5:CR5"/>
    <mergeCell ref="CS5:CW5"/>
    <mergeCell ref="AA4:AY4"/>
    <mergeCell ref="AA5:AE5"/>
    <mergeCell ref="BY4:CW4"/>
    <mergeCell ref="AZ4:BX4"/>
    <mergeCell ref="BJ5:BN5"/>
    <mergeCell ref="AF5:AJ5"/>
    <mergeCell ref="AK5:AO5"/>
    <mergeCell ref="AP5:AT5"/>
    <mergeCell ref="AU5:AY5"/>
    <mergeCell ref="CX4:DB5"/>
    <mergeCell ref="BO5:BS5"/>
    <mergeCell ref="BT5:BX5"/>
    <mergeCell ref="BY5:CC5"/>
    <mergeCell ref="CD5:CH5"/>
    <mergeCell ref="CI5:CM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dimension ref="A1:FU202"/>
  <sheetViews>
    <sheetView topLeftCell="A4" workbookViewId="0">
      <pane xSplit="1" topLeftCell="B1" activePane="topRight" state="frozen"/>
      <selection pane="topRight" activeCell="B4" sqref="B4:AO4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4"/>
    <col min="170" max="16384" width="9.140625" style="1"/>
  </cols>
  <sheetData>
    <row r="1" spans="1:177" s="3" customFormat="1" hidden="1" x14ac:dyDescent="0.2">
      <c r="B1" s="2" t="s">
        <v>213</v>
      </c>
      <c r="C1" s="2" t="s">
        <v>213</v>
      </c>
      <c r="D1" s="2" t="s">
        <v>213</v>
      </c>
      <c r="E1" s="2" t="s">
        <v>213</v>
      </c>
      <c r="F1" s="2" t="s">
        <v>213</v>
      </c>
      <c r="G1" s="2" t="s">
        <v>213</v>
      </c>
      <c r="H1" s="2" t="s">
        <v>213</v>
      </c>
      <c r="I1" s="2" t="s">
        <v>213</v>
      </c>
      <c r="J1" s="3" t="s">
        <v>213</v>
      </c>
      <c r="K1" s="3" t="s">
        <v>213</v>
      </c>
      <c r="L1" s="3" t="s">
        <v>213</v>
      </c>
      <c r="M1" s="3" t="s">
        <v>213</v>
      </c>
      <c r="N1" s="3" t="s">
        <v>213</v>
      </c>
      <c r="O1" s="3" t="s">
        <v>213</v>
      </c>
      <c r="P1" s="3" t="s">
        <v>213</v>
      </c>
      <c r="Q1" s="3" t="s">
        <v>213</v>
      </c>
      <c r="R1" s="2" t="s">
        <v>213</v>
      </c>
      <c r="S1" s="2" t="s">
        <v>213</v>
      </c>
      <c r="T1" s="2" t="s">
        <v>213</v>
      </c>
      <c r="U1" s="2" t="s">
        <v>213</v>
      </c>
      <c r="V1" s="2" t="s">
        <v>213</v>
      </c>
      <c r="W1" s="2" t="s">
        <v>213</v>
      </c>
      <c r="X1" s="2" t="s">
        <v>213</v>
      </c>
      <c r="Y1" s="2" t="s">
        <v>213</v>
      </c>
      <c r="Z1" s="3" t="s">
        <v>213</v>
      </c>
      <c r="AA1" s="3" t="s">
        <v>213</v>
      </c>
      <c r="AB1" s="3" t="s">
        <v>213</v>
      </c>
      <c r="AC1" s="3" t="s">
        <v>213</v>
      </c>
      <c r="AD1" s="3" t="s">
        <v>213</v>
      </c>
      <c r="AE1" s="3" t="s">
        <v>213</v>
      </c>
      <c r="AF1" s="3" t="s">
        <v>213</v>
      </c>
      <c r="AG1" s="3" t="s">
        <v>213</v>
      </c>
      <c r="AH1" s="2" t="s">
        <v>213</v>
      </c>
      <c r="AI1" s="2" t="s">
        <v>213</v>
      </c>
      <c r="AJ1" s="2" t="s">
        <v>213</v>
      </c>
      <c r="AK1" s="2" t="s">
        <v>213</v>
      </c>
      <c r="AL1" s="2" t="s">
        <v>213</v>
      </c>
      <c r="AM1" s="2" t="s">
        <v>213</v>
      </c>
      <c r="AN1" s="2" t="s">
        <v>213</v>
      </c>
      <c r="AO1" s="2" t="s">
        <v>213</v>
      </c>
      <c r="AP1" s="3" t="s">
        <v>214</v>
      </c>
      <c r="AQ1" s="3" t="s">
        <v>214</v>
      </c>
      <c r="AR1" s="3" t="s">
        <v>214</v>
      </c>
      <c r="AS1" s="3" t="s">
        <v>214</v>
      </c>
      <c r="AT1" s="3" t="s">
        <v>214</v>
      </c>
      <c r="AU1" s="3" t="s">
        <v>214</v>
      </c>
      <c r="AV1" s="3" t="s">
        <v>214</v>
      </c>
      <c r="AW1" s="3" t="s">
        <v>214</v>
      </c>
      <c r="AX1" s="2" t="s">
        <v>214</v>
      </c>
      <c r="AY1" s="2" t="s">
        <v>214</v>
      </c>
      <c r="AZ1" s="2" t="s">
        <v>214</v>
      </c>
      <c r="BA1" s="2" t="s">
        <v>214</v>
      </c>
      <c r="BB1" s="2" t="s">
        <v>214</v>
      </c>
      <c r="BC1" s="2" t="s">
        <v>214</v>
      </c>
      <c r="BD1" s="2" t="s">
        <v>214</v>
      </c>
      <c r="BE1" s="2" t="s">
        <v>214</v>
      </c>
      <c r="BF1" s="3" t="s">
        <v>214</v>
      </c>
      <c r="BG1" s="3" t="s">
        <v>214</v>
      </c>
      <c r="BH1" s="3" t="s">
        <v>214</v>
      </c>
      <c r="BI1" s="3" t="s">
        <v>214</v>
      </c>
      <c r="BJ1" s="3" t="s">
        <v>214</v>
      </c>
      <c r="BK1" s="3" t="s">
        <v>214</v>
      </c>
      <c r="BL1" s="3" t="s">
        <v>214</v>
      </c>
      <c r="BM1" s="3" t="s">
        <v>214</v>
      </c>
      <c r="BN1" s="2" t="s">
        <v>214</v>
      </c>
      <c r="BO1" s="2" t="s">
        <v>214</v>
      </c>
      <c r="BP1" s="2" t="s">
        <v>214</v>
      </c>
      <c r="BQ1" s="2" t="s">
        <v>214</v>
      </c>
      <c r="BR1" s="2" t="s">
        <v>214</v>
      </c>
      <c r="BS1" s="2" t="s">
        <v>214</v>
      </c>
      <c r="BT1" s="2" t="s">
        <v>214</v>
      </c>
      <c r="BU1" s="2" t="s">
        <v>214</v>
      </c>
      <c r="BV1" s="3" t="s">
        <v>214</v>
      </c>
      <c r="BW1" s="3" t="s">
        <v>214</v>
      </c>
      <c r="BX1" s="3" t="s">
        <v>214</v>
      </c>
      <c r="BY1" s="3" t="s">
        <v>214</v>
      </c>
      <c r="BZ1" s="3" t="s">
        <v>214</v>
      </c>
      <c r="CA1" s="3" t="s">
        <v>214</v>
      </c>
      <c r="CB1" s="3" t="s">
        <v>214</v>
      </c>
      <c r="CC1" s="3" t="s">
        <v>214</v>
      </c>
      <c r="CD1" s="2" t="s">
        <v>215</v>
      </c>
      <c r="CE1" s="2" t="s">
        <v>215</v>
      </c>
      <c r="CF1" s="2" t="s">
        <v>215</v>
      </c>
      <c r="CG1" s="2" t="s">
        <v>215</v>
      </c>
      <c r="CH1" s="2" t="s">
        <v>215</v>
      </c>
      <c r="CI1" s="2" t="s">
        <v>215</v>
      </c>
      <c r="CJ1" s="2" t="s">
        <v>215</v>
      </c>
      <c r="CK1" s="2" t="s">
        <v>215</v>
      </c>
      <c r="CL1" s="3" t="s">
        <v>215</v>
      </c>
      <c r="CM1" s="3" t="s">
        <v>215</v>
      </c>
      <c r="CN1" s="3" t="s">
        <v>215</v>
      </c>
      <c r="CO1" s="3" t="s">
        <v>215</v>
      </c>
      <c r="CP1" s="3" t="s">
        <v>215</v>
      </c>
      <c r="CQ1" s="3" t="s">
        <v>215</v>
      </c>
      <c r="CR1" s="3" t="s">
        <v>215</v>
      </c>
      <c r="CS1" s="3" t="s">
        <v>215</v>
      </c>
      <c r="CT1" s="2" t="s">
        <v>215</v>
      </c>
      <c r="CU1" s="2" t="s">
        <v>215</v>
      </c>
      <c r="CV1" s="2" t="s">
        <v>215</v>
      </c>
      <c r="CW1" s="2" t="s">
        <v>215</v>
      </c>
      <c r="CX1" s="2" t="s">
        <v>215</v>
      </c>
      <c r="CY1" s="2" t="s">
        <v>215</v>
      </c>
      <c r="CZ1" s="2" t="s">
        <v>215</v>
      </c>
      <c r="DA1" s="2" t="s">
        <v>215</v>
      </c>
      <c r="DB1" s="3" t="s">
        <v>215</v>
      </c>
      <c r="DC1" s="3" t="s">
        <v>215</v>
      </c>
      <c r="DD1" s="3" t="s">
        <v>215</v>
      </c>
      <c r="DE1" s="3" t="s">
        <v>215</v>
      </c>
      <c r="DF1" s="3" t="s">
        <v>215</v>
      </c>
      <c r="DG1" s="3" t="s">
        <v>215</v>
      </c>
      <c r="DH1" s="3" t="s">
        <v>215</v>
      </c>
      <c r="DI1" s="3" t="s">
        <v>215</v>
      </c>
      <c r="DJ1" s="2" t="s">
        <v>215</v>
      </c>
      <c r="DK1" s="2" t="s">
        <v>215</v>
      </c>
      <c r="DL1" s="2" t="s">
        <v>215</v>
      </c>
      <c r="DM1" s="2" t="s">
        <v>215</v>
      </c>
      <c r="DN1" s="2" t="s">
        <v>215</v>
      </c>
      <c r="DO1" s="2" t="s">
        <v>215</v>
      </c>
      <c r="DP1" s="2" t="s">
        <v>215</v>
      </c>
      <c r="DQ1" s="2" t="s">
        <v>215</v>
      </c>
      <c r="DR1" s="3" t="s">
        <v>216</v>
      </c>
      <c r="DS1" s="3" t="s">
        <v>216</v>
      </c>
      <c r="DT1" s="3" t="s">
        <v>216</v>
      </c>
      <c r="DU1" s="3" t="s">
        <v>216</v>
      </c>
      <c r="DV1" s="3" t="s">
        <v>216</v>
      </c>
      <c r="DW1" s="3" t="s">
        <v>216</v>
      </c>
      <c r="DX1" s="3" t="s">
        <v>216</v>
      </c>
      <c r="DY1" s="3" t="s">
        <v>216</v>
      </c>
      <c r="DZ1" s="2" t="s">
        <v>216</v>
      </c>
      <c r="EA1" s="2" t="s">
        <v>216</v>
      </c>
      <c r="EB1" s="2" t="s">
        <v>216</v>
      </c>
      <c r="EC1" s="2" t="s">
        <v>216</v>
      </c>
      <c r="ED1" s="2" t="s">
        <v>216</v>
      </c>
      <c r="EE1" s="2" t="s">
        <v>216</v>
      </c>
      <c r="EF1" s="2" t="s">
        <v>216</v>
      </c>
      <c r="EG1" s="2" t="s">
        <v>216</v>
      </c>
      <c r="EH1" s="3" t="s">
        <v>216</v>
      </c>
      <c r="EI1" s="3" t="s">
        <v>216</v>
      </c>
      <c r="EJ1" s="3" t="s">
        <v>216</v>
      </c>
      <c r="EK1" s="3" t="s">
        <v>216</v>
      </c>
      <c r="EL1" s="3" t="s">
        <v>216</v>
      </c>
      <c r="EM1" s="3" t="s">
        <v>216</v>
      </c>
      <c r="EN1" s="3" t="s">
        <v>216</v>
      </c>
      <c r="EO1" s="3" t="s">
        <v>216</v>
      </c>
      <c r="EP1" s="2" t="s">
        <v>216</v>
      </c>
      <c r="EQ1" s="2" t="s">
        <v>216</v>
      </c>
      <c r="ER1" s="2" t="s">
        <v>216</v>
      </c>
      <c r="ES1" s="2" t="s">
        <v>216</v>
      </c>
      <c r="ET1" s="2" t="s">
        <v>216</v>
      </c>
      <c r="EU1" s="2" t="s">
        <v>216</v>
      </c>
      <c r="EV1" s="2" t="s">
        <v>216</v>
      </c>
      <c r="EW1" s="2" t="s">
        <v>216</v>
      </c>
      <c r="EX1" s="3" t="s">
        <v>216</v>
      </c>
      <c r="EY1" s="3" t="s">
        <v>216</v>
      </c>
      <c r="EZ1" s="3" t="s">
        <v>216</v>
      </c>
      <c r="FA1" s="3" t="s">
        <v>216</v>
      </c>
      <c r="FB1" s="3" t="s">
        <v>216</v>
      </c>
      <c r="FC1" s="3" t="s">
        <v>216</v>
      </c>
      <c r="FD1" s="3" t="s">
        <v>216</v>
      </c>
      <c r="FE1" s="3" t="s">
        <v>216</v>
      </c>
      <c r="FF1" s="13"/>
      <c r="FG1" s="13"/>
      <c r="FH1" s="13"/>
      <c r="FI1" s="13"/>
      <c r="FJ1" s="13"/>
      <c r="FK1" s="13"/>
      <c r="FL1" s="13"/>
      <c r="FM1" s="13"/>
    </row>
    <row r="2" spans="1:177" s="3" customFormat="1" hidden="1" x14ac:dyDescent="0.2">
      <c r="A2" s="1"/>
      <c r="B2" s="2" t="s">
        <v>209</v>
      </c>
      <c r="C2" s="2" t="s">
        <v>209</v>
      </c>
      <c r="D2" s="2" t="s">
        <v>209</v>
      </c>
      <c r="E2" s="2" t="s">
        <v>209</v>
      </c>
      <c r="F2" s="2" t="s">
        <v>209</v>
      </c>
      <c r="G2" s="2" t="s">
        <v>209</v>
      </c>
      <c r="H2" s="2" t="s">
        <v>209</v>
      </c>
      <c r="I2" s="2" t="s">
        <v>209</v>
      </c>
      <c r="J2" s="3" t="s">
        <v>210</v>
      </c>
      <c r="K2" s="3" t="s">
        <v>210</v>
      </c>
      <c r="L2" s="3" t="s">
        <v>210</v>
      </c>
      <c r="M2" s="3" t="s">
        <v>210</v>
      </c>
      <c r="N2" s="3" t="s">
        <v>210</v>
      </c>
      <c r="O2" s="3" t="s">
        <v>210</v>
      </c>
      <c r="P2" s="3" t="s">
        <v>210</v>
      </c>
      <c r="Q2" s="3" t="s">
        <v>210</v>
      </c>
      <c r="R2" s="2" t="s">
        <v>211</v>
      </c>
      <c r="S2" s="2" t="s">
        <v>211</v>
      </c>
      <c r="T2" s="2" t="s">
        <v>211</v>
      </c>
      <c r="U2" s="2" t="s">
        <v>211</v>
      </c>
      <c r="V2" s="2" t="s">
        <v>211</v>
      </c>
      <c r="W2" s="2" t="s">
        <v>211</v>
      </c>
      <c r="X2" s="2" t="s">
        <v>211</v>
      </c>
      <c r="Y2" s="2" t="s">
        <v>211</v>
      </c>
      <c r="Z2" s="3" t="s">
        <v>212</v>
      </c>
      <c r="AA2" s="3" t="s">
        <v>212</v>
      </c>
      <c r="AB2" s="3" t="s">
        <v>212</v>
      </c>
      <c r="AC2" s="3" t="s">
        <v>212</v>
      </c>
      <c r="AD2" s="3" t="s">
        <v>212</v>
      </c>
      <c r="AE2" s="3" t="s">
        <v>212</v>
      </c>
      <c r="AF2" s="3" t="s">
        <v>212</v>
      </c>
      <c r="AG2" s="3" t="s">
        <v>212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209</v>
      </c>
      <c r="AQ2" s="10" t="s">
        <v>209</v>
      </c>
      <c r="AR2" s="10" t="s">
        <v>209</v>
      </c>
      <c r="AS2" s="10" t="s">
        <v>209</v>
      </c>
      <c r="AT2" s="10" t="s">
        <v>209</v>
      </c>
      <c r="AU2" s="10" t="s">
        <v>209</v>
      </c>
      <c r="AV2" s="10" t="s">
        <v>209</v>
      </c>
      <c r="AW2" s="10" t="s">
        <v>209</v>
      </c>
      <c r="AX2" s="2" t="s">
        <v>210</v>
      </c>
      <c r="AY2" s="2" t="s">
        <v>210</v>
      </c>
      <c r="AZ2" s="2" t="s">
        <v>210</v>
      </c>
      <c r="BA2" s="2" t="s">
        <v>210</v>
      </c>
      <c r="BB2" s="2" t="s">
        <v>210</v>
      </c>
      <c r="BC2" s="2" t="s">
        <v>210</v>
      </c>
      <c r="BD2" s="2" t="s">
        <v>210</v>
      </c>
      <c r="BE2" s="2" t="s">
        <v>210</v>
      </c>
      <c r="BF2" s="10" t="s">
        <v>211</v>
      </c>
      <c r="BG2" s="10" t="s">
        <v>211</v>
      </c>
      <c r="BH2" s="10" t="s">
        <v>211</v>
      </c>
      <c r="BI2" s="10" t="s">
        <v>211</v>
      </c>
      <c r="BJ2" s="10" t="s">
        <v>211</v>
      </c>
      <c r="BK2" s="10" t="s">
        <v>211</v>
      </c>
      <c r="BL2" s="10" t="s">
        <v>211</v>
      </c>
      <c r="BM2" s="10" t="s">
        <v>211</v>
      </c>
      <c r="BN2" s="2" t="s">
        <v>212</v>
      </c>
      <c r="BO2" s="2" t="s">
        <v>212</v>
      </c>
      <c r="BP2" s="2" t="s">
        <v>212</v>
      </c>
      <c r="BQ2" s="2" t="s">
        <v>212</v>
      </c>
      <c r="BR2" s="2" t="s">
        <v>212</v>
      </c>
      <c r="BS2" s="2" t="s">
        <v>212</v>
      </c>
      <c r="BT2" s="2" t="s">
        <v>212</v>
      </c>
      <c r="BU2" s="2" t="s">
        <v>212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209</v>
      </c>
      <c r="CE2" s="2" t="s">
        <v>209</v>
      </c>
      <c r="CF2" s="2" t="s">
        <v>209</v>
      </c>
      <c r="CG2" s="2" t="s">
        <v>209</v>
      </c>
      <c r="CH2" s="2" t="s">
        <v>209</v>
      </c>
      <c r="CI2" s="2" t="s">
        <v>209</v>
      </c>
      <c r="CJ2" s="2" t="s">
        <v>209</v>
      </c>
      <c r="CK2" s="2" t="s">
        <v>209</v>
      </c>
      <c r="CL2" s="10" t="s">
        <v>210</v>
      </c>
      <c r="CM2" s="10" t="s">
        <v>210</v>
      </c>
      <c r="CN2" s="10" t="s">
        <v>210</v>
      </c>
      <c r="CO2" s="10" t="s">
        <v>210</v>
      </c>
      <c r="CP2" s="10" t="s">
        <v>210</v>
      </c>
      <c r="CQ2" s="10" t="s">
        <v>210</v>
      </c>
      <c r="CR2" s="10" t="s">
        <v>210</v>
      </c>
      <c r="CS2" s="10" t="s">
        <v>210</v>
      </c>
      <c r="CT2" s="2" t="s">
        <v>211</v>
      </c>
      <c r="CU2" s="2" t="s">
        <v>211</v>
      </c>
      <c r="CV2" s="2" t="s">
        <v>211</v>
      </c>
      <c r="CW2" s="2" t="s">
        <v>211</v>
      </c>
      <c r="CX2" s="2" t="s">
        <v>211</v>
      </c>
      <c r="CY2" s="2" t="s">
        <v>211</v>
      </c>
      <c r="CZ2" s="2" t="s">
        <v>211</v>
      </c>
      <c r="DA2" s="2" t="s">
        <v>211</v>
      </c>
      <c r="DB2" s="10" t="s">
        <v>212</v>
      </c>
      <c r="DC2" s="10" t="s">
        <v>212</v>
      </c>
      <c r="DD2" s="10" t="s">
        <v>212</v>
      </c>
      <c r="DE2" s="10" t="s">
        <v>212</v>
      </c>
      <c r="DF2" s="10" t="s">
        <v>212</v>
      </c>
      <c r="DG2" s="10" t="s">
        <v>212</v>
      </c>
      <c r="DH2" s="10" t="s">
        <v>212</v>
      </c>
      <c r="DI2" s="10" t="s">
        <v>212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209</v>
      </c>
      <c r="DS2" s="10" t="s">
        <v>209</v>
      </c>
      <c r="DT2" s="10" t="s">
        <v>209</v>
      </c>
      <c r="DU2" s="10" t="s">
        <v>209</v>
      </c>
      <c r="DV2" s="10" t="s">
        <v>209</v>
      </c>
      <c r="DW2" s="10" t="s">
        <v>209</v>
      </c>
      <c r="DX2" s="10" t="s">
        <v>209</v>
      </c>
      <c r="DY2" s="10" t="s">
        <v>209</v>
      </c>
      <c r="DZ2" s="2" t="s">
        <v>210</v>
      </c>
      <c r="EA2" s="2" t="s">
        <v>210</v>
      </c>
      <c r="EB2" s="2" t="s">
        <v>210</v>
      </c>
      <c r="EC2" s="2" t="s">
        <v>210</v>
      </c>
      <c r="ED2" s="2" t="s">
        <v>210</v>
      </c>
      <c r="EE2" s="2" t="s">
        <v>210</v>
      </c>
      <c r="EF2" s="2" t="s">
        <v>210</v>
      </c>
      <c r="EG2" s="2" t="s">
        <v>210</v>
      </c>
      <c r="EH2" s="10" t="s">
        <v>211</v>
      </c>
      <c r="EI2" s="10" t="s">
        <v>211</v>
      </c>
      <c r="EJ2" s="10" t="s">
        <v>211</v>
      </c>
      <c r="EK2" s="10" t="s">
        <v>211</v>
      </c>
      <c r="EL2" s="10" t="s">
        <v>211</v>
      </c>
      <c r="EM2" s="10" t="s">
        <v>211</v>
      </c>
      <c r="EN2" s="10" t="s">
        <v>211</v>
      </c>
      <c r="EO2" s="10" t="s">
        <v>211</v>
      </c>
      <c r="EP2" s="2" t="s">
        <v>212</v>
      </c>
      <c r="EQ2" s="2" t="s">
        <v>212</v>
      </c>
      <c r="ER2" s="2" t="s">
        <v>212</v>
      </c>
      <c r="ES2" s="2" t="s">
        <v>212</v>
      </c>
      <c r="ET2" s="2" t="s">
        <v>212</v>
      </c>
      <c r="EU2" s="2" t="s">
        <v>212</v>
      </c>
      <c r="EV2" s="2" t="s">
        <v>212</v>
      </c>
      <c r="EW2" s="2" t="s">
        <v>212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13"/>
      <c r="FG2" s="13"/>
      <c r="FH2" s="13"/>
      <c r="FI2" s="13"/>
      <c r="FJ2" s="13"/>
      <c r="FK2" s="13"/>
      <c r="FL2" s="13"/>
      <c r="FM2" s="13"/>
    </row>
    <row r="3" spans="1:177" hidden="1" x14ac:dyDescent="0.2">
      <c r="B3" s="2" t="s">
        <v>0</v>
      </c>
      <c r="C3" s="2" t="s">
        <v>1</v>
      </c>
      <c r="D3" s="2" t="s">
        <v>2</v>
      </c>
      <c r="E3" s="2" t="s">
        <v>197</v>
      </c>
      <c r="F3" s="2" t="s">
        <v>196</v>
      </c>
      <c r="G3" s="2" t="s">
        <v>219</v>
      </c>
      <c r="H3" s="2" t="s">
        <v>221</v>
      </c>
      <c r="I3" s="2" t="s">
        <v>220</v>
      </c>
      <c r="J3" s="3" t="s">
        <v>0</v>
      </c>
      <c r="K3" s="3" t="s">
        <v>1</v>
      </c>
      <c r="L3" s="3" t="s">
        <v>2</v>
      </c>
      <c r="M3" s="3" t="s">
        <v>197</v>
      </c>
      <c r="N3" s="3" t="s">
        <v>196</v>
      </c>
      <c r="O3" s="3" t="s">
        <v>219</v>
      </c>
      <c r="P3" s="3" t="s">
        <v>221</v>
      </c>
      <c r="Q3" s="3" t="s">
        <v>220</v>
      </c>
      <c r="R3" s="2" t="s">
        <v>0</v>
      </c>
      <c r="S3" s="2" t="s">
        <v>1</v>
      </c>
      <c r="T3" s="2" t="s">
        <v>2</v>
      </c>
      <c r="U3" s="2" t="s">
        <v>197</v>
      </c>
      <c r="V3" s="2" t="s">
        <v>196</v>
      </c>
      <c r="W3" s="2" t="s">
        <v>219</v>
      </c>
      <c r="X3" s="2" t="s">
        <v>221</v>
      </c>
      <c r="Y3" s="2" t="s">
        <v>220</v>
      </c>
      <c r="Z3" s="3" t="s">
        <v>0</v>
      </c>
      <c r="AA3" s="3" t="s">
        <v>1</v>
      </c>
      <c r="AB3" s="3" t="s">
        <v>2</v>
      </c>
      <c r="AC3" s="3" t="s">
        <v>197</v>
      </c>
      <c r="AD3" s="3" t="s">
        <v>196</v>
      </c>
      <c r="AE3" s="3" t="s">
        <v>219</v>
      </c>
      <c r="AF3" s="3" t="s">
        <v>221</v>
      </c>
      <c r="AG3" s="3" t="s">
        <v>220</v>
      </c>
      <c r="AH3" s="2" t="s">
        <v>0</v>
      </c>
      <c r="AI3" s="2" t="s">
        <v>1</v>
      </c>
      <c r="AJ3" s="2" t="s">
        <v>2</v>
      </c>
      <c r="AK3" s="2" t="s">
        <v>197</v>
      </c>
      <c r="AL3" s="2" t="s">
        <v>196</v>
      </c>
      <c r="AM3" s="2" t="s">
        <v>219</v>
      </c>
      <c r="AN3" s="2" t="s">
        <v>221</v>
      </c>
      <c r="AO3" s="2" t="s">
        <v>220</v>
      </c>
      <c r="AP3" s="3" t="s">
        <v>0</v>
      </c>
      <c r="AQ3" s="3" t="s">
        <v>1</v>
      </c>
      <c r="AR3" s="3" t="s">
        <v>2</v>
      </c>
      <c r="AS3" s="3" t="s">
        <v>197</v>
      </c>
      <c r="AT3" s="3" t="s">
        <v>196</v>
      </c>
      <c r="AU3" s="3" t="s">
        <v>219</v>
      </c>
      <c r="AV3" s="3" t="s">
        <v>221</v>
      </c>
      <c r="AW3" s="3" t="s">
        <v>220</v>
      </c>
      <c r="AX3" s="2" t="s">
        <v>0</v>
      </c>
      <c r="AY3" s="2" t="s">
        <v>1</v>
      </c>
      <c r="AZ3" s="2" t="s">
        <v>2</v>
      </c>
      <c r="BA3" s="2" t="s">
        <v>197</v>
      </c>
      <c r="BB3" s="2" t="s">
        <v>196</v>
      </c>
      <c r="BC3" s="2" t="s">
        <v>219</v>
      </c>
      <c r="BD3" s="2" t="s">
        <v>221</v>
      </c>
      <c r="BE3" s="2" t="s">
        <v>220</v>
      </c>
      <c r="BF3" s="3" t="s">
        <v>0</v>
      </c>
      <c r="BG3" s="3" t="s">
        <v>1</v>
      </c>
      <c r="BH3" s="3" t="s">
        <v>2</v>
      </c>
      <c r="BI3" s="3" t="s">
        <v>197</v>
      </c>
      <c r="BJ3" s="3" t="s">
        <v>196</v>
      </c>
      <c r="BK3" s="3" t="s">
        <v>219</v>
      </c>
      <c r="BL3" s="3" t="s">
        <v>221</v>
      </c>
      <c r="BM3" s="3" t="s">
        <v>220</v>
      </c>
      <c r="BN3" s="2" t="s">
        <v>0</v>
      </c>
      <c r="BO3" s="2" t="s">
        <v>1</v>
      </c>
      <c r="BP3" s="2" t="s">
        <v>2</v>
      </c>
      <c r="BQ3" s="2" t="s">
        <v>197</v>
      </c>
      <c r="BR3" s="2" t="s">
        <v>196</v>
      </c>
      <c r="BS3" s="2" t="s">
        <v>219</v>
      </c>
      <c r="BT3" s="2" t="s">
        <v>221</v>
      </c>
      <c r="BU3" s="2" t="s">
        <v>220</v>
      </c>
      <c r="BV3" s="3" t="s">
        <v>0</v>
      </c>
      <c r="BW3" s="3" t="s">
        <v>1</v>
      </c>
      <c r="BX3" s="3" t="s">
        <v>2</v>
      </c>
      <c r="BY3" s="3" t="s">
        <v>197</v>
      </c>
      <c r="BZ3" s="3" t="s">
        <v>196</v>
      </c>
      <c r="CA3" s="3" t="s">
        <v>219</v>
      </c>
      <c r="CB3" s="3" t="s">
        <v>221</v>
      </c>
      <c r="CC3" s="3" t="s">
        <v>220</v>
      </c>
      <c r="CD3" s="2" t="s">
        <v>0</v>
      </c>
      <c r="CE3" s="2" t="s">
        <v>1</v>
      </c>
      <c r="CF3" s="2" t="s">
        <v>2</v>
      </c>
      <c r="CG3" s="2" t="s">
        <v>197</v>
      </c>
      <c r="CH3" s="2" t="s">
        <v>196</v>
      </c>
      <c r="CI3" s="2" t="s">
        <v>219</v>
      </c>
      <c r="CJ3" s="2" t="s">
        <v>221</v>
      </c>
      <c r="CK3" s="2" t="s">
        <v>220</v>
      </c>
      <c r="CL3" s="3" t="s">
        <v>0</v>
      </c>
      <c r="CM3" s="3" t="s">
        <v>1</v>
      </c>
      <c r="CN3" s="3" t="s">
        <v>2</v>
      </c>
      <c r="CO3" s="3" t="s">
        <v>197</v>
      </c>
      <c r="CP3" s="3" t="s">
        <v>196</v>
      </c>
      <c r="CQ3" s="3" t="s">
        <v>219</v>
      </c>
      <c r="CR3" s="3" t="s">
        <v>221</v>
      </c>
      <c r="CS3" s="3" t="s">
        <v>220</v>
      </c>
      <c r="CT3" s="2" t="s">
        <v>0</v>
      </c>
      <c r="CU3" s="2" t="s">
        <v>1</v>
      </c>
      <c r="CV3" s="2" t="s">
        <v>2</v>
      </c>
      <c r="CW3" s="2" t="s">
        <v>197</v>
      </c>
      <c r="CX3" s="2" t="s">
        <v>196</v>
      </c>
      <c r="CY3" s="2" t="s">
        <v>219</v>
      </c>
      <c r="CZ3" s="2" t="s">
        <v>221</v>
      </c>
      <c r="DA3" s="2" t="s">
        <v>220</v>
      </c>
      <c r="DB3" s="3" t="s">
        <v>0</v>
      </c>
      <c r="DC3" s="3" t="s">
        <v>1</v>
      </c>
      <c r="DD3" s="3" t="s">
        <v>2</v>
      </c>
      <c r="DE3" s="3" t="s">
        <v>197</v>
      </c>
      <c r="DF3" s="3" t="s">
        <v>196</v>
      </c>
      <c r="DG3" s="3" t="s">
        <v>219</v>
      </c>
      <c r="DH3" s="3" t="s">
        <v>221</v>
      </c>
      <c r="DI3" s="3" t="s">
        <v>220</v>
      </c>
      <c r="DJ3" s="2" t="s">
        <v>0</v>
      </c>
      <c r="DK3" s="2" t="s">
        <v>1</v>
      </c>
      <c r="DL3" s="2" t="s">
        <v>2</v>
      </c>
      <c r="DM3" s="2" t="s">
        <v>197</v>
      </c>
      <c r="DN3" s="2" t="s">
        <v>196</v>
      </c>
      <c r="DO3" s="2" t="s">
        <v>219</v>
      </c>
      <c r="DP3" s="2" t="s">
        <v>221</v>
      </c>
      <c r="DQ3" s="2" t="s">
        <v>220</v>
      </c>
      <c r="DR3" s="3" t="s">
        <v>0</v>
      </c>
      <c r="DS3" s="3" t="s">
        <v>1</v>
      </c>
      <c r="DT3" s="3" t="s">
        <v>2</v>
      </c>
      <c r="DU3" s="3" t="s">
        <v>197</v>
      </c>
      <c r="DV3" s="3" t="s">
        <v>196</v>
      </c>
      <c r="DW3" s="3" t="s">
        <v>219</v>
      </c>
      <c r="DX3" s="3" t="s">
        <v>221</v>
      </c>
      <c r="DY3" s="3" t="s">
        <v>220</v>
      </c>
      <c r="DZ3" s="2" t="s">
        <v>0</v>
      </c>
      <c r="EA3" s="2" t="s">
        <v>1</v>
      </c>
      <c r="EB3" s="2" t="s">
        <v>2</v>
      </c>
      <c r="EC3" s="2" t="s">
        <v>197</v>
      </c>
      <c r="ED3" s="2" t="s">
        <v>196</v>
      </c>
      <c r="EE3" s="2" t="s">
        <v>219</v>
      </c>
      <c r="EF3" s="2" t="s">
        <v>221</v>
      </c>
      <c r="EG3" s="2" t="s">
        <v>220</v>
      </c>
      <c r="EH3" s="3" t="s">
        <v>0</v>
      </c>
      <c r="EI3" s="3" t="s">
        <v>1</v>
      </c>
      <c r="EJ3" s="3" t="s">
        <v>2</v>
      </c>
      <c r="EK3" s="3" t="s">
        <v>197</v>
      </c>
      <c r="EL3" s="3" t="s">
        <v>196</v>
      </c>
      <c r="EM3" s="3" t="s">
        <v>219</v>
      </c>
      <c r="EN3" s="3" t="s">
        <v>221</v>
      </c>
      <c r="EO3" s="3" t="s">
        <v>220</v>
      </c>
      <c r="EP3" s="2" t="s">
        <v>0</v>
      </c>
      <c r="EQ3" s="2" t="s">
        <v>1</v>
      </c>
      <c r="ER3" s="2" t="s">
        <v>2</v>
      </c>
      <c r="ES3" s="2" t="s">
        <v>197</v>
      </c>
      <c r="ET3" s="2" t="s">
        <v>196</v>
      </c>
      <c r="EU3" s="2" t="s">
        <v>219</v>
      </c>
      <c r="EV3" s="2" t="s">
        <v>221</v>
      </c>
      <c r="EW3" s="2" t="s">
        <v>220</v>
      </c>
      <c r="EX3" s="3" t="s">
        <v>0</v>
      </c>
      <c r="EY3" s="3" t="s">
        <v>1</v>
      </c>
      <c r="EZ3" s="3" t="s">
        <v>2</v>
      </c>
      <c r="FA3" s="3" t="s">
        <v>197</v>
      </c>
      <c r="FB3" s="3" t="s">
        <v>196</v>
      </c>
      <c r="FC3" s="3" t="s">
        <v>219</v>
      </c>
      <c r="FD3" s="3" t="s">
        <v>221</v>
      </c>
      <c r="FE3" s="3" t="s">
        <v>220</v>
      </c>
    </row>
    <row r="4" spans="1:177" ht="13.5" x14ac:dyDescent="0.25">
      <c r="B4" s="40" t="s">
        <v>198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70" t="s">
        <v>199</v>
      </c>
      <c r="AQ4" s="71"/>
      <c r="AR4" s="71"/>
      <c r="AS4" s="71"/>
      <c r="AT4" s="71"/>
      <c r="AU4" s="71"/>
      <c r="AV4" s="71"/>
      <c r="AW4" s="71"/>
      <c r="AX4" s="71"/>
      <c r="AY4" s="71"/>
      <c r="AZ4" s="71"/>
      <c r="BA4" s="71"/>
      <c r="BB4" s="71"/>
      <c r="BC4" s="71"/>
      <c r="BD4" s="71"/>
      <c r="BE4" s="71"/>
      <c r="BF4" s="71"/>
      <c r="BG4" s="71"/>
      <c r="BH4" s="71"/>
      <c r="BI4" s="71"/>
      <c r="BJ4" s="71"/>
      <c r="BK4" s="71"/>
      <c r="BL4" s="71"/>
      <c r="BM4" s="71"/>
      <c r="BN4" s="71"/>
      <c r="BO4" s="71"/>
      <c r="BP4" s="71"/>
      <c r="BQ4" s="71"/>
      <c r="BR4" s="71"/>
      <c r="BS4" s="71"/>
      <c r="BT4" s="71"/>
      <c r="BU4" s="71"/>
      <c r="BV4" s="71"/>
      <c r="BW4" s="71"/>
      <c r="BX4" s="71"/>
      <c r="BY4" s="71"/>
      <c r="BZ4" s="71"/>
      <c r="CA4" s="71"/>
      <c r="CB4" s="71"/>
      <c r="CC4" s="71"/>
      <c r="CD4" s="68" t="s">
        <v>200</v>
      </c>
      <c r="CE4" s="69"/>
      <c r="CF4" s="69"/>
      <c r="CG4" s="69"/>
      <c r="CH4" s="69"/>
      <c r="CI4" s="69"/>
      <c r="CJ4" s="69"/>
      <c r="CK4" s="69"/>
      <c r="CL4" s="69"/>
      <c r="CM4" s="69"/>
      <c r="CN4" s="69"/>
      <c r="CO4" s="69"/>
      <c r="CP4" s="69"/>
      <c r="CQ4" s="69"/>
      <c r="CR4" s="69"/>
      <c r="CS4" s="69"/>
      <c r="CT4" s="69"/>
      <c r="CU4" s="69"/>
      <c r="CV4" s="69"/>
      <c r="CW4" s="69"/>
      <c r="CX4" s="69"/>
      <c r="CY4" s="69"/>
      <c r="CZ4" s="69"/>
      <c r="DA4" s="69"/>
      <c r="DB4" s="69"/>
      <c r="DC4" s="69"/>
      <c r="DD4" s="69"/>
      <c r="DE4" s="69"/>
      <c r="DF4" s="69"/>
      <c r="DG4" s="69"/>
      <c r="DH4" s="69"/>
      <c r="DI4" s="69"/>
      <c r="DJ4" s="69"/>
      <c r="DK4" s="69"/>
      <c r="DL4" s="69"/>
      <c r="DM4" s="69"/>
      <c r="DN4" s="69"/>
      <c r="DO4" s="69"/>
      <c r="DP4" s="69"/>
      <c r="DQ4" s="69"/>
      <c r="DR4" s="59" t="s">
        <v>201</v>
      </c>
      <c r="DS4" s="60"/>
      <c r="DT4" s="60"/>
      <c r="DU4" s="60"/>
      <c r="DV4" s="60"/>
      <c r="DW4" s="60"/>
      <c r="DX4" s="60"/>
      <c r="DY4" s="60"/>
      <c r="DZ4" s="60"/>
      <c r="EA4" s="60"/>
      <c r="EB4" s="60"/>
      <c r="EC4" s="60"/>
      <c r="ED4" s="60"/>
      <c r="EE4" s="60"/>
      <c r="EF4" s="60"/>
      <c r="EG4" s="60"/>
      <c r="EH4" s="60"/>
      <c r="EI4" s="60"/>
      <c r="EJ4" s="60"/>
      <c r="EK4" s="60"/>
      <c r="EL4" s="60"/>
      <c r="EM4" s="60"/>
      <c r="EN4" s="60"/>
      <c r="EO4" s="60"/>
      <c r="EP4" s="60"/>
      <c r="EQ4" s="60"/>
      <c r="ER4" s="60"/>
      <c r="ES4" s="60"/>
      <c r="ET4" s="60"/>
      <c r="EU4" s="60"/>
      <c r="EV4" s="60"/>
      <c r="EW4" s="60"/>
      <c r="EX4" s="60"/>
      <c r="EY4" s="60"/>
      <c r="EZ4" s="60"/>
      <c r="FA4" s="60"/>
      <c r="FB4" s="60"/>
      <c r="FC4" s="60"/>
      <c r="FD4" s="60"/>
      <c r="FE4" s="60"/>
      <c r="FF4" s="28" t="s">
        <v>217</v>
      </c>
      <c r="FG4" s="54"/>
      <c r="FH4" s="54"/>
      <c r="FI4" s="54"/>
      <c r="FJ4" s="54"/>
      <c r="FK4" s="54"/>
      <c r="FL4" s="54"/>
      <c r="FM4" s="55"/>
      <c r="FN4" s="62" t="s">
        <v>218</v>
      </c>
      <c r="FO4" s="63"/>
      <c r="FP4" s="63"/>
      <c r="FQ4" s="63"/>
      <c r="FR4" s="63"/>
      <c r="FS4" s="63"/>
      <c r="FT4" s="63"/>
      <c r="FU4" s="64"/>
    </row>
    <row r="5" spans="1:177" ht="13.5" x14ac:dyDescent="0.25">
      <c r="B5" s="42" t="s">
        <v>202</v>
      </c>
      <c r="C5" s="43"/>
      <c r="D5" s="43"/>
      <c r="E5" s="43"/>
      <c r="F5" s="43"/>
      <c r="G5" s="43"/>
      <c r="H5" s="43"/>
      <c r="I5" s="43"/>
      <c r="J5" s="44" t="s">
        <v>203</v>
      </c>
      <c r="K5" s="44"/>
      <c r="L5" s="44"/>
      <c r="M5" s="44"/>
      <c r="N5" s="44"/>
      <c r="O5" s="44"/>
      <c r="P5" s="44"/>
      <c r="Q5" s="44"/>
      <c r="R5" s="42" t="s">
        <v>204</v>
      </c>
      <c r="S5" s="42"/>
      <c r="T5" s="42"/>
      <c r="U5" s="42"/>
      <c r="V5" s="42"/>
      <c r="W5" s="42"/>
      <c r="X5" s="42"/>
      <c r="Y5" s="42"/>
      <c r="Z5" s="44" t="s">
        <v>205</v>
      </c>
      <c r="AA5" s="44"/>
      <c r="AB5" s="44"/>
      <c r="AC5" s="44"/>
      <c r="AD5" s="44"/>
      <c r="AE5" s="44"/>
      <c r="AF5" s="44"/>
      <c r="AG5" s="44"/>
      <c r="AH5" s="42" t="s">
        <v>208</v>
      </c>
      <c r="AI5" s="42"/>
      <c r="AJ5" s="42"/>
      <c r="AK5" s="42"/>
      <c r="AL5" s="42"/>
      <c r="AM5" s="42"/>
      <c r="AN5" s="42"/>
      <c r="AO5" s="42"/>
      <c r="AP5" s="44" t="s">
        <v>202</v>
      </c>
      <c r="AQ5" s="61"/>
      <c r="AR5" s="61"/>
      <c r="AS5" s="61"/>
      <c r="AT5" s="61"/>
      <c r="AU5" s="61"/>
      <c r="AV5" s="61"/>
      <c r="AW5" s="61"/>
      <c r="AX5" s="42" t="s">
        <v>203</v>
      </c>
      <c r="AY5" s="42"/>
      <c r="AZ5" s="42"/>
      <c r="BA5" s="42"/>
      <c r="BB5" s="42"/>
      <c r="BC5" s="42"/>
      <c r="BD5" s="42"/>
      <c r="BE5" s="42"/>
      <c r="BF5" s="44" t="s">
        <v>204</v>
      </c>
      <c r="BG5" s="44"/>
      <c r="BH5" s="44"/>
      <c r="BI5" s="44"/>
      <c r="BJ5" s="44"/>
      <c r="BK5" s="44"/>
      <c r="BL5" s="44"/>
      <c r="BM5" s="44"/>
      <c r="BN5" s="42" t="s">
        <v>205</v>
      </c>
      <c r="BO5" s="42"/>
      <c r="BP5" s="42"/>
      <c r="BQ5" s="42"/>
      <c r="BR5" s="42"/>
      <c r="BS5" s="42"/>
      <c r="BT5" s="42"/>
      <c r="BU5" s="42"/>
      <c r="BV5" s="44" t="s">
        <v>3</v>
      </c>
      <c r="BW5" s="44"/>
      <c r="BX5" s="44"/>
      <c r="BY5" s="44"/>
      <c r="BZ5" s="44"/>
      <c r="CA5" s="44"/>
      <c r="CB5" s="44"/>
      <c r="CC5" s="44"/>
      <c r="CD5" s="42" t="s">
        <v>202</v>
      </c>
      <c r="CE5" s="43"/>
      <c r="CF5" s="43"/>
      <c r="CG5" s="43"/>
      <c r="CH5" s="43"/>
      <c r="CI5" s="43"/>
      <c r="CJ5" s="43"/>
      <c r="CK5" s="43"/>
      <c r="CL5" s="44" t="s">
        <v>203</v>
      </c>
      <c r="CM5" s="44"/>
      <c r="CN5" s="44"/>
      <c r="CO5" s="44"/>
      <c r="CP5" s="44"/>
      <c r="CQ5" s="44"/>
      <c r="CR5" s="44"/>
      <c r="CS5" s="44"/>
      <c r="CT5" s="42" t="s">
        <v>204</v>
      </c>
      <c r="CU5" s="42"/>
      <c r="CV5" s="42"/>
      <c r="CW5" s="42"/>
      <c r="CX5" s="42"/>
      <c r="CY5" s="42"/>
      <c r="CZ5" s="42"/>
      <c r="DA5" s="42"/>
      <c r="DB5" s="44" t="s">
        <v>205</v>
      </c>
      <c r="DC5" s="44"/>
      <c r="DD5" s="44"/>
      <c r="DE5" s="44"/>
      <c r="DF5" s="44"/>
      <c r="DG5" s="44"/>
      <c r="DH5" s="44"/>
      <c r="DI5" s="44"/>
      <c r="DJ5" s="42" t="s">
        <v>3</v>
      </c>
      <c r="DK5" s="42"/>
      <c r="DL5" s="42"/>
      <c r="DM5" s="42"/>
      <c r="DN5" s="42"/>
      <c r="DO5" s="42"/>
      <c r="DP5" s="42"/>
      <c r="DQ5" s="42"/>
      <c r="DR5" s="44" t="s">
        <v>202</v>
      </c>
      <c r="DS5" s="61"/>
      <c r="DT5" s="61"/>
      <c r="DU5" s="61"/>
      <c r="DV5" s="61"/>
      <c r="DW5" s="61"/>
      <c r="DX5" s="61"/>
      <c r="DY5" s="61"/>
      <c r="DZ5" s="42" t="s">
        <v>203</v>
      </c>
      <c r="EA5" s="42"/>
      <c r="EB5" s="42"/>
      <c r="EC5" s="42"/>
      <c r="ED5" s="42"/>
      <c r="EE5" s="42"/>
      <c r="EF5" s="42"/>
      <c r="EG5" s="42"/>
      <c r="EH5" s="44" t="s">
        <v>204</v>
      </c>
      <c r="EI5" s="44"/>
      <c r="EJ5" s="44"/>
      <c r="EK5" s="44"/>
      <c r="EL5" s="44"/>
      <c r="EM5" s="44"/>
      <c r="EN5" s="44"/>
      <c r="EO5" s="44"/>
      <c r="EP5" s="42" t="s">
        <v>205</v>
      </c>
      <c r="EQ5" s="42"/>
      <c r="ER5" s="42"/>
      <c r="ES5" s="42"/>
      <c r="ET5" s="42"/>
      <c r="EU5" s="42"/>
      <c r="EV5" s="42"/>
      <c r="EW5" s="42"/>
      <c r="EX5" s="44" t="s">
        <v>3</v>
      </c>
      <c r="EY5" s="44"/>
      <c r="EZ5" s="44"/>
      <c r="FA5" s="44"/>
      <c r="FB5" s="44"/>
      <c r="FC5" s="44"/>
      <c r="FD5" s="44"/>
      <c r="FE5" s="44"/>
      <c r="FF5" s="56"/>
      <c r="FG5" s="57"/>
      <c r="FH5" s="57"/>
      <c r="FI5" s="57"/>
      <c r="FJ5" s="57"/>
      <c r="FK5" s="57"/>
      <c r="FL5" s="57"/>
      <c r="FM5" s="58"/>
      <c r="FN5" s="65"/>
      <c r="FO5" s="66"/>
      <c r="FP5" s="66"/>
      <c r="FQ5" s="66"/>
      <c r="FR5" s="66"/>
      <c r="FS5" s="66"/>
      <c r="FT5" s="66"/>
      <c r="FU5" s="67"/>
    </row>
    <row r="6" spans="1:177" x14ac:dyDescent="0.2">
      <c r="B6" s="2" t="s">
        <v>0</v>
      </c>
      <c r="C6" s="2" t="s">
        <v>1</v>
      </c>
      <c r="D6" s="2" t="s">
        <v>2</v>
      </c>
      <c r="E6" s="2" t="s">
        <v>197</v>
      </c>
      <c r="F6" s="2" t="s">
        <v>196</v>
      </c>
      <c r="G6" s="2" t="s">
        <v>219</v>
      </c>
      <c r="H6" s="2" t="s">
        <v>221</v>
      </c>
      <c r="I6" s="2" t="s">
        <v>220</v>
      </c>
      <c r="J6" s="3" t="s">
        <v>0</v>
      </c>
      <c r="K6" s="3" t="s">
        <v>1</v>
      </c>
      <c r="L6" s="3" t="s">
        <v>2</v>
      </c>
      <c r="M6" s="3" t="s">
        <v>197</v>
      </c>
      <c r="N6" s="3" t="s">
        <v>196</v>
      </c>
      <c r="O6" s="3" t="s">
        <v>219</v>
      </c>
      <c r="P6" s="3" t="s">
        <v>221</v>
      </c>
      <c r="Q6" s="3" t="s">
        <v>220</v>
      </c>
      <c r="R6" s="2" t="s">
        <v>0</v>
      </c>
      <c r="S6" s="2" t="s">
        <v>1</v>
      </c>
      <c r="T6" s="2" t="s">
        <v>2</v>
      </c>
      <c r="U6" s="2" t="s">
        <v>197</v>
      </c>
      <c r="V6" s="2" t="s">
        <v>196</v>
      </c>
      <c r="W6" s="2" t="s">
        <v>219</v>
      </c>
      <c r="X6" s="2" t="s">
        <v>221</v>
      </c>
      <c r="Y6" s="2" t="s">
        <v>220</v>
      </c>
      <c r="Z6" s="3" t="s">
        <v>0</v>
      </c>
      <c r="AA6" s="3" t="s">
        <v>1</v>
      </c>
      <c r="AB6" s="3" t="s">
        <v>2</v>
      </c>
      <c r="AC6" s="3" t="s">
        <v>197</v>
      </c>
      <c r="AD6" s="3" t="s">
        <v>196</v>
      </c>
      <c r="AE6" s="3" t="s">
        <v>219</v>
      </c>
      <c r="AF6" s="3" t="s">
        <v>221</v>
      </c>
      <c r="AG6" s="3" t="s">
        <v>220</v>
      </c>
      <c r="AH6" s="2" t="s">
        <v>0</v>
      </c>
      <c r="AI6" s="2" t="s">
        <v>1</v>
      </c>
      <c r="AJ6" s="2" t="s">
        <v>2</v>
      </c>
      <c r="AK6" s="2" t="s">
        <v>197</v>
      </c>
      <c r="AL6" s="2" t="s">
        <v>196</v>
      </c>
      <c r="AM6" s="2" t="s">
        <v>219</v>
      </c>
      <c r="AN6" s="2" t="s">
        <v>221</v>
      </c>
      <c r="AO6" s="2" t="s">
        <v>220</v>
      </c>
      <c r="AP6" s="3" t="s">
        <v>0</v>
      </c>
      <c r="AQ6" s="3" t="s">
        <v>1</v>
      </c>
      <c r="AR6" s="3" t="s">
        <v>2</v>
      </c>
      <c r="AS6" s="3" t="s">
        <v>197</v>
      </c>
      <c r="AT6" s="3" t="s">
        <v>196</v>
      </c>
      <c r="AU6" s="3" t="s">
        <v>219</v>
      </c>
      <c r="AV6" s="3" t="s">
        <v>221</v>
      </c>
      <c r="AW6" s="3" t="s">
        <v>220</v>
      </c>
      <c r="AX6" s="2" t="s">
        <v>0</v>
      </c>
      <c r="AY6" s="2" t="s">
        <v>1</v>
      </c>
      <c r="AZ6" s="2" t="s">
        <v>2</v>
      </c>
      <c r="BA6" s="2" t="s">
        <v>197</v>
      </c>
      <c r="BB6" s="2" t="s">
        <v>196</v>
      </c>
      <c r="BC6" s="2" t="s">
        <v>219</v>
      </c>
      <c r="BD6" s="2" t="s">
        <v>221</v>
      </c>
      <c r="BE6" s="2" t="s">
        <v>220</v>
      </c>
      <c r="BF6" s="3" t="s">
        <v>0</v>
      </c>
      <c r="BG6" s="3" t="s">
        <v>1</v>
      </c>
      <c r="BH6" s="3" t="s">
        <v>2</v>
      </c>
      <c r="BI6" s="3" t="s">
        <v>197</v>
      </c>
      <c r="BJ6" s="3" t="s">
        <v>196</v>
      </c>
      <c r="BK6" s="3" t="s">
        <v>219</v>
      </c>
      <c r="BL6" s="3" t="s">
        <v>221</v>
      </c>
      <c r="BM6" s="3" t="s">
        <v>220</v>
      </c>
      <c r="BN6" s="2" t="s">
        <v>0</v>
      </c>
      <c r="BO6" s="2" t="s">
        <v>1</v>
      </c>
      <c r="BP6" s="2" t="s">
        <v>2</v>
      </c>
      <c r="BQ6" s="2" t="s">
        <v>197</v>
      </c>
      <c r="BR6" s="2" t="s">
        <v>196</v>
      </c>
      <c r="BS6" s="2" t="s">
        <v>219</v>
      </c>
      <c r="BT6" s="2" t="s">
        <v>221</v>
      </c>
      <c r="BU6" s="2" t="s">
        <v>220</v>
      </c>
      <c r="BV6" s="3" t="s">
        <v>0</v>
      </c>
      <c r="BW6" s="3" t="s">
        <v>1</v>
      </c>
      <c r="BX6" s="3" t="s">
        <v>2</v>
      </c>
      <c r="BY6" s="3" t="s">
        <v>197</v>
      </c>
      <c r="BZ6" s="3" t="s">
        <v>196</v>
      </c>
      <c r="CA6" s="3" t="s">
        <v>219</v>
      </c>
      <c r="CB6" s="3" t="s">
        <v>221</v>
      </c>
      <c r="CC6" s="3" t="s">
        <v>220</v>
      </c>
      <c r="CD6" s="2" t="s">
        <v>0</v>
      </c>
      <c r="CE6" s="2" t="s">
        <v>1</v>
      </c>
      <c r="CF6" s="2" t="s">
        <v>2</v>
      </c>
      <c r="CG6" s="2" t="s">
        <v>197</v>
      </c>
      <c r="CH6" s="2" t="s">
        <v>196</v>
      </c>
      <c r="CI6" s="2" t="s">
        <v>219</v>
      </c>
      <c r="CJ6" s="2" t="s">
        <v>221</v>
      </c>
      <c r="CK6" s="2" t="s">
        <v>220</v>
      </c>
      <c r="CL6" s="3" t="s">
        <v>0</v>
      </c>
      <c r="CM6" s="3" t="s">
        <v>1</v>
      </c>
      <c r="CN6" s="3" t="s">
        <v>2</v>
      </c>
      <c r="CO6" s="3" t="s">
        <v>197</v>
      </c>
      <c r="CP6" s="3" t="s">
        <v>196</v>
      </c>
      <c r="CQ6" s="3" t="s">
        <v>219</v>
      </c>
      <c r="CR6" s="3" t="s">
        <v>221</v>
      </c>
      <c r="CS6" s="3" t="s">
        <v>220</v>
      </c>
      <c r="CT6" s="2" t="s">
        <v>0</v>
      </c>
      <c r="CU6" s="2" t="s">
        <v>1</v>
      </c>
      <c r="CV6" s="2" t="s">
        <v>2</v>
      </c>
      <c r="CW6" s="2" t="s">
        <v>197</v>
      </c>
      <c r="CX6" s="2" t="s">
        <v>196</v>
      </c>
      <c r="CY6" s="2" t="s">
        <v>219</v>
      </c>
      <c r="CZ6" s="2" t="s">
        <v>221</v>
      </c>
      <c r="DA6" s="2" t="s">
        <v>220</v>
      </c>
      <c r="DB6" s="3" t="s">
        <v>0</v>
      </c>
      <c r="DC6" s="3" t="s">
        <v>1</v>
      </c>
      <c r="DD6" s="3" t="s">
        <v>2</v>
      </c>
      <c r="DE6" s="3" t="s">
        <v>197</v>
      </c>
      <c r="DF6" s="3" t="s">
        <v>196</v>
      </c>
      <c r="DG6" s="3" t="s">
        <v>219</v>
      </c>
      <c r="DH6" s="3" t="s">
        <v>221</v>
      </c>
      <c r="DI6" s="3" t="s">
        <v>220</v>
      </c>
      <c r="DJ6" s="2" t="s">
        <v>0</v>
      </c>
      <c r="DK6" s="2" t="s">
        <v>1</v>
      </c>
      <c r="DL6" s="2" t="s">
        <v>2</v>
      </c>
      <c r="DM6" s="2" t="s">
        <v>197</v>
      </c>
      <c r="DN6" s="2" t="s">
        <v>196</v>
      </c>
      <c r="DO6" s="2" t="s">
        <v>219</v>
      </c>
      <c r="DP6" s="2" t="s">
        <v>221</v>
      </c>
      <c r="DQ6" s="2" t="s">
        <v>220</v>
      </c>
      <c r="DR6" s="3" t="s">
        <v>0</v>
      </c>
      <c r="DS6" s="3" t="s">
        <v>1</v>
      </c>
      <c r="DT6" s="3" t="s">
        <v>2</v>
      </c>
      <c r="DU6" s="3" t="s">
        <v>197</v>
      </c>
      <c r="DV6" s="3" t="s">
        <v>196</v>
      </c>
      <c r="DW6" s="3" t="s">
        <v>219</v>
      </c>
      <c r="DX6" s="3" t="s">
        <v>221</v>
      </c>
      <c r="DY6" s="3" t="s">
        <v>220</v>
      </c>
      <c r="DZ6" s="2" t="s">
        <v>0</v>
      </c>
      <c r="EA6" s="2" t="s">
        <v>1</v>
      </c>
      <c r="EB6" s="2" t="s">
        <v>2</v>
      </c>
      <c r="EC6" s="2" t="s">
        <v>197</v>
      </c>
      <c r="ED6" s="2" t="s">
        <v>196</v>
      </c>
      <c r="EE6" s="2" t="s">
        <v>219</v>
      </c>
      <c r="EF6" s="2" t="s">
        <v>221</v>
      </c>
      <c r="EG6" s="2" t="s">
        <v>220</v>
      </c>
      <c r="EH6" s="3" t="s">
        <v>0</v>
      </c>
      <c r="EI6" s="3" t="s">
        <v>1</v>
      </c>
      <c r="EJ6" s="3" t="s">
        <v>2</v>
      </c>
      <c r="EK6" s="3" t="s">
        <v>197</v>
      </c>
      <c r="EL6" s="3" t="s">
        <v>196</v>
      </c>
      <c r="EM6" s="3" t="s">
        <v>219</v>
      </c>
      <c r="EN6" s="3" t="s">
        <v>221</v>
      </c>
      <c r="EO6" s="3" t="s">
        <v>220</v>
      </c>
      <c r="EP6" s="2" t="s">
        <v>0</v>
      </c>
      <c r="EQ6" s="2" t="s">
        <v>1</v>
      </c>
      <c r="ER6" s="2" t="s">
        <v>2</v>
      </c>
      <c r="ES6" s="2" t="s">
        <v>197</v>
      </c>
      <c r="ET6" s="2" t="s">
        <v>196</v>
      </c>
      <c r="EU6" s="2" t="s">
        <v>219</v>
      </c>
      <c r="EV6" s="2" t="s">
        <v>221</v>
      </c>
      <c r="EW6" s="2" t="s">
        <v>220</v>
      </c>
      <c r="EX6" s="3" t="s">
        <v>0</v>
      </c>
      <c r="EY6" s="3" t="s">
        <v>1</v>
      </c>
      <c r="EZ6" s="3" t="s">
        <v>2</v>
      </c>
      <c r="FA6" s="3" t="s">
        <v>197</v>
      </c>
      <c r="FB6" s="3" t="s">
        <v>196</v>
      </c>
      <c r="FC6" s="3" t="s">
        <v>219</v>
      </c>
      <c r="FD6" s="3" t="s">
        <v>221</v>
      </c>
      <c r="FE6" s="3" t="s">
        <v>220</v>
      </c>
      <c r="FF6" s="2" t="s">
        <v>0</v>
      </c>
      <c r="FG6" s="2" t="s">
        <v>1</v>
      </c>
      <c r="FH6" s="2" t="s">
        <v>2</v>
      </c>
      <c r="FI6" s="2" t="s">
        <v>197</v>
      </c>
      <c r="FJ6" s="2" t="s">
        <v>196</v>
      </c>
      <c r="FK6" s="2" t="s">
        <v>219</v>
      </c>
      <c r="FL6" s="2" t="s">
        <v>221</v>
      </c>
      <c r="FM6" s="2" t="s">
        <v>220</v>
      </c>
      <c r="FN6" s="3" t="s">
        <v>0</v>
      </c>
      <c r="FO6" s="3" t="s">
        <v>1</v>
      </c>
      <c r="FP6" s="3" t="s">
        <v>2</v>
      </c>
      <c r="FQ6" s="3" t="s">
        <v>197</v>
      </c>
      <c r="FR6" s="3" t="s">
        <v>196</v>
      </c>
      <c r="FS6" s="3" t="s">
        <v>219</v>
      </c>
      <c r="FT6" s="3" t="s">
        <v>221</v>
      </c>
      <c r="FU6" s="3" t="s">
        <v>220</v>
      </c>
    </row>
    <row r="7" spans="1:17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5"/>
      <c r="AQ7" s="5"/>
      <c r="AR7" s="5"/>
      <c r="AS7" s="5"/>
      <c r="AT7" s="5"/>
      <c r="AU7" s="5"/>
      <c r="AV7" s="5"/>
      <c r="AW7" s="5"/>
      <c r="AX7" s="4"/>
      <c r="AY7" s="4"/>
      <c r="AZ7" s="4"/>
      <c r="BA7" s="4"/>
      <c r="BB7" s="4"/>
      <c r="BC7" s="4"/>
      <c r="BD7" s="4"/>
      <c r="BE7" s="4"/>
      <c r="BF7" s="5"/>
      <c r="BG7" s="5"/>
      <c r="BH7" s="5"/>
      <c r="BI7" s="5"/>
      <c r="BJ7" s="5"/>
      <c r="BK7" s="5"/>
      <c r="BL7" s="5"/>
      <c r="BM7" s="5"/>
      <c r="BN7" s="4"/>
      <c r="BO7" s="4"/>
      <c r="BP7" s="4"/>
      <c r="BQ7" s="4"/>
      <c r="BR7" s="4"/>
      <c r="BS7" s="4"/>
      <c r="BT7" s="4"/>
      <c r="BU7" s="4"/>
      <c r="BV7" s="5"/>
      <c r="BW7" s="5"/>
      <c r="BX7" s="5"/>
      <c r="BY7" s="5"/>
      <c r="BZ7" s="5"/>
      <c r="CA7" s="5"/>
      <c r="CB7" s="5"/>
      <c r="CC7" s="5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0.6401</v>
      </c>
      <c r="CU7" s="4">
        <v>0.71109999999999995</v>
      </c>
      <c r="CV7" s="4">
        <v>0.27679999999999999</v>
      </c>
      <c r="CW7" s="4">
        <v>8.8999999999999999E-3</v>
      </c>
      <c r="CX7" s="4">
        <v>0.86370000000000002</v>
      </c>
      <c r="CY7" s="4">
        <v>0.65620000000000001</v>
      </c>
      <c r="CZ7" s="4">
        <v>1</v>
      </c>
      <c r="DA7" s="4">
        <v>5.5121000000000002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/>
      <c r="DS7" s="5"/>
      <c r="DT7" s="5"/>
      <c r="DU7" s="5"/>
      <c r="DV7" s="5"/>
      <c r="DW7" s="5"/>
      <c r="DX7" s="5"/>
      <c r="DY7" s="5"/>
      <c r="DZ7" s="4"/>
      <c r="EA7" s="4"/>
      <c r="EB7" s="4"/>
      <c r="EC7" s="4"/>
      <c r="ED7" s="4"/>
      <c r="EE7" s="4"/>
      <c r="EF7" s="4"/>
      <c r="EG7" s="4"/>
      <c r="EH7" s="5"/>
      <c r="EI7" s="5"/>
      <c r="EJ7" s="5"/>
      <c r="EK7" s="5"/>
      <c r="EL7" s="5"/>
      <c r="EM7" s="5"/>
      <c r="EN7" s="5"/>
      <c r="EO7" s="5"/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>
        <f t="shared" ref="FF7:FF38" si="0">AVERAGEIFS(B7:FE7,metrics.rec,"MAE")</f>
        <v>0.65543333333333342</v>
      </c>
      <c r="FG7" s="4">
        <f t="shared" ref="FG7:FG38" si="1">AVERAGEIFS(B7:FE7,metrics.rec,"MSE")</f>
        <v>0.75051666666666661</v>
      </c>
      <c r="FH7" s="4">
        <f t="shared" ref="FH7:FH38" si="2">AVERAGEIFS(B7:FE7,metrics.rec,"R")</f>
        <v>0.25498333333333334</v>
      </c>
      <c r="FI7" s="4">
        <f t="shared" ref="FI7:FI38" si="3">AVERAGEIFS(B7:FE7,metrics.rec,"Precision")</f>
        <v>1.1283333333333334E-2</v>
      </c>
      <c r="FJ7" s="4">
        <f t="shared" ref="FJ7:FJ38" si="4">AVERAGEIFS(B7:FE7,metrics.rec,"Recall")</f>
        <v>0.83879999999999999</v>
      </c>
      <c r="FK7" s="4">
        <f t="shared" ref="FK7:FK38" si="5">AVERAGEIFS(B7:FE7,metrics.rec,"Coverage")</f>
        <v>0.65620000000000001</v>
      </c>
      <c r="FL7" s="4">
        <f t="shared" ref="FL7:FL38" si="6">AVERAGEIFS(B7:FE7,metrics.rec,"Recatio")</f>
        <v>0.99731666666666674</v>
      </c>
      <c r="FM7" s="4">
        <f t="shared" ref="FM7:FM38" si="7">AVERAGEIFS(B7:FE7,metrics.rec,"Time")</f>
        <v>7.5223500000000003</v>
      </c>
      <c r="FN7" s="1" t="str" cm="1">
        <f t="array" aca="1" ref="FN7" ca="1">CONCATENATE(INDIRECT(ADDRESS(1,MATCH(_xlfn.MINIFS(B7:FE7,metrics.rec,"MAE"),B7:FE7,0)+1)), ", ", INDIRECT(ADDRESS(2,MATCH(_xlfn.MINIFS(B7:FE7,metrics.rec,"MAE"),B7:FE7,0)+1)))</f>
        <v>k=5, r=0.1</v>
      </c>
      <c r="FO7" s="1" t="str" cm="1">
        <f t="array" aca="1" ref="FO7" ca="1">CONCATENATE(INDIRECT(ADDRESS(1,MATCH(_xlfn.MINIFS(B7:FE7,metrics.rec,"MSE"),B7:FE7,0)+1)), ", ", INDIRECT(ADDRESS(2,MATCH(_xlfn.MINIFS(B7:FE7,metrics.rec,"MSE"),B7:FE7,0)+1)))</f>
        <v>k=5, r=0.1</v>
      </c>
      <c r="FP7" s="1" t="str" cm="1">
        <f t="array" aca="1" ref="FP7" ca="1">CONCATENATE(INDIRECT(ADDRESS(1,MATCH(_xlfn.MAXIFS(B7:FE7,metrics.rec,"R"),B7:FE7,0)+1)), ", ", INDIRECT(ADDRESS(2,MATCH(_xlfn.MAXIFS(B7:FE7,metrics.rec,"R"),B7:FE7,0)+1)))</f>
        <v>k=5, r=0.1</v>
      </c>
      <c r="FQ7" s="1" t="str" cm="1">
        <f t="array" aca="1" ref="FQ7" ca="1">CONCATENATE(INDIRECT(ADDRESS(1,MATCH(_xlfn.MAXIFS(B7:FE7,metrics.rec,"Precision"),B7:FE7,0)+1)), ", ", INDIRECT(ADDRESS(2,MATCH(_xlfn.MAXIFS(B7:FE7,metrics.rec,"Precision"),B7:FE7,0)+1)))</f>
        <v>k=5, r=0.9</v>
      </c>
      <c r="FR7" s="1" t="str" cm="1">
        <f t="array" aca="1" ref="FR7" ca="1">CONCATENATE(INDIRECT(ADDRESS(1,MATCH(_xlfn.MAXIFS(B7:FE7,metrics.rec,"Recall"),B7:FE7,0)+1)), ", ", INDIRECT(ADDRESS(2,MATCH(_xlfn.MAXIFS(B7:FE7,metrics.rec,"Recall"),B7:FE7,0)+1)))</f>
        <v>k=5, r=0.1</v>
      </c>
      <c r="FS7" s="1" t="str" cm="1">
        <f t="array" aca="1" ref="FS7" ca="1">CONCATENATE(INDIRECT(ADDRESS(1,MATCH(_xlfn.MAXIFS(B7:FE7,metrics.rec,"Coverage"),B7:FE7,0)+1)), ", ", INDIRECT(ADDRESS(2,MATCH(_xlfn.MAXIFS(B7:FE7,metrics.rec,"Coverage"),B7:FE7,0)+1)))</f>
        <v>k=50, r=0.5</v>
      </c>
      <c r="FT7" s="1" t="str" cm="1">
        <f t="array" aca="1" ref="FT7" ca="1">CONCATENATE(INDIRECT(ADDRESS(1,MATCH(_xlfn.MAXIFS(B7:FE7,metrics.rec,"Recatio"),B7:FE7,0)+1)), ", ", INDIRECT(ADDRESS(2,MATCH(_xlfn.MAXIFS(B7:FE7,metrics.rec,"Recatio"),B7:FE7,0)+1)))</f>
        <v>k=5, r=0.1</v>
      </c>
      <c r="FU7" s="1" t="str" cm="1">
        <f t="array" aca="1" ref="FU7" ca="1">CONCATENATE(INDIRECT(ADDRESS(1,MATCH(_xlfn.MINIFS(B7:FE7,metrics.rec,"Time"),B7:FE7,0)+1)), ", ", INDIRECT(ADDRESS(2,MATCH(_xlfn.MINIFS(B7:FE7,metrics.rec,"Time"),B7:FE7,0)+1)))</f>
        <v>k=5, r=0.9</v>
      </c>
    </row>
    <row r="8" spans="1:17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5"/>
      <c r="AQ8" s="5"/>
      <c r="AR8" s="5"/>
      <c r="AS8" s="5"/>
      <c r="AT8" s="5"/>
      <c r="AU8" s="5"/>
      <c r="AV8" s="5"/>
      <c r="AW8" s="5"/>
      <c r="AX8" s="4"/>
      <c r="AY8" s="4"/>
      <c r="AZ8" s="4"/>
      <c r="BA8" s="4"/>
      <c r="BB8" s="4"/>
      <c r="BC8" s="4"/>
      <c r="BD8" s="4"/>
      <c r="BE8" s="4"/>
      <c r="BF8" s="5"/>
      <c r="BG8" s="5"/>
      <c r="BH8" s="5"/>
      <c r="BI8" s="5"/>
      <c r="BJ8" s="5"/>
      <c r="BK8" s="5"/>
      <c r="BL8" s="5"/>
      <c r="BM8" s="5"/>
      <c r="BN8" s="4"/>
      <c r="BO8" s="4"/>
      <c r="BP8" s="4"/>
      <c r="BQ8" s="4"/>
      <c r="BR8" s="4"/>
      <c r="BS8" s="4"/>
      <c r="BT8" s="4"/>
      <c r="BU8" s="4"/>
      <c r="BV8" s="5"/>
      <c r="BW8" s="5"/>
      <c r="BX8" s="5"/>
      <c r="BY8" s="5"/>
      <c r="BZ8" s="5"/>
      <c r="CA8" s="5"/>
      <c r="CB8" s="5"/>
      <c r="CC8" s="5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0.65210000000000001</v>
      </c>
      <c r="CU8" s="4">
        <v>0.73550000000000004</v>
      </c>
      <c r="CV8" s="4">
        <v>0.26040000000000002</v>
      </c>
      <c r="CW8" s="4">
        <v>9.1999999999999998E-3</v>
      </c>
      <c r="CX8" s="4">
        <v>0.85840000000000005</v>
      </c>
      <c r="CY8" s="4">
        <v>0.62709999999999999</v>
      </c>
      <c r="CZ8" s="4">
        <v>1</v>
      </c>
      <c r="DA8" s="4">
        <v>5.4215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/>
      <c r="DS8" s="5"/>
      <c r="DT8" s="5"/>
      <c r="DU8" s="5"/>
      <c r="DV8" s="5"/>
      <c r="DW8" s="5"/>
      <c r="DX8" s="5"/>
      <c r="DY8" s="5"/>
      <c r="DZ8" s="4"/>
      <c r="EA8" s="4"/>
      <c r="EB8" s="4"/>
      <c r="EC8" s="4"/>
      <c r="ED8" s="4"/>
      <c r="EE8" s="4"/>
      <c r="EF8" s="4"/>
      <c r="EG8" s="4"/>
      <c r="EH8" s="5"/>
      <c r="EI8" s="5"/>
      <c r="EJ8" s="5"/>
      <c r="EK8" s="5"/>
      <c r="EL8" s="5"/>
      <c r="EM8" s="5"/>
      <c r="EN8" s="5"/>
      <c r="EO8" s="5"/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>
        <f t="shared" si="0"/>
        <v>0.66383333333333339</v>
      </c>
      <c r="FG8" s="4">
        <f t="shared" si="1"/>
        <v>0.76471666666666671</v>
      </c>
      <c r="FH8" s="4">
        <f t="shared" si="2"/>
        <v>0.24313333333333334</v>
      </c>
      <c r="FI8" s="4">
        <f t="shared" si="3"/>
        <v>1.6150000000000001E-2</v>
      </c>
      <c r="FJ8" s="4">
        <f t="shared" si="4"/>
        <v>0.81721666666666659</v>
      </c>
      <c r="FK8" s="4">
        <f t="shared" si="5"/>
        <v>0.62709999999999999</v>
      </c>
      <c r="FL8" s="4">
        <f t="shared" si="6"/>
        <v>0.996</v>
      </c>
      <c r="FM8" s="4">
        <f t="shared" si="7"/>
        <v>7.3932666666666682</v>
      </c>
      <c r="FN8" s="1" t="str" cm="1">
        <f t="array" aca="1" ref="FN8" ca="1">CONCATENATE(INDIRECT(ADDRESS(1,MATCH(_xlfn.MINIFS(B8:FE8,metrics.rec,"MAE"),B8:FE8,0)+1)), ", ", INDIRECT(ADDRESS(2,MATCH(_xlfn.MINIFS(B8:FE8,metrics.rec,"MAE"),B8:FE8,0)+1)))</f>
        <v>k=5, r=0.1</v>
      </c>
      <c r="FO8" s="1" t="str" cm="1">
        <f t="array" aca="1" ref="FO8" ca="1">CONCATENATE(INDIRECT(ADDRESS(1,MATCH(_xlfn.MINIFS(B8:FE8,metrics.rec,"MSE"),B8:FE8,0)+1)), ", ", INDIRECT(ADDRESS(2,MATCH(_xlfn.MINIFS(B8:FE8,metrics.rec,"MSE"),B8:FE8,0)+1)))</f>
        <v>k=5, r=0.1</v>
      </c>
      <c r="FP8" s="1" t="str" cm="1">
        <f t="array" aca="1" ref="FP8" ca="1">CONCATENATE(INDIRECT(ADDRESS(1,MATCH(_xlfn.MAXIFS(B8:FE8,metrics.rec,"R"),B8:FE8,0)+1)), ", ", INDIRECT(ADDRESS(2,MATCH(_xlfn.MAXIFS(B8:FE8,metrics.rec,"R"),B8:FE8,0)+1)))</f>
        <v>k=5, r=0.1</v>
      </c>
      <c r="FQ8" s="1" t="str" cm="1">
        <f t="array" aca="1" ref="FQ8" ca="1">CONCATENATE(INDIRECT(ADDRESS(1,MATCH(_xlfn.MAXIFS(B8:FE8,metrics.rec,"Precision"),B8:FE8,0)+1)), ", ", INDIRECT(ADDRESS(2,MATCH(_xlfn.MAXIFS(B8:FE8,metrics.rec,"Precision"),B8:FE8,0)+1)))</f>
        <v>k=5, r=0.9</v>
      </c>
      <c r="FR8" s="1" t="str" cm="1">
        <f t="array" aca="1" ref="FR8" ca="1">CONCATENATE(INDIRECT(ADDRESS(1,MATCH(_xlfn.MAXIFS(B8:FE8,metrics.rec,"Recall"),B8:FE8,0)+1)), ", ", INDIRECT(ADDRESS(2,MATCH(_xlfn.MAXIFS(B8:FE8,metrics.rec,"Recall"),B8:FE8,0)+1)))</f>
        <v>k=5, r=0.1</v>
      </c>
      <c r="FS8" s="1" t="str" cm="1">
        <f t="array" aca="1" ref="FS8" ca="1">CONCATENATE(INDIRECT(ADDRESS(1,MATCH(_xlfn.MAXIFS(B8:FE8,metrics.rec,"Coverage"),B8:FE8,0)+1)), ", ", INDIRECT(ADDRESS(2,MATCH(_xlfn.MAXIFS(B8:FE8,metrics.rec,"Coverage"),B8:FE8,0)+1)))</f>
        <v>k=50, r=0.5</v>
      </c>
      <c r="FT8" s="1" t="str" cm="1">
        <f t="array" aca="1" ref="FT8" ca="1">CONCATENATE(INDIRECT(ADDRESS(1,MATCH(_xlfn.MAXIFS(B8:FE8,metrics.rec,"Recatio"),B8:FE8,0)+1)), ", ", INDIRECT(ADDRESS(2,MATCH(_xlfn.MAXIFS(B8:FE8,metrics.rec,"Recatio"),B8:FE8,0)+1)))</f>
        <v>k=5, r=0.1</v>
      </c>
      <c r="FU8" s="1" t="str" cm="1">
        <f t="array" aca="1" ref="FU8" ca="1">CONCATENATE(INDIRECT(ADDRESS(1,MATCH(_xlfn.MINIFS(B8:FE8,metrics.rec,"Time"),B8:FE8,0)+1)), ", ", INDIRECT(ADDRESS(2,MATCH(_xlfn.MINIFS(B8:FE8,metrics.rec,"Time"),B8:FE8,0)+1)))</f>
        <v>k=5, r=0.9</v>
      </c>
    </row>
    <row r="9" spans="1:17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5"/>
      <c r="AQ9" s="5"/>
      <c r="AR9" s="5"/>
      <c r="AS9" s="5"/>
      <c r="AT9" s="5"/>
      <c r="AU9" s="5"/>
      <c r="AV9" s="5"/>
      <c r="AW9" s="5"/>
      <c r="AX9" s="4"/>
      <c r="AY9" s="4"/>
      <c r="AZ9" s="4"/>
      <c r="BA9" s="4"/>
      <c r="BB9" s="4"/>
      <c r="BC9" s="4"/>
      <c r="BD9" s="4"/>
      <c r="BE9" s="4"/>
      <c r="BF9" s="5"/>
      <c r="BG9" s="5"/>
      <c r="BH9" s="5"/>
      <c r="BI9" s="5"/>
      <c r="BJ9" s="5"/>
      <c r="BK9" s="5"/>
      <c r="BL9" s="5"/>
      <c r="BM9" s="5"/>
      <c r="BN9" s="4"/>
      <c r="BO9" s="4"/>
      <c r="BP9" s="4"/>
      <c r="BQ9" s="4"/>
      <c r="BR9" s="4"/>
      <c r="BS9" s="4"/>
      <c r="BT9" s="4"/>
      <c r="BU9" s="4"/>
      <c r="BV9" s="5"/>
      <c r="BW9" s="5"/>
      <c r="BX9" s="5"/>
      <c r="BY9" s="5"/>
      <c r="BZ9" s="5"/>
      <c r="CA9" s="5"/>
      <c r="CB9" s="5"/>
      <c r="CC9" s="5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0.67279999999999995</v>
      </c>
      <c r="CU9" s="4">
        <v>0.77529999999999999</v>
      </c>
      <c r="CV9" s="4">
        <v>0.25490000000000002</v>
      </c>
      <c r="CW9" s="4">
        <v>1.43E-2</v>
      </c>
      <c r="CX9" s="4">
        <v>0.82589999999999997</v>
      </c>
      <c r="CY9" s="4">
        <v>0.38979999999999998</v>
      </c>
      <c r="CZ9" s="4">
        <v>1</v>
      </c>
      <c r="DA9" s="4">
        <v>5.4344999999999999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/>
      <c r="DS9" s="5"/>
      <c r="DT9" s="5"/>
      <c r="DU9" s="5"/>
      <c r="DV9" s="5"/>
      <c r="DW9" s="5"/>
      <c r="DX9" s="5"/>
      <c r="DY9" s="5"/>
      <c r="DZ9" s="4"/>
      <c r="EA9" s="4"/>
      <c r="EB9" s="4"/>
      <c r="EC9" s="4"/>
      <c r="ED9" s="4"/>
      <c r="EE9" s="4"/>
      <c r="EF9" s="4"/>
      <c r="EG9" s="4"/>
      <c r="EH9" s="5"/>
      <c r="EI9" s="5"/>
      <c r="EJ9" s="5"/>
      <c r="EK9" s="5"/>
      <c r="EL9" s="5"/>
      <c r="EM9" s="5"/>
      <c r="EN9" s="5"/>
      <c r="EO9" s="5"/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>
        <f t="shared" si="0"/>
        <v>0.6875</v>
      </c>
      <c r="FG9" s="4">
        <f t="shared" si="1"/>
        <v>0.81375000000000008</v>
      </c>
      <c r="FH9" s="4">
        <f t="shared" si="2"/>
        <v>0.23355000000000001</v>
      </c>
      <c r="FI9" s="4">
        <f t="shared" si="3"/>
        <v>2.3866666666666671E-2</v>
      </c>
      <c r="FJ9" s="4">
        <f t="shared" si="4"/>
        <v>0.77936666666666665</v>
      </c>
      <c r="FK9" s="4">
        <f t="shared" si="5"/>
        <v>0.38979999999999998</v>
      </c>
      <c r="FL9" s="4">
        <f t="shared" si="6"/>
        <v>0.99611666666666665</v>
      </c>
      <c r="FM9" s="4">
        <f t="shared" si="7"/>
        <v>7.6082333333333336</v>
      </c>
      <c r="FN9" s="1" t="str" cm="1">
        <f t="array" aca="1" ref="FN9" ca="1">CONCATENATE(INDIRECT(ADDRESS(1,MATCH(_xlfn.MINIFS(B9:FE9,metrics.rec,"MAE"),B9:FE9,0)+1)), ", ", INDIRECT(ADDRESS(2,MATCH(_xlfn.MINIFS(B9:FE9,metrics.rec,"MAE"),B9:FE9,0)+1)))</f>
        <v>k=5, r=0.1</v>
      </c>
      <c r="FO9" s="1" t="str" cm="1">
        <f t="array" aca="1" ref="FO9" ca="1">CONCATENATE(INDIRECT(ADDRESS(1,MATCH(_xlfn.MINIFS(B9:FE9,metrics.rec,"MSE"),B9:FE9,0)+1)), ", ", INDIRECT(ADDRESS(2,MATCH(_xlfn.MINIFS(B9:FE9,metrics.rec,"MSE"),B9:FE9,0)+1)))</f>
        <v>k=5, r=0.1</v>
      </c>
      <c r="FP9" s="1" t="str" cm="1">
        <f t="array" aca="1" ref="FP9" ca="1">CONCATENATE(INDIRECT(ADDRESS(1,MATCH(_xlfn.MAXIFS(B9:FE9,metrics.rec,"R"),B9:FE9,0)+1)), ", ", INDIRECT(ADDRESS(2,MATCH(_xlfn.MAXIFS(B9:FE9,metrics.rec,"R"),B9:FE9,0)+1)))</f>
        <v>k=5, r=0.1</v>
      </c>
      <c r="FQ9" s="1" t="str" cm="1">
        <f t="array" aca="1" ref="FQ9" ca="1">CONCATENATE(INDIRECT(ADDRESS(1,MATCH(_xlfn.MAXIFS(B9:FE9,metrics.rec,"Precision"),B9:FE9,0)+1)), ", ", INDIRECT(ADDRESS(2,MATCH(_xlfn.MAXIFS(B9:FE9,metrics.rec,"Precision"),B9:FE9,0)+1)))</f>
        <v>k=5, r=0.9</v>
      </c>
      <c r="FR9" s="1" t="str" cm="1">
        <f t="array" aca="1" ref="FR9" ca="1">CONCATENATE(INDIRECT(ADDRESS(1,MATCH(_xlfn.MAXIFS(B9:FE9,metrics.rec,"Recall"),B9:FE9,0)+1)), ", ", INDIRECT(ADDRESS(2,MATCH(_xlfn.MAXIFS(B9:FE9,metrics.rec,"Recall"),B9:FE9,0)+1)))</f>
        <v>k=5, r=0.1</v>
      </c>
      <c r="FS9" s="1" t="str" cm="1">
        <f t="array" aca="1" ref="FS9" ca="1">CONCATENATE(INDIRECT(ADDRESS(1,MATCH(_xlfn.MAXIFS(B9:FE9,metrics.rec,"Coverage"),B9:FE9,0)+1)), ", ", INDIRECT(ADDRESS(2,MATCH(_xlfn.MAXIFS(B9:FE9,metrics.rec,"Coverage"),B9:FE9,0)+1)))</f>
        <v>k=50, r=0.5</v>
      </c>
      <c r="FT9" s="1" t="str" cm="1">
        <f t="array" aca="1" ref="FT9" ca="1">CONCATENATE(INDIRECT(ADDRESS(1,MATCH(_xlfn.MAXIFS(B9:FE9,metrics.rec,"Recatio"),B9:FE9,0)+1)), ", ", INDIRECT(ADDRESS(2,MATCH(_xlfn.MAXIFS(B9:FE9,metrics.rec,"Recatio"),B9:FE9,0)+1)))</f>
        <v>k=5, r=0.1</v>
      </c>
      <c r="FU9" s="1" t="str" cm="1">
        <f t="array" aca="1" ref="FU9" ca="1">CONCATENATE(INDIRECT(ADDRESS(1,MATCH(_xlfn.MINIFS(B9:FE9,metrics.rec,"Time"),B9:FE9,0)+1)), ", ", INDIRECT(ADDRESS(2,MATCH(_xlfn.MINIFS(B9:FE9,metrics.rec,"Time"),B9:FE9,0)+1)))</f>
        <v>k=5, r=0.9</v>
      </c>
    </row>
    <row r="10" spans="1:17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5"/>
      <c r="AQ10" s="5"/>
      <c r="AR10" s="5"/>
      <c r="AS10" s="5"/>
      <c r="AT10" s="5"/>
      <c r="AU10" s="5"/>
      <c r="AV10" s="5"/>
      <c r="AW10" s="5"/>
      <c r="AX10" s="4"/>
      <c r="AY10" s="4"/>
      <c r="AZ10" s="4"/>
      <c r="BA10" s="4"/>
      <c r="BB10" s="4"/>
      <c r="BC10" s="4"/>
      <c r="BD10" s="4"/>
      <c r="BE10" s="4"/>
      <c r="BF10" s="5"/>
      <c r="BG10" s="5"/>
      <c r="BH10" s="5"/>
      <c r="BI10" s="5"/>
      <c r="BJ10" s="5"/>
      <c r="BK10" s="5"/>
      <c r="BL10" s="5"/>
      <c r="BM10" s="5"/>
      <c r="BN10" s="4"/>
      <c r="BO10" s="4"/>
      <c r="BP10" s="4"/>
      <c r="BQ10" s="4"/>
      <c r="BR10" s="4"/>
      <c r="BS10" s="4"/>
      <c r="BT10" s="4"/>
      <c r="BU10" s="4"/>
      <c r="BV10" s="5"/>
      <c r="BW10" s="5"/>
      <c r="BX10" s="5"/>
      <c r="BY10" s="5"/>
      <c r="BZ10" s="5"/>
      <c r="CA10" s="5"/>
      <c r="CB10" s="5"/>
      <c r="CC10" s="5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/>
      <c r="CU10" s="4"/>
      <c r="CV10" s="4"/>
      <c r="CW10" s="4"/>
      <c r="CX10" s="4"/>
      <c r="CY10" s="4"/>
      <c r="CZ10" s="4"/>
      <c r="DA10" s="4"/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/>
      <c r="DS10" s="5"/>
      <c r="DT10" s="5"/>
      <c r="DU10" s="5"/>
      <c r="DV10" s="5"/>
      <c r="DW10" s="5"/>
      <c r="DX10" s="5"/>
      <c r="DY10" s="5"/>
      <c r="DZ10" s="4"/>
      <c r="EA10" s="4"/>
      <c r="EB10" s="4"/>
      <c r="EC10" s="4"/>
      <c r="ED10" s="4"/>
      <c r="EE10" s="4"/>
      <c r="EF10" s="4"/>
      <c r="EG10" s="4"/>
      <c r="EH10" s="5"/>
      <c r="EI10" s="5"/>
      <c r="EJ10" s="5"/>
      <c r="EK10" s="5"/>
      <c r="EL10" s="5"/>
      <c r="EM10" s="5"/>
      <c r="EN10" s="5"/>
      <c r="EO10" s="5"/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>
        <f t="shared" si="0"/>
        <v>0.66212000000000004</v>
      </c>
      <c r="FG10" s="4">
        <f t="shared" si="1"/>
        <v>0.76137999999999995</v>
      </c>
      <c r="FH10" s="4">
        <f t="shared" si="2"/>
        <v>0.23982000000000001</v>
      </c>
      <c r="FI10" s="4">
        <f t="shared" si="3"/>
        <v>1.754E-2</v>
      </c>
      <c r="FJ10" s="4">
        <f t="shared" si="4"/>
        <v>0.80979999999999985</v>
      </c>
      <c r="FK10" s="4" t="e">
        <f t="shared" si="5"/>
        <v>#DIV/0!</v>
      </c>
      <c r="FL10" s="4">
        <f t="shared" si="6"/>
        <v>0.99534</v>
      </c>
      <c r="FM10" s="4">
        <f t="shared" si="7"/>
        <v>7.8490800000000007</v>
      </c>
      <c r="FN10" s="1" t="str" cm="1">
        <f t="array" aca="1" ref="FN10" ca="1">CONCATENATE(INDIRECT(ADDRESS(1,MATCH(_xlfn.MINIFS(B10:FE10,metrics.rec,"MAE"),B10:FE10,0)+1)), ", ", INDIRECT(ADDRESS(2,MATCH(_xlfn.MINIFS(B10:FE10,metrics.rec,"MAE"),B10:FE10,0)+1)))</f>
        <v>k=5, r=0.1</v>
      </c>
      <c r="FO10" s="1" t="str" cm="1">
        <f t="array" aca="1" ref="FO10" ca="1">CONCATENATE(INDIRECT(ADDRESS(1,MATCH(_xlfn.MINIFS(B10:FE10,metrics.rec,"MSE"),B10:FE10,0)+1)), ", ", INDIRECT(ADDRESS(2,MATCH(_xlfn.MINIFS(B10:FE10,metrics.rec,"MSE"),B10:FE10,0)+1)))</f>
        <v>k=5, r=0.1</v>
      </c>
      <c r="FP10" s="1" t="str" cm="1">
        <f t="array" aca="1" ref="FP10" ca="1">CONCATENATE(INDIRECT(ADDRESS(1,MATCH(_xlfn.MAXIFS(B10:FE10,metrics.rec,"R"),B10:FE10,0)+1)), ", ", INDIRECT(ADDRESS(2,MATCH(_xlfn.MAXIFS(B10:FE10,metrics.rec,"R"),B10:FE10,0)+1)))</f>
        <v>k=5, r=0.1</v>
      </c>
      <c r="FQ10" s="1" t="str" cm="1">
        <f t="array" aca="1" ref="FQ10" ca="1">CONCATENATE(INDIRECT(ADDRESS(1,MATCH(_xlfn.MAXIFS(B10:FE10,metrics.rec,"Precision"),B10:FE10,0)+1)), ", ", INDIRECT(ADDRESS(2,MATCH(_xlfn.MAXIFS(B10:FE10,metrics.rec,"Precision"),B10:FE10,0)+1)))</f>
        <v>k=5, r=0.9</v>
      </c>
      <c r="FR10" s="1" t="str" cm="1">
        <f t="array" aca="1" ref="FR10" ca="1">CONCATENATE(INDIRECT(ADDRESS(1,MATCH(_xlfn.MAXIFS(B10:FE10,metrics.rec,"Recall"),B10:FE10,0)+1)), ", ", INDIRECT(ADDRESS(2,MATCH(_xlfn.MAXIFS(B10:FE10,metrics.rec,"Recall"),B10:FE10,0)+1)))</f>
        <v>k=5, r=0.1</v>
      </c>
      <c r="FS10" s="1" t="e" cm="1">
        <f t="array" aca="1" ref="FS10" ca="1">CONCATENATE(INDIRECT(ADDRESS(1,MATCH(_xlfn.MAXIFS(B10:FE10,metrics.rec,"Coverage"),B10:FE10,0)+1)), ", ", INDIRECT(ADDRESS(2,MATCH(_xlfn.MAXIFS(B10:FE10,metrics.rec,"Coverage"),B10:FE10,0)+1)))</f>
        <v>#N/A</v>
      </c>
      <c r="FT10" s="1" t="str" cm="1">
        <f t="array" aca="1" ref="FT10" ca="1">CONCATENATE(INDIRECT(ADDRESS(1,MATCH(_xlfn.MAXIFS(B10:FE10,metrics.rec,"Recatio"),B10:FE10,0)+1)), ", ", INDIRECT(ADDRESS(2,MATCH(_xlfn.MAXIFS(B10:FE10,metrics.rec,"Recatio"),B10:FE10,0)+1)))</f>
        <v>k=5, r=0.1</v>
      </c>
      <c r="FU10" s="1" t="str" cm="1">
        <f t="array" aca="1" ref="FU10" ca="1">CONCATENATE(INDIRECT(ADDRESS(1,MATCH(_xlfn.MINIFS(B10:FE10,metrics.rec,"Time"),B10:FE10,0)+1)), ", ", INDIRECT(ADDRESS(2,MATCH(_xlfn.MINIFS(B10:FE10,metrics.rec,"Time"),B10:FE10,0)+1)))</f>
        <v>k=5, r=0.9</v>
      </c>
    </row>
    <row r="11" spans="1:17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5"/>
      <c r="AQ11" s="5"/>
      <c r="AR11" s="5"/>
      <c r="AS11" s="5"/>
      <c r="AT11" s="5"/>
      <c r="AU11" s="5"/>
      <c r="AV11" s="5"/>
      <c r="AW11" s="5"/>
      <c r="AX11" s="4"/>
      <c r="AY11" s="4"/>
      <c r="AZ11" s="4"/>
      <c r="BA11" s="4"/>
      <c r="BB11" s="4"/>
      <c r="BC11" s="4"/>
      <c r="BD11" s="4"/>
      <c r="BE11" s="4"/>
      <c r="BF11" s="5"/>
      <c r="BG11" s="5"/>
      <c r="BH11" s="5"/>
      <c r="BI11" s="5"/>
      <c r="BJ11" s="5"/>
      <c r="BK11" s="5"/>
      <c r="BL11" s="5"/>
      <c r="BM11" s="5"/>
      <c r="BN11" s="4"/>
      <c r="BO11" s="4"/>
      <c r="BP11" s="4"/>
      <c r="BQ11" s="4"/>
      <c r="BR11" s="4"/>
      <c r="BS11" s="4"/>
      <c r="BT11" s="4"/>
      <c r="BU11" s="4"/>
      <c r="BV11" s="5"/>
      <c r="BW11" s="5"/>
      <c r="BX11" s="5"/>
      <c r="BY11" s="5"/>
      <c r="BZ11" s="5"/>
      <c r="CA11" s="5"/>
      <c r="CB11" s="5"/>
      <c r="CC11" s="5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/>
      <c r="DS11" s="5"/>
      <c r="DT11" s="5"/>
      <c r="DU11" s="5"/>
      <c r="DV11" s="5"/>
      <c r="DW11" s="5"/>
      <c r="DX11" s="5"/>
      <c r="DY11" s="5"/>
      <c r="DZ11" s="4"/>
      <c r="EA11" s="4"/>
      <c r="EB11" s="4"/>
      <c r="EC11" s="4"/>
      <c r="ED11" s="4"/>
      <c r="EE11" s="4"/>
      <c r="EF11" s="4"/>
      <c r="EG11" s="4"/>
      <c r="EH11" s="5"/>
      <c r="EI11" s="5"/>
      <c r="EJ11" s="5"/>
      <c r="EK11" s="5"/>
      <c r="EL11" s="5"/>
      <c r="EM11" s="5"/>
      <c r="EN11" s="5"/>
      <c r="EO11" s="5"/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>
        <f t="shared" si="0"/>
        <v>0.67043999999999992</v>
      </c>
      <c r="FG11" s="4">
        <f t="shared" si="1"/>
        <v>0.78015999999999996</v>
      </c>
      <c r="FH11" s="4">
        <f t="shared" si="2"/>
        <v>0.17771999999999999</v>
      </c>
      <c r="FI11" s="4">
        <f t="shared" si="3"/>
        <v>4.5399999999999996E-2</v>
      </c>
      <c r="FJ11" s="4">
        <f t="shared" si="4"/>
        <v>0.37107999999999997</v>
      </c>
      <c r="FK11" s="4" t="e">
        <f t="shared" si="5"/>
        <v>#DIV/0!</v>
      </c>
      <c r="FL11" s="4">
        <f t="shared" si="6"/>
        <v>0.98140000000000005</v>
      </c>
      <c r="FM11" s="4">
        <f t="shared" si="7"/>
        <v>7.3689600000000013</v>
      </c>
      <c r="FN11" s="1" t="str" cm="1">
        <f t="array" aca="1" ref="FN11" ca="1">CONCATENATE(INDIRECT(ADDRESS(1,MATCH(_xlfn.MINIFS(B11:FE11,metrics.rec,"MAE"),B11:FE11,0)+1)), ", ", INDIRECT(ADDRESS(2,MATCH(_xlfn.MINIFS(B11:FE11,metrics.rec,"MAE"),B11:FE11,0)+1)))</f>
        <v>k=5, r=0.3</v>
      </c>
      <c r="FO11" s="1" t="str" cm="1">
        <f t="array" aca="1" ref="FO11" ca="1">CONCATENATE(INDIRECT(ADDRESS(1,MATCH(_xlfn.MINIFS(B11:FE11,metrics.rec,"MSE"),B11:FE11,0)+1)), ", ", INDIRECT(ADDRESS(2,MATCH(_xlfn.MINIFS(B11:FE11,metrics.rec,"MSE"),B11:FE11,0)+1)))</f>
        <v>k=5, r=0.1</v>
      </c>
      <c r="FP11" s="1" t="str" cm="1">
        <f t="array" aca="1" ref="FP11" ca="1">CONCATENATE(INDIRECT(ADDRESS(1,MATCH(_xlfn.MAXIFS(B11:FE11,metrics.rec,"R"),B11:FE11,0)+1)), ", ", INDIRECT(ADDRESS(2,MATCH(_xlfn.MAXIFS(B11:FE11,metrics.rec,"R"),B11:FE11,0)+1)))</f>
        <v>k=5, r=0.3</v>
      </c>
      <c r="FQ11" s="1" t="str" cm="1">
        <f t="array" aca="1" ref="FQ11" ca="1">CONCATENATE(INDIRECT(ADDRESS(1,MATCH(_xlfn.MAXIFS(B11:FE11,metrics.rec,"Precision"),B11:FE11,0)+1)), ", ", INDIRECT(ADDRESS(2,MATCH(_xlfn.MAXIFS(B11:FE11,metrics.rec,"Precision"),B11:FE11,0)+1)))</f>
        <v>k=5, r=0.5</v>
      </c>
      <c r="FR11" s="1" t="str" cm="1">
        <f t="array" aca="1" ref="FR11" ca="1">CONCATENATE(INDIRECT(ADDRESS(1,MATCH(_xlfn.MAXIFS(B11:FE11,metrics.rec,"Recall"),B11:FE11,0)+1)), ", ", INDIRECT(ADDRESS(2,MATCH(_xlfn.MAXIFS(B11:FE11,metrics.rec,"Recall"),B11:FE11,0)+1)))</f>
        <v>k=5, r=0.1</v>
      </c>
      <c r="FS11" s="1" t="e" cm="1">
        <f t="array" aca="1" ref="FS11" ca="1">CONCATENATE(INDIRECT(ADDRESS(1,MATCH(_xlfn.MAXIFS(B11:FE11,metrics.rec,"Coverage"),B11:FE11,0)+1)), ", ", INDIRECT(ADDRESS(2,MATCH(_xlfn.MAXIFS(B11:FE11,metrics.rec,"Coverage"),B11:FE11,0)+1)))</f>
        <v>#N/A</v>
      </c>
      <c r="FT11" s="1" t="str" cm="1">
        <f t="array" aca="1" ref="FT11" ca="1">CONCATENATE(INDIRECT(ADDRESS(1,MATCH(_xlfn.MAXIFS(B11:FE11,metrics.rec,"Recatio"),B11:FE11,0)+1)), ", ", INDIRECT(ADDRESS(2,MATCH(_xlfn.MAXIFS(B11:FE11,metrics.rec,"Recatio"),B11:FE11,0)+1)))</f>
        <v>k=5, r=0.1</v>
      </c>
      <c r="FU11" s="1" t="str" cm="1">
        <f t="array" aca="1" ref="FU11" ca="1">CONCATENATE(INDIRECT(ADDRESS(1,MATCH(_xlfn.MINIFS(B11:FE11,metrics.rec,"Time"),B11:FE11,0)+1)), ", ", INDIRECT(ADDRESS(2,MATCH(_xlfn.MINIFS(B11:FE11,metrics.rec,"Time"),B11:FE11,0)+1)))</f>
        <v>k=5, r=0.9</v>
      </c>
    </row>
    <row r="12" spans="1:17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5"/>
      <c r="AQ12" s="5"/>
      <c r="AR12" s="5"/>
      <c r="AS12" s="5"/>
      <c r="AT12" s="5"/>
      <c r="AU12" s="5"/>
      <c r="AV12" s="5"/>
      <c r="AW12" s="5"/>
      <c r="AX12" s="4"/>
      <c r="AY12" s="4"/>
      <c r="AZ12" s="4"/>
      <c r="BA12" s="4"/>
      <c r="BB12" s="4"/>
      <c r="BC12" s="4"/>
      <c r="BD12" s="4"/>
      <c r="BE12" s="4"/>
      <c r="BF12" s="5"/>
      <c r="BG12" s="5"/>
      <c r="BH12" s="5"/>
      <c r="BI12" s="5"/>
      <c r="BJ12" s="5"/>
      <c r="BK12" s="5"/>
      <c r="BL12" s="5"/>
      <c r="BM12" s="5"/>
      <c r="BN12" s="4"/>
      <c r="BO12" s="4"/>
      <c r="BP12" s="4"/>
      <c r="BQ12" s="4"/>
      <c r="BR12" s="4"/>
      <c r="BS12" s="4"/>
      <c r="BT12" s="4"/>
      <c r="BU12" s="4"/>
      <c r="BV12" s="5"/>
      <c r="BW12" s="5"/>
      <c r="BX12" s="5"/>
      <c r="BY12" s="5"/>
      <c r="BZ12" s="5"/>
      <c r="CA12" s="5"/>
      <c r="CB12" s="5"/>
      <c r="CC12" s="5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/>
      <c r="DS12" s="5"/>
      <c r="DT12" s="5"/>
      <c r="DU12" s="5"/>
      <c r="DV12" s="5"/>
      <c r="DW12" s="5"/>
      <c r="DX12" s="5"/>
      <c r="DY12" s="5"/>
      <c r="DZ12" s="4"/>
      <c r="EA12" s="4"/>
      <c r="EB12" s="4"/>
      <c r="EC12" s="4"/>
      <c r="ED12" s="4"/>
      <c r="EE12" s="4"/>
      <c r="EF12" s="4"/>
      <c r="EG12" s="4"/>
      <c r="EH12" s="5"/>
      <c r="EI12" s="5"/>
      <c r="EJ12" s="5"/>
      <c r="EK12" s="5"/>
      <c r="EL12" s="5"/>
      <c r="EM12" s="5"/>
      <c r="EN12" s="5"/>
      <c r="EO12" s="5"/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>
        <f t="shared" si="0"/>
        <v>0.65780000000000005</v>
      </c>
      <c r="FG12" s="4">
        <f t="shared" si="1"/>
        <v>0.75224000000000002</v>
      </c>
      <c r="FH12" s="4">
        <f t="shared" si="2"/>
        <v>0.25470000000000004</v>
      </c>
      <c r="FI12" s="4">
        <f t="shared" si="3"/>
        <v>1.7459999999999996E-2</v>
      </c>
      <c r="FJ12" s="4">
        <f t="shared" si="4"/>
        <v>0.80981999999999987</v>
      </c>
      <c r="FK12" s="4" t="e">
        <f t="shared" si="5"/>
        <v>#DIV/0!</v>
      </c>
      <c r="FL12" s="4">
        <f t="shared" si="6"/>
        <v>0.99519999999999997</v>
      </c>
      <c r="FM12" s="4">
        <f t="shared" si="7"/>
        <v>7.8128000000000002</v>
      </c>
      <c r="FN12" s="1" t="str" cm="1">
        <f t="array" aca="1" ref="FN12" ca="1">CONCATENATE(INDIRECT(ADDRESS(1,MATCH(_xlfn.MINIFS(B12:FE12,metrics.rec,"MAE"),B12:FE12,0)+1)), ", ", INDIRECT(ADDRESS(2,MATCH(_xlfn.MINIFS(B12:FE12,metrics.rec,"MAE"),B12:FE12,0)+1)))</f>
        <v>k=5, r=0.1</v>
      </c>
      <c r="FO12" s="1" t="str" cm="1">
        <f t="array" aca="1" ref="FO12" ca="1">CONCATENATE(INDIRECT(ADDRESS(1,MATCH(_xlfn.MINIFS(B12:FE12,metrics.rec,"MSE"),B12:FE12,0)+1)), ", ", INDIRECT(ADDRESS(2,MATCH(_xlfn.MINIFS(B12:FE12,metrics.rec,"MSE"),B12:FE12,0)+1)))</f>
        <v>k=5, r=0.1</v>
      </c>
      <c r="FP12" s="1" t="str" cm="1">
        <f t="array" aca="1" ref="FP12" ca="1">CONCATENATE(INDIRECT(ADDRESS(1,MATCH(_xlfn.MAXIFS(B12:FE12,metrics.rec,"R"),B12:FE12,0)+1)), ", ", INDIRECT(ADDRESS(2,MATCH(_xlfn.MAXIFS(B12:FE12,metrics.rec,"R"),B12:FE12,0)+1)))</f>
        <v>k=5, r=0.3</v>
      </c>
      <c r="FQ12" s="1" t="str" cm="1">
        <f t="array" aca="1" ref="FQ12" ca="1">CONCATENATE(INDIRECT(ADDRESS(1,MATCH(_xlfn.MAXIFS(B12:FE12,metrics.rec,"Precision"),B12:FE12,0)+1)), ", ", INDIRECT(ADDRESS(2,MATCH(_xlfn.MAXIFS(B12:FE12,metrics.rec,"Precision"),B12:FE12,0)+1)))</f>
        <v>k=5, r=0.9</v>
      </c>
      <c r="FR12" s="1" t="str" cm="1">
        <f t="array" aca="1" ref="FR12" ca="1">CONCATENATE(INDIRECT(ADDRESS(1,MATCH(_xlfn.MAXIFS(B12:FE12,metrics.rec,"Recall"),B12:FE12,0)+1)), ", ", INDIRECT(ADDRESS(2,MATCH(_xlfn.MAXIFS(B12:FE12,metrics.rec,"Recall"),B12:FE12,0)+1)))</f>
        <v>k=5, r=0.1</v>
      </c>
      <c r="FS12" s="1" t="e" cm="1">
        <f t="array" aca="1" ref="FS12" ca="1">CONCATENATE(INDIRECT(ADDRESS(1,MATCH(_xlfn.MAXIFS(B12:FE12,metrics.rec,"Coverage"),B12:FE12,0)+1)), ", ", INDIRECT(ADDRESS(2,MATCH(_xlfn.MAXIFS(B12:FE12,metrics.rec,"Coverage"),B12:FE12,0)+1)))</f>
        <v>#N/A</v>
      </c>
      <c r="FT12" s="1" t="str" cm="1">
        <f t="array" aca="1" ref="FT12" ca="1">CONCATENATE(INDIRECT(ADDRESS(1,MATCH(_xlfn.MAXIFS(B12:FE12,metrics.rec,"Recatio"),B12:FE12,0)+1)), ", ", INDIRECT(ADDRESS(2,MATCH(_xlfn.MAXIFS(B12:FE12,metrics.rec,"Recatio"),B12:FE12,0)+1)))</f>
        <v>k=5, r=0.1</v>
      </c>
      <c r="FU12" s="1" t="str" cm="1">
        <f t="array" aca="1" ref="FU12" ca="1">CONCATENATE(INDIRECT(ADDRESS(1,MATCH(_xlfn.MINIFS(B12:FE12,metrics.rec,"Time"),B12:FE12,0)+1)), ", ", INDIRECT(ADDRESS(2,MATCH(_xlfn.MINIFS(B12:FE12,metrics.rec,"Time"),B12:FE12,0)+1)))</f>
        <v>k=5, r=0.9</v>
      </c>
    </row>
    <row r="13" spans="1:17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5"/>
      <c r="AQ13" s="5"/>
      <c r="AR13" s="5"/>
      <c r="AS13" s="5"/>
      <c r="AT13" s="5"/>
      <c r="AU13" s="5"/>
      <c r="AV13" s="5"/>
      <c r="AW13" s="5"/>
      <c r="AX13" s="4"/>
      <c r="AY13" s="4"/>
      <c r="AZ13" s="4"/>
      <c r="BA13" s="4"/>
      <c r="BB13" s="4"/>
      <c r="BC13" s="4"/>
      <c r="BD13" s="4"/>
      <c r="BE13" s="4"/>
      <c r="BF13" s="5"/>
      <c r="BG13" s="5"/>
      <c r="BH13" s="5"/>
      <c r="BI13" s="5"/>
      <c r="BJ13" s="5"/>
      <c r="BK13" s="5"/>
      <c r="BL13" s="5"/>
      <c r="BM13" s="5"/>
      <c r="BN13" s="4"/>
      <c r="BO13" s="4"/>
      <c r="BP13" s="4"/>
      <c r="BQ13" s="4"/>
      <c r="BR13" s="4"/>
      <c r="BS13" s="4"/>
      <c r="BT13" s="4"/>
      <c r="BU13" s="4"/>
      <c r="BV13" s="5"/>
      <c r="BW13" s="5"/>
      <c r="BX13" s="5"/>
      <c r="BY13" s="5"/>
      <c r="BZ13" s="5"/>
      <c r="CA13" s="5"/>
      <c r="CB13" s="5"/>
      <c r="CC13" s="5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/>
      <c r="CU13" s="4"/>
      <c r="CV13" s="4"/>
      <c r="CW13" s="4"/>
      <c r="CX13" s="4"/>
      <c r="CY13" s="4"/>
      <c r="CZ13" s="4"/>
      <c r="DA13" s="4"/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/>
      <c r="DS13" s="5"/>
      <c r="DT13" s="5"/>
      <c r="DU13" s="5"/>
      <c r="DV13" s="5"/>
      <c r="DW13" s="5"/>
      <c r="DX13" s="5"/>
      <c r="DY13" s="5"/>
      <c r="DZ13" s="4"/>
      <c r="EA13" s="4"/>
      <c r="EB13" s="4"/>
      <c r="EC13" s="4"/>
      <c r="ED13" s="4"/>
      <c r="EE13" s="4"/>
      <c r="EF13" s="4"/>
      <c r="EG13" s="4"/>
      <c r="EH13" s="5"/>
      <c r="EI13" s="5"/>
      <c r="EJ13" s="5"/>
      <c r="EK13" s="5"/>
      <c r="EL13" s="5"/>
      <c r="EM13" s="5"/>
      <c r="EN13" s="5"/>
      <c r="EO13" s="5"/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>
        <f t="shared" si="0"/>
        <v>0.65773999999999999</v>
      </c>
      <c r="FG13" s="4">
        <f t="shared" si="1"/>
        <v>0.75150000000000006</v>
      </c>
      <c r="FH13" s="4">
        <f t="shared" si="2"/>
        <v>0.25196000000000002</v>
      </c>
      <c r="FI13" s="4">
        <f t="shared" si="3"/>
        <v>1.7499999999999998E-2</v>
      </c>
      <c r="FJ13" s="4">
        <f t="shared" si="4"/>
        <v>0.80771999999999999</v>
      </c>
      <c r="FK13" s="4" t="e">
        <f t="shared" si="5"/>
        <v>#DIV/0!</v>
      </c>
      <c r="FL13" s="4">
        <f t="shared" si="6"/>
        <v>0.99519999999999997</v>
      </c>
      <c r="FM13" s="4">
        <f t="shared" si="7"/>
        <v>7.8142000000000014</v>
      </c>
      <c r="FN13" s="1" t="str" cm="1">
        <f t="array" aca="1" ref="FN13" ca="1">CONCATENATE(INDIRECT(ADDRESS(1,MATCH(_xlfn.MINIFS(B13:FE13,metrics.rec,"MAE"),B13:FE13,0)+1)), ", ", INDIRECT(ADDRESS(2,MATCH(_xlfn.MINIFS(B13:FE13,metrics.rec,"MAE"),B13:FE13,0)+1)))</f>
        <v>k=5, r=0.1</v>
      </c>
      <c r="FO13" s="1" t="str" cm="1">
        <f t="array" aca="1" ref="FO13" ca="1">CONCATENATE(INDIRECT(ADDRESS(1,MATCH(_xlfn.MINIFS(B13:FE13,metrics.rec,"MSE"),B13:FE13,0)+1)), ", ", INDIRECT(ADDRESS(2,MATCH(_xlfn.MINIFS(B13:FE13,metrics.rec,"MSE"),B13:FE13,0)+1)))</f>
        <v>k=5, r=0.1</v>
      </c>
      <c r="FP13" s="1" t="str" cm="1">
        <f t="array" aca="1" ref="FP13" ca="1">CONCATENATE(INDIRECT(ADDRESS(1,MATCH(_xlfn.MAXIFS(B13:FE13,metrics.rec,"R"),B13:FE13,0)+1)), ", ", INDIRECT(ADDRESS(2,MATCH(_xlfn.MAXIFS(B13:FE13,metrics.rec,"R"),B13:FE13,0)+1)))</f>
        <v>k=5, r=0.1</v>
      </c>
      <c r="FQ13" s="1" t="str" cm="1">
        <f t="array" aca="1" ref="FQ13" ca="1">CONCATENATE(INDIRECT(ADDRESS(1,MATCH(_xlfn.MAXIFS(B13:FE13,metrics.rec,"Precision"),B13:FE13,0)+1)), ", ", INDIRECT(ADDRESS(2,MATCH(_xlfn.MAXIFS(B13:FE13,metrics.rec,"Precision"),B13:FE13,0)+1)))</f>
        <v>k=5, r=0.9</v>
      </c>
      <c r="FR13" s="1" t="str" cm="1">
        <f t="array" aca="1" ref="FR13" ca="1">CONCATENATE(INDIRECT(ADDRESS(1,MATCH(_xlfn.MAXIFS(B13:FE13,metrics.rec,"Recall"),B13:FE13,0)+1)), ", ", INDIRECT(ADDRESS(2,MATCH(_xlfn.MAXIFS(B13:FE13,metrics.rec,"Recall"),B13:FE13,0)+1)))</f>
        <v>k=5, r=0.1</v>
      </c>
      <c r="FS13" s="1" t="e" cm="1">
        <f t="array" aca="1" ref="FS13" ca="1">CONCATENATE(INDIRECT(ADDRESS(1,MATCH(_xlfn.MAXIFS(B13:FE13,metrics.rec,"Coverage"),B13:FE13,0)+1)), ", ", INDIRECT(ADDRESS(2,MATCH(_xlfn.MAXIFS(B13:FE13,metrics.rec,"Coverage"),B13:FE13,0)+1)))</f>
        <v>#N/A</v>
      </c>
      <c r="FT13" s="1" t="str" cm="1">
        <f t="array" aca="1" ref="FT13" ca="1">CONCATENATE(INDIRECT(ADDRESS(1,MATCH(_xlfn.MAXIFS(B13:FE13,metrics.rec,"Recatio"),B13:FE13,0)+1)), ", ", INDIRECT(ADDRESS(2,MATCH(_xlfn.MAXIFS(B13:FE13,metrics.rec,"Recatio"),B13:FE13,0)+1)))</f>
        <v>k=5, r=0.1</v>
      </c>
      <c r="FU13" s="1" t="str" cm="1">
        <f t="array" aca="1" ref="FU13" ca="1">CONCATENATE(INDIRECT(ADDRESS(1,MATCH(_xlfn.MINIFS(B13:FE13,metrics.rec,"Time"),B13:FE13,0)+1)), ", ", INDIRECT(ADDRESS(2,MATCH(_xlfn.MINIFS(B13:FE13,metrics.rec,"Time"),B13:FE13,0)+1)))</f>
        <v>k=5, r=0.9</v>
      </c>
    </row>
    <row r="14" spans="1:17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5"/>
      <c r="AQ14" s="5"/>
      <c r="AR14" s="5"/>
      <c r="AS14" s="5"/>
      <c r="AT14" s="5"/>
      <c r="AU14" s="5"/>
      <c r="AV14" s="5"/>
      <c r="AW14" s="5"/>
      <c r="AX14" s="4"/>
      <c r="AY14" s="4"/>
      <c r="AZ14" s="4"/>
      <c r="BA14" s="4"/>
      <c r="BB14" s="4"/>
      <c r="BC14" s="4"/>
      <c r="BD14" s="4"/>
      <c r="BE14" s="4"/>
      <c r="BF14" s="5"/>
      <c r="BG14" s="5"/>
      <c r="BH14" s="5"/>
      <c r="BI14" s="5"/>
      <c r="BJ14" s="5"/>
      <c r="BK14" s="5"/>
      <c r="BL14" s="5"/>
      <c r="BM14" s="5"/>
      <c r="BN14" s="4"/>
      <c r="BO14" s="4"/>
      <c r="BP14" s="4"/>
      <c r="BQ14" s="4"/>
      <c r="BR14" s="4"/>
      <c r="BS14" s="4"/>
      <c r="BT14" s="4"/>
      <c r="BU14" s="4"/>
      <c r="BV14" s="5"/>
      <c r="BW14" s="5"/>
      <c r="BX14" s="5"/>
      <c r="BY14" s="5"/>
      <c r="BZ14" s="5"/>
      <c r="CA14" s="5"/>
      <c r="CB14" s="5"/>
      <c r="CC14" s="5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/>
      <c r="DS14" s="5"/>
      <c r="DT14" s="5"/>
      <c r="DU14" s="5"/>
      <c r="DV14" s="5"/>
      <c r="DW14" s="5"/>
      <c r="DX14" s="5"/>
      <c r="DY14" s="5"/>
      <c r="DZ14" s="4"/>
      <c r="EA14" s="4"/>
      <c r="EB14" s="4"/>
      <c r="EC14" s="4"/>
      <c r="ED14" s="4"/>
      <c r="EE14" s="4"/>
      <c r="EF14" s="4"/>
      <c r="EG14" s="4"/>
      <c r="EH14" s="5"/>
      <c r="EI14" s="5"/>
      <c r="EJ14" s="5"/>
      <c r="EK14" s="5"/>
      <c r="EL14" s="5"/>
      <c r="EM14" s="5"/>
      <c r="EN14" s="5"/>
      <c r="EO14" s="5"/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>
        <f t="shared" si="0"/>
        <v>0.67335999999999996</v>
      </c>
      <c r="FG14" s="4">
        <f t="shared" si="1"/>
        <v>0.78698000000000001</v>
      </c>
      <c r="FH14" s="4">
        <f t="shared" si="2"/>
        <v>0.22991999999999999</v>
      </c>
      <c r="FI14" s="4">
        <f t="shared" si="3"/>
        <v>1.2239999999999999E-2</v>
      </c>
      <c r="FJ14" s="4">
        <f t="shared" si="4"/>
        <v>0.80768000000000006</v>
      </c>
      <c r="FK14" s="4" t="e">
        <f t="shared" si="5"/>
        <v>#DIV/0!</v>
      </c>
      <c r="FL14" s="4">
        <f t="shared" si="6"/>
        <v>0.99678</v>
      </c>
      <c r="FM14" s="4">
        <f t="shared" si="7"/>
        <v>9.5824800000000003</v>
      </c>
      <c r="FN14" s="1" t="str" cm="1">
        <f t="array" aca="1" ref="FN14" ca="1">CONCATENATE(INDIRECT(ADDRESS(1,MATCH(_xlfn.MINIFS(B14:FE14,metrics.rec,"MAE"),B14:FE14,0)+1)), ", ", INDIRECT(ADDRESS(2,MATCH(_xlfn.MINIFS(B14:FE14,metrics.rec,"MAE"),B14:FE14,0)+1)))</f>
        <v>k=5, r=0.1</v>
      </c>
      <c r="FO14" s="1" t="str" cm="1">
        <f t="array" aca="1" ref="FO14" ca="1">CONCATENATE(INDIRECT(ADDRESS(1,MATCH(_xlfn.MINIFS(B14:FE14,metrics.rec,"MSE"),B14:FE14,0)+1)), ", ", INDIRECT(ADDRESS(2,MATCH(_xlfn.MINIFS(B14:FE14,metrics.rec,"MSE"),B14:FE14,0)+1)))</f>
        <v>k=5, r=0.1</v>
      </c>
      <c r="FP14" s="1" t="str" cm="1">
        <f t="array" aca="1" ref="FP14" ca="1">CONCATENATE(INDIRECT(ADDRESS(1,MATCH(_xlfn.MAXIFS(B14:FE14,metrics.rec,"R"),B14:FE14,0)+1)), ", ", INDIRECT(ADDRESS(2,MATCH(_xlfn.MAXIFS(B14:FE14,metrics.rec,"R"),B14:FE14,0)+1)))</f>
        <v>k=5, r=0.1</v>
      </c>
      <c r="FQ14" s="1" t="str" cm="1">
        <f t="array" aca="1" ref="FQ14" ca="1">CONCATENATE(INDIRECT(ADDRESS(1,MATCH(_xlfn.MAXIFS(B14:FE14,metrics.rec,"Precision"),B14:FE14,0)+1)), ", ", INDIRECT(ADDRESS(2,MATCH(_xlfn.MAXIFS(B14:FE14,metrics.rec,"Precision"),B14:FE14,0)+1)))</f>
        <v>k=5, r=0.9</v>
      </c>
      <c r="FR14" s="1" t="str" cm="1">
        <f t="array" aca="1" ref="FR14" ca="1">CONCATENATE(INDIRECT(ADDRESS(1,MATCH(_xlfn.MAXIFS(B14:FE14,metrics.rec,"Recall"),B14:FE14,0)+1)), ", ", INDIRECT(ADDRESS(2,MATCH(_xlfn.MAXIFS(B14:FE14,metrics.rec,"Recall"),B14:FE14,0)+1)))</f>
        <v>k=5, r=0.1</v>
      </c>
      <c r="FS14" s="1" t="e" cm="1">
        <f t="array" aca="1" ref="FS14" ca="1">CONCATENATE(INDIRECT(ADDRESS(1,MATCH(_xlfn.MAXIFS(B14:FE14,metrics.rec,"Coverage"),B14:FE14,0)+1)), ", ", INDIRECT(ADDRESS(2,MATCH(_xlfn.MAXIFS(B14:FE14,metrics.rec,"Coverage"),B14:FE14,0)+1)))</f>
        <v>#N/A</v>
      </c>
      <c r="FT14" s="1" t="str" cm="1">
        <f t="array" aca="1" ref="FT14" ca="1">CONCATENATE(INDIRECT(ADDRESS(1,MATCH(_xlfn.MAXIFS(B14:FE14,metrics.rec,"Recatio"),B14:FE14,0)+1)), ", ", INDIRECT(ADDRESS(2,MATCH(_xlfn.MAXIFS(B14:FE14,metrics.rec,"Recatio"),B14:FE14,0)+1)))</f>
        <v>k=5, r=0.1</v>
      </c>
      <c r="FU14" s="1" t="str" cm="1">
        <f t="array" aca="1" ref="FU14" ca="1">CONCATENATE(INDIRECT(ADDRESS(1,MATCH(_xlfn.MINIFS(B14:FE14,metrics.rec,"Time"),B14:FE14,0)+1)), ", ", INDIRECT(ADDRESS(2,MATCH(_xlfn.MINIFS(B14:FE14,metrics.rec,"Time"),B14:FE14,0)+1)))</f>
        <v>k=5, r=0.9</v>
      </c>
    </row>
    <row r="15" spans="1:17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5"/>
      <c r="AQ15" s="5"/>
      <c r="AR15" s="5"/>
      <c r="AS15" s="5"/>
      <c r="AT15" s="5"/>
      <c r="AU15" s="5"/>
      <c r="AV15" s="5"/>
      <c r="AW15" s="5"/>
      <c r="AX15" s="4"/>
      <c r="AY15" s="4"/>
      <c r="AZ15" s="4"/>
      <c r="BA15" s="4"/>
      <c r="BB15" s="4"/>
      <c r="BC15" s="4"/>
      <c r="BD15" s="4"/>
      <c r="BE15" s="4"/>
      <c r="BF15" s="5"/>
      <c r="BG15" s="5"/>
      <c r="BH15" s="5"/>
      <c r="BI15" s="5"/>
      <c r="BJ15" s="5"/>
      <c r="BK15" s="5"/>
      <c r="BL15" s="5"/>
      <c r="BM15" s="5"/>
      <c r="BN15" s="4"/>
      <c r="BO15" s="4"/>
      <c r="BP15" s="4"/>
      <c r="BQ15" s="4"/>
      <c r="BR15" s="4"/>
      <c r="BS15" s="4"/>
      <c r="BT15" s="4"/>
      <c r="BU15" s="4"/>
      <c r="BV15" s="5"/>
      <c r="BW15" s="5"/>
      <c r="BX15" s="5"/>
      <c r="BY15" s="5"/>
      <c r="BZ15" s="5"/>
      <c r="CA15" s="5"/>
      <c r="CB15" s="5"/>
      <c r="CC15" s="5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/>
      <c r="DS15" s="5"/>
      <c r="DT15" s="5"/>
      <c r="DU15" s="5"/>
      <c r="DV15" s="5"/>
      <c r="DW15" s="5"/>
      <c r="DX15" s="5"/>
      <c r="DY15" s="5"/>
      <c r="DZ15" s="4"/>
      <c r="EA15" s="4"/>
      <c r="EB15" s="4"/>
      <c r="EC15" s="4"/>
      <c r="ED15" s="4"/>
      <c r="EE15" s="4"/>
      <c r="EF15" s="4"/>
      <c r="EG15" s="4"/>
      <c r="EH15" s="5"/>
      <c r="EI15" s="5"/>
      <c r="EJ15" s="5"/>
      <c r="EK15" s="5"/>
      <c r="EL15" s="5"/>
      <c r="EM15" s="5"/>
      <c r="EN15" s="5"/>
      <c r="EO15" s="5"/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>
        <f t="shared" si="0"/>
        <v>0.78202000000000005</v>
      </c>
      <c r="FG15" s="4">
        <f t="shared" si="1"/>
        <v>1.05576</v>
      </c>
      <c r="FH15" s="4">
        <f t="shared" si="2"/>
        <v>0.18146000000000001</v>
      </c>
      <c r="FI15" s="4">
        <f t="shared" si="3"/>
        <v>1.15E-2</v>
      </c>
      <c r="FJ15" s="4">
        <f t="shared" si="4"/>
        <v>0.79442000000000002</v>
      </c>
      <c r="FK15" s="4" t="e">
        <f t="shared" si="5"/>
        <v>#DIV/0!</v>
      </c>
      <c r="FL15" s="4">
        <f t="shared" si="6"/>
        <v>0.99678</v>
      </c>
      <c r="FM15" s="4">
        <f t="shared" si="7"/>
        <v>8.435100000000002</v>
      </c>
      <c r="FN15" s="1" t="str" cm="1">
        <f t="array" aca="1" ref="FN15" ca="1">CONCATENATE(INDIRECT(ADDRESS(1,MATCH(_xlfn.MINIFS(B15:FE15,metrics.rec,"MAE"),B15:FE15,0)+1)), ", ", INDIRECT(ADDRESS(2,MATCH(_xlfn.MINIFS(B15:FE15,metrics.rec,"MAE"),B15:FE15,0)+1)))</f>
        <v>k=5, r=0.1</v>
      </c>
      <c r="FO15" s="1" t="str" cm="1">
        <f t="array" aca="1" ref="FO15" ca="1">CONCATENATE(INDIRECT(ADDRESS(1,MATCH(_xlfn.MINIFS(B15:FE15,metrics.rec,"MSE"),B15:FE15,0)+1)), ", ", INDIRECT(ADDRESS(2,MATCH(_xlfn.MINIFS(B15:FE15,metrics.rec,"MSE"),B15:FE15,0)+1)))</f>
        <v>k=5, r=0.1</v>
      </c>
      <c r="FP15" s="1" t="str" cm="1">
        <f t="array" aca="1" ref="FP15" ca="1">CONCATENATE(INDIRECT(ADDRESS(1,MATCH(_xlfn.MAXIFS(B15:FE15,metrics.rec,"R"),B15:FE15,0)+1)), ", ", INDIRECT(ADDRESS(2,MATCH(_xlfn.MAXIFS(B15:FE15,metrics.rec,"R"),B15:FE15,0)+1)))</f>
        <v>k=5, r=0.3</v>
      </c>
      <c r="FQ15" s="1" t="str" cm="1">
        <f t="array" aca="1" ref="FQ15" ca="1">CONCATENATE(INDIRECT(ADDRESS(1,MATCH(_xlfn.MAXIFS(B15:FE15,metrics.rec,"Precision"),B15:FE15,0)+1)), ", ", INDIRECT(ADDRESS(2,MATCH(_xlfn.MAXIFS(B15:FE15,metrics.rec,"Precision"),B15:FE15,0)+1)))</f>
        <v>k=5, r=0.9</v>
      </c>
      <c r="FR15" s="1" t="str" cm="1">
        <f t="array" aca="1" ref="FR15" ca="1">CONCATENATE(INDIRECT(ADDRESS(1,MATCH(_xlfn.MAXIFS(B15:FE15,metrics.rec,"Recall"),B15:FE15,0)+1)), ", ", INDIRECT(ADDRESS(2,MATCH(_xlfn.MAXIFS(B15:FE15,metrics.rec,"Recall"),B15:FE15,0)+1)))</f>
        <v>k=5, r=0.1</v>
      </c>
      <c r="FS15" s="1" t="e" cm="1">
        <f t="array" aca="1" ref="FS15" ca="1">CONCATENATE(INDIRECT(ADDRESS(1,MATCH(_xlfn.MAXIFS(B15:FE15,metrics.rec,"Coverage"),B15:FE15,0)+1)), ", ", INDIRECT(ADDRESS(2,MATCH(_xlfn.MAXIFS(B15:FE15,metrics.rec,"Coverage"),B15:FE15,0)+1)))</f>
        <v>#N/A</v>
      </c>
      <c r="FT15" s="1" t="str" cm="1">
        <f t="array" aca="1" ref="FT15" ca="1">CONCATENATE(INDIRECT(ADDRESS(1,MATCH(_xlfn.MAXIFS(B15:FE15,metrics.rec,"Recatio"),B15:FE15,0)+1)), ", ", INDIRECT(ADDRESS(2,MATCH(_xlfn.MAXIFS(B15:FE15,metrics.rec,"Recatio"),B15:FE15,0)+1)))</f>
        <v>k=5, r=0.1</v>
      </c>
      <c r="FU15" s="1" t="str" cm="1">
        <f t="array" aca="1" ref="FU15" ca="1">CONCATENATE(INDIRECT(ADDRESS(1,MATCH(_xlfn.MINIFS(B15:FE15,metrics.rec,"Time"),B15:FE15,0)+1)), ", ", INDIRECT(ADDRESS(2,MATCH(_xlfn.MINIFS(B15:FE15,metrics.rec,"Time"),B15:FE15,0)+1)))</f>
        <v>k=5, r=0.9</v>
      </c>
    </row>
    <row r="16" spans="1:17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5"/>
      <c r="AQ16" s="5"/>
      <c r="AR16" s="5"/>
      <c r="AS16" s="5"/>
      <c r="AT16" s="5"/>
      <c r="AU16" s="5"/>
      <c r="AV16" s="5"/>
      <c r="AW16" s="5"/>
      <c r="AX16" s="4"/>
      <c r="AY16" s="4"/>
      <c r="AZ16" s="4"/>
      <c r="BA16" s="4"/>
      <c r="BB16" s="4"/>
      <c r="BC16" s="4"/>
      <c r="BD16" s="4"/>
      <c r="BE16" s="4"/>
      <c r="BF16" s="5"/>
      <c r="BG16" s="5"/>
      <c r="BH16" s="5"/>
      <c r="BI16" s="5"/>
      <c r="BJ16" s="5"/>
      <c r="BK16" s="5"/>
      <c r="BL16" s="5"/>
      <c r="BM16" s="5"/>
      <c r="BN16" s="4"/>
      <c r="BO16" s="4"/>
      <c r="BP16" s="4"/>
      <c r="BQ16" s="4"/>
      <c r="BR16" s="4"/>
      <c r="BS16" s="4"/>
      <c r="BT16" s="4"/>
      <c r="BU16" s="4"/>
      <c r="BV16" s="5"/>
      <c r="BW16" s="5"/>
      <c r="BX16" s="5"/>
      <c r="BY16" s="5"/>
      <c r="BZ16" s="5"/>
      <c r="CA16" s="5"/>
      <c r="CB16" s="5"/>
      <c r="CC16" s="5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/>
      <c r="DS16" s="5"/>
      <c r="DT16" s="5"/>
      <c r="DU16" s="5"/>
      <c r="DV16" s="5"/>
      <c r="DW16" s="5"/>
      <c r="DX16" s="5"/>
      <c r="DY16" s="5"/>
      <c r="DZ16" s="4"/>
      <c r="EA16" s="4"/>
      <c r="EB16" s="4"/>
      <c r="EC16" s="4"/>
      <c r="ED16" s="4"/>
      <c r="EE16" s="4"/>
      <c r="EF16" s="4"/>
      <c r="EG16" s="4"/>
      <c r="EH16" s="5"/>
      <c r="EI16" s="5"/>
      <c r="EJ16" s="5"/>
      <c r="EK16" s="5"/>
      <c r="EL16" s="5"/>
      <c r="EM16" s="5"/>
      <c r="EN16" s="5"/>
      <c r="EO16" s="5"/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>
        <f t="shared" si="0"/>
        <v>0.6660600000000001</v>
      </c>
      <c r="FG16" s="4">
        <f t="shared" si="1"/>
        <v>0.76988000000000001</v>
      </c>
      <c r="FH16" s="4">
        <f t="shared" si="2"/>
        <v>0.23698000000000002</v>
      </c>
      <c r="FI16" s="4">
        <f t="shared" si="3"/>
        <v>1.754E-2</v>
      </c>
      <c r="FJ16" s="4">
        <f t="shared" si="4"/>
        <v>0.80862000000000001</v>
      </c>
      <c r="FK16" s="4" t="e">
        <f t="shared" si="5"/>
        <v>#DIV/0!</v>
      </c>
      <c r="FL16" s="4">
        <f t="shared" si="6"/>
        <v>0.99519999999999997</v>
      </c>
      <c r="FM16" s="4">
        <f t="shared" si="7"/>
        <v>7.7828600000000012</v>
      </c>
      <c r="FN16" s="1" t="str" cm="1">
        <f t="array" aca="1" ref="FN16" ca="1">CONCATENATE(INDIRECT(ADDRESS(1,MATCH(_xlfn.MINIFS(B16:FE16,metrics.rec,"MAE"),B16:FE16,0)+1)), ", ", INDIRECT(ADDRESS(2,MATCH(_xlfn.MINIFS(B16:FE16,metrics.rec,"MAE"),B16:FE16,0)+1)))</f>
        <v>k=5, r=0.1</v>
      </c>
      <c r="FO16" s="1" t="str" cm="1">
        <f t="array" aca="1" ref="FO16" ca="1">CONCATENATE(INDIRECT(ADDRESS(1,MATCH(_xlfn.MINIFS(B16:FE16,metrics.rec,"MSE"),B16:FE16,0)+1)), ", ", INDIRECT(ADDRESS(2,MATCH(_xlfn.MINIFS(B16:FE16,metrics.rec,"MSE"),B16:FE16,0)+1)))</f>
        <v>k=5, r=0.1</v>
      </c>
      <c r="FP16" s="1" t="str" cm="1">
        <f t="array" aca="1" ref="FP16" ca="1">CONCATENATE(INDIRECT(ADDRESS(1,MATCH(_xlfn.MAXIFS(B16:FE16,metrics.rec,"R"),B16:FE16,0)+1)), ", ", INDIRECT(ADDRESS(2,MATCH(_xlfn.MAXIFS(B16:FE16,metrics.rec,"R"),B16:FE16,0)+1)))</f>
        <v>k=5, r=0.1</v>
      </c>
      <c r="FQ16" s="1" t="str" cm="1">
        <f t="array" aca="1" ref="FQ16" ca="1">CONCATENATE(INDIRECT(ADDRESS(1,MATCH(_xlfn.MAXIFS(B16:FE16,metrics.rec,"Precision"),B16:FE16,0)+1)), ", ", INDIRECT(ADDRESS(2,MATCH(_xlfn.MAXIFS(B16:FE16,metrics.rec,"Precision"),B16:FE16,0)+1)))</f>
        <v>k=5, r=0.9</v>
      </c>
      <c r="FR16" s="1" t="str" cm="1">
        <f t="array" aca="1" ref="FR16" ca="1">CONCATENATE(INDIRECT(ADDRESS(1,MATCH(_xlfn.MAXIFS(B16:FE16,metrics.rec,"Recall"),B16:FE16,0)+1)), ", ", INDIRECT(ADDRESS(2,MATCH(_xlfn.MAXIFS(B16:FE16,metrics.rec,"Recall"),B16:FE16,0)+1)))</f>
        <v>k=5, r=0.1</v>
      </c>
      <c r="FS16" s="1" t="e" cm="1">
        <f t="array" aca="1" ref="FS16" ca="1">CONCATENATE(INDIRECT(ADDRESS(1,MATCH(_xlfn.MAXIFS(B16:FE16,metrics.rec,"Coverage"),B16:FE16,0)+1)), ", ", INDIRECT(ADDRESS(2,MATCH(_xlfn.MAXIFS(B16:FE16,metrics.rec,"Coverage"),B16:FE16,0)+1)))</f>
        <v>#N/A</v>
      </c>
      <c r="FT16" s="1" t="str" cm="1">
        <f t="array" aca="1" ref="FT16" ca="1">CONCATENATE(INDIRECT(ADDRESS(1,MATCH(_xlfn.MAXIFS(B16:FE16,metrics.rec,"Recatio"),B16:FE16,0)+1)), ", ", INDIRECT(ADDRESS(2,MATCH(_xlfn.MAXIFS(B16:FE16,metrics.rec,"Recatio"),B16:FE16,0)+1)))</f>
        <v>k=5, r=0.1</v>
      </c>
      <c r="FU16" s="1" t="str" cm="1">
        <f t="array" aca="1" ref="FU16" ca="1">CONCATENATE(INDIRECT(ADDRESS(1,MATCH(_xlfn.MINIFS(B16:FE16,metrics.rec,"Time"),B16:FE16,0)+1)), ", ", INDIRECT(ADDRESS(2,MATCH(_xlfn.MINIFS(B16:FE16,metrics.rec,"Time"),B16:FE16,0)+1)))</f>
        <v>k=5, r=0.9</v>
      </c>
    </row>
    <row r="17" spans="1:17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5"/>
      <c r="AQ17" s="5"/>
      <c r="AR17" s="5"/>
      <c r="AS17" s="5"/>
      <c r="AT17" s="5"/>
      <c r="AU17" s="5"/>
      <c r="AV17" s="5"/>
      <c r="AW17" s="5"/>
      <c r="AX17" s="4"/>
      <c r="AY17" s="4"/>
      <c r="AZ17" s="4"/>
      <c r="BA17" s="4"/>
      <c r="BB17" s="4"/>
      <c r="BC17" s="4"/>
      <c r="BD17" s="4"/>
      <c r="BE17" s="4"/>
      <c r="BF17" s="5"/>
      <c r="BG17" s="5"/>
      <c r="BH17" s="5"/>
      <c r="BI17" s="5"/>
      <c r="BJ17" s="5"/>
      <c r="BK17" s="5"/>
      <c r="BL17" s="5"/>
      <c r="BM17" s="5"/>
      <c r="BN17" s="4"/>
      <c r="BO17" s="4"/>
      <c r="BP17" s="4"/>
      <c r="BQ17" s="4"/>
      <c r="BR17" s="4"/>
      <c r="BS17" s="4"/>
      <c r="BT17" s="4"/>
      <c r="BU17" s="4"/>
      <c r="BV17" s="5"/>
      <c r="BW17" s="5"/>
      <c r="BX17" s="5"/>
      <c r="BY17" s="5"/>
      <c r="BZ17" s="5"/>
      <c r="CA17" s="5"/>
      <c r="CB17" s="5"/>
      <c r="CC17" s="5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/>
      <c r="DS17" s="5"/>
      <c r="DT17" s="5"/>
      <c r="DU17" s="5"/>
      <c r="DV17" s="5"/>
      <c r="DW17" s="5"/>
      <c r="DX17" s="5"/>
      <c r="DY17" s="5"/>
      <c r="DZ17" s="4"/>
      <c r="EA17" s="4"/>
      <c r="EB17" s="4"/>
      <c r="EC17" s="4"/>
      <c r="ED17" s="4"/>
      <c r="EE17" s="4"/>
      <c r="EF17" s="4"/>
      <c r="EG17" s="4"/>
      <c r="EH17" s="5"/>
      <c r="EI17" s="5"/>
      <c r="EJ17" s="5"/>
      <c r="EK17" s="5"/>
      <c r="EL17" s="5"/>
      <c r="EM17" s="5"/>
      <c r="EN17" s="5"/>
      <c r="EO17" s="5"/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>
        <f t="shared" si="0"/>
        <v>0.65792000000000006</v>
      </c>
      <c r="FG17" s="4">
        <f t="shared" si="1"/>
        <v>0.75634000000000001</v>
      </c>
      <c r="FH17" s="4">
        <f t="shared" si="2"/>
        <v>0.24758000000000005</v>
      </c>
      <c r="FI17" s="4">
        <f t="shared" si="3"/>
        <v>1.176E-2</v>
      </c>
      <c r="FJ17" s="4">
        <f t="shared" si="4"/>
        <v>0.82824000000000009</v>
      </c>
      <c r="FK17" s="4" t="e">
        <f t="shared" si="5"/>
        <v>#DIV/0!</v>
      </c>
      <c r="FL17" s="4">
        <f t="shared" si="6"/>
        <v>0.99678</v>
      </c>
      <c r="FM17" s="4">
        <f t="shared" si="7"/>
        <v>8.7828599999999994</v>
      </c>
      <c r="FN17" s="1" t="str" cm="1">
        <f t="array" aca="1" ref="FN17" ca="1">CONCATENATE(INDIRECT(ADDRESS(1,MATCH(_xlfn.MINIFS(B17:FE17,metrics.rec,"MAE"),B17:FE17,0)+1)), ", ", INDIRECT(ADDRESS(2,MATCH(_xlfn.MINIFS(B17:FE17,metrics.rec,"MAE"),B17:FE17,0)+1)))</f>
        <v>k=5, r=0.1</v>
      </c>
      <c r="FO17" s="1" t="str" cm="1">
        <f t="array" aca="1" ref="FO17" ca="1">CONCATENATE(INDIRECT(ADDRESS(1,MATCH(_xlfn.MINIFS(B17:FE17,metrics.rec,"MSE"),B17:FE17,0)+1)), ", ", INDIRECT(ADDRESS(2,MATCH(_xlfn.MINIFS(B17:FE17,metrics.rec,"MSE"),B17:FE17,0)+1)))</f>
        <v>k=5, r=0.1</v>
      </c>
      <c r="FP17" s="1" t="str" cm="1">
        <f t="array" aca="1" ref="FP17" ca="1">CONCATENATE(INDIRECT(ADDRESS(1,MATCH(_xlfn.MAXIFS(B17:FE17,metrics.rec,"R"),B17:FE17,0)+1)), ", ", INDIRECT(ADDRESS(2,MATCH(_xlfn.MAXIFS(B17:FE17,metrics.rec,"R"),B17:FE17,0)+1)))</f>
        <v>k=5, r=0.1</v>
      </c>
      <c r="FQ17" s="1" t="str" cm="1">
        <f t="array" aca="1" ref="FQ17" ca="1">CONCATENATE(INDIRECT(ADDRESS(1,MATCH(_xlfn.MAXIFS(B17:FE17,metrics.rec,"Precision"),B17:FE17,0)+1)), ", ", INDIRECT(ADDRESS(2,MATCH(_xlfn.MAXIFS(B17:FE17,metrics.rec,"Precision"),B17:FE17,0)+1)))</f>
        <v>k=5, r=0.9</v>
      </c>
      <c r="FR17" s="1" t="str" cm="1">
        <f t="array" aca="1" ref="FR17" ca="1">CONCATENATE(INDIRECT(ADDRESS(1,MATCH(_xlfn.MAXIFS(B17:FE17,metrics.rec,"Recall"),B17:FE17,0)+1)), ", ", INDIRECT(ADDRESS(2,MATCH(_xlfn.MAXIFS(B17:FE17,metrics.rec,"Recall"),B17:FE17,0)+1)))</f>
        <v>k=5, r=0.1</v>
      </c>
      <c r="FS17" s="1" t="e" cm="1">
        <f t="array" aca="1" ref="FS17" ca="1">CONCATENATE(INDIRECT(ADDRESS(1,MATCH(_xlfn.MAXIFS(B17:FE17,metrics.rec,"Coverage"),B17:FE17,0)+1)), ", ", INDIRECT(ADDRESS(2,MATCH(_xlfn.MAXIFS(B17:FE17,metrics.rec,"Coverage"),B17:FE17,0)+1)))</f>
        <v>#N/A</v>
      </c>
      <c r="FT17" s="1" t="str" cm="1">
        <f t="array" aca="1" ref="FT17" ca="1">CONCATENATE(INDIRECT(ADDRESS(1,MATCH(_xlfn.MAXIFS(B17:FE17,metrics.rec,"Recatio"),B17:FE17,0)+1)), ", ", INDIRECT(ADDRESS(2,MATCH(_xlfn.MAXIFS(B17:FE17,metrics.rec,"Recatio"),B17:FE17,0)+1)))</f>
        <v>k=5, r=0.1</v>
      </c>
      <c r="FU17" s="1" t="str" cm="1">
        <f t="array" aca="1" ref="FU17" ca="1">CONCATENATE(INDIRECT(ADDRESS(1,MATCH(_xlfn.MINIFS(B17:FE17,metrics.rec,"Time"),B17:FE17,0)+1)), ", ", INDIRECT(ADDRESS(2,MATCH(_xlfn.MINIFS(B17:FE17,metrics.rec,"Time"),B17:FE17,0)+1)))</f>
        <v>k=5, r=0.9</v>
      </c>
    </row>
    <row r="18" spans="1:17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5"/>
      <c r="AQ18" s="5"/>
      <c r="AR18" s="5"/>
      <c r="AS18" s="5"/>
      <c r="AT18" s="5"/>
      <c r="AU18" s="5"/>
      <c r="AV18" s="5"/>
      <c r="AW18" s="5"/>
      <c r="AX18" s="4"/>
      <c r="AY18" s="4"/>
      <c r="AZ18" s="4"/>
      <c r="BA18" s="4"/>
      <c r="BB18" s="4"/>
      <c r="BC18" s="4"/>
      <c r="BD18" s="4"/>
      <c r="BE18" s="4"/>
      <c r="BF18" s="5"/>
      <c r="BG18" s="5"/>
      <c r="BH18" s="5"/>
      <c r="BI18" s="5"/>
      <c r="BJ18" s="5"/>
      <c r="BK18" s="5"/>
      <c r="BL18" s="5"/>
      <c r="BM18" s="5"/>
      <c r="BN18" s="4"/>
      <c r="BO18" s="4"/>
      <c r="BP18" s="4"/>
      <c r="BQ18" s="4"/>
      <c r="BR18" s="4"/>
      <c r="BS18" s="4"/>
      <c r="BT18" s="4"/>
      <c r="BU18" s="4"/>
      <c r="BV18" s="5"/>
      <c r="BW18" s="5"/>
      <c r="BX18" s="5"/>
      <c r="BY18" s="5"/>
      <c r="BZ18" s="5"/>
      <c r="CA18" s="5"/>
      <c r="CB18" s="5"/>
      <c r="CC18" s="5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/>
      <c r="EA18" s="4"/>
      <c r="EB18" s="4"/>
      <c r="EC18" s="4"/>
      <c r="ED18" s="4"/>
      <c r="EE18" s="4"/>
      <c r="EF18" s="4"/>
      <c r="EG18" s="4"/>
      <c r="EH18" s="5"/>
      <c r="EI18" s="5"/>
      <c r="EJ18" s="5"/>
      <c r="EK18" s="5"/>
      <c r="EL18" s="5"/>
      <c r="EM18" s="5"/>
      <c r="EN18" s="5"/>
      <c r="EO18" s="5"/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>
        <f t="shared" si="0"/>
        <v>0.66777999999999993</v>
      </c>
      <c r="FG18" s="4">
        <f t="shared" si="1"/>
        <v>0.7714399999999999</v>
      </c>
      <c r="FH18" s="4">
        <f t="shared" si="2"/>
        <v>0.23991999999999997</v>
      </c>
      <c r="FI18" s="4">
        <f t="shared" si="3"/>
        <v>2.5740000000000002E-2</v>
      </c>
      <c r="FJ18" s="4">
        <f t="shared" si="4"/>
        <v>0.77262000000000008</v>
      </c>
      <c r="FK18" s="4" t="e">
        <f t="shared" si="5"/>
        <v>#DIV/0!</v>
      </c>
      <c r="FL18" s="4">
        <f t="shared" si="6"/>
        <v>0.99534</v>
      </c>
      <c r="FM18" s="4">
        <f t="shared" si="7"/>
        <v>9.0801800000000004</v>
      </c>
      <c r="FN18" s="1" t="str" cm="1">
        <f t="array" aca="1" ref="FN18" ca="1">CONCATENATE(INDIRECT(ADDRESS(1,MATCH(_xlfn.MINIFS(B18:FE18,metrics.rec,"MAE"),B18:FE18,0)+1)), ", ", INDIRECT(ADDRESS(2,MATCH(_xlfn.MINIFS(B18:FE18,metrics.rec,"MAE"),B18:FE18,0)+1)))</f>
        <v>k=5, r=0.1</v>
      </c>
      <c r="FO18" s="1" t="str" cm="1">
        <f t="array" aca="1" ref="FO18" ca="1">CONCATENATE(INDIRECT(ADDRESS(1,MATCH(_xlfn.MINIFS(B18:FE18,metrics.rec,"MSE"),B18:FE18,0)+1)), ", ", INDIRECT(ADDRESS(2,MATCH(_xlfn.MINIFS(B18:FE18,metrics.rec,"MSE"),B18:FE18,0)+1)))</f>
        <v>k=5, r=0.1</v>
      </c>
      <c r="FP18" s="1" t="str" cm="1">
        <f t="array" aca="1" ref="FP18" ca="1">CONCATENATE(INDIRECT(ADDRESS(1,MATCH(_xlfn.MAXIFS(B18:FE18,metrics.rec,"R"),B18:FE18,0)+1)), ", ", INDIRECT(ADDRESS(2,MATCH(_xlfn.MAXIFS(B18:FE18,metrics.rec,"R"),B18:FE18,0)+1)))</f>
        <v>k=5, r=0.1</v>
      </c>
      <c r="FQ18" s="1" t="str" cm="1">
        <f t="array" aca="1" ref="FQ18" ca="1">CONCATENATE(INDIRECT(ADDRESS(1,MATCH(_xlfn.MAXIFS(B18:FE18,metrics.rec,"Precision"),B18:FE18,0)+1)), ", ", INDIRECT(ADDRESS(2,MATCH(_xlfn.MAXIFS(B18:FE18,metrics.rec,"Precision"),B18:FE18,0)+1)))</f>
        <v>k=5, r=0.9</v>
      </c>
      <c r="FR18" s="1" t="str" cm="1">
        <f t="array" aca="1" ref="FR18" ca="1">CONCATENATE(INDIRECT(ADDRESS(1,MATCH(_xlfn.MAXIFS(B18:FE18,metrics.rec,"Recall"),B18:FE18,0)+1)), ", ", INDIRECT(ADDRESS(2,MATCH(_xlfn.MAXIFS(B18:FE18,metrics.rec,"Recall"),B18:FE18,0)+1)))</f>
        <v>k=5, r=0.1</v>
      </c>
      <c r="FS18" s="1" t="e" cm="1">
        <f t="array" aca="1" ref="FS18" ca="1">CONCATENATE(INDIRECT(ADDRESS(1,MATCH(_xlfn.MAXIFS(B18:FE18,metrics.rec,"Coverage"),B18:FE18,0)+1)), ", ", INDIRECT(ADDRESS(2,MATCH(_xlfn.MAXIFS(B18:FE18,metrics.rec,"Coverage"),B18:FE18,0)+1)))</f>
        <v>#N/A</v>
      </c>
      <c r="FT18" s="1" t="str" cm="1">
        <f t="array" aca="1" ref="FT18" ca="1">CONCATENATE(INDIRECT(ADDRESS(1,MATCH(_xlfn.MAXIFS(B18:FE18,metrics.rec,"Recatio"),B18:FE18,0)+1)), ", ", INDIRECT(ADDRESS(2,MATCH(_xlfn.MAXIFS(B18:FE18,metrics.rec,"Recatio"),B18:FE18,0)+1)))</f>
        <v>k=5, r=0.1</v>
      </c>
      <c r="FU18" s="1" t="str" cm="1">
        <f t="array" aca="1" ref="FU18" ca="1">CONCATENATE(INDIRECT(ADDRESS(1,MATCH(_xlfn.MINIFS(B18:FE18,metrics.rec,"Time"),B18:FE18,0)+1)), ", ", INDIRECT(ADDRESS(2,MATCH(_xlfn.MINIFS(B18:FE18,metrics.rec,"Time"),B18:FE18,0)+1)))</f>
        <v>k=5, r=0.9</v>
      </c>
    </row>
    <row r="19" spans="1:17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5"/>
      <c r="AQ19" s="5"/>
      <c r="AR19" s="5"/>
      <c r="AS19" s="5"/>
      <c r="AT19" s="5"/>
      <c r="AU19" s="5"/>
      <c r="AV19" s="5"/>
      <c r="AW19" s="5"/>
      <c r="AX19" s="4"/>
      <c r="AY19" s="4"/>
      <c r="AZ19" s="4"/>
      <c r="BA19" s="4"/>
      <c r="BB19" s="4"/>
      <c r="BC19" s="4"/>
      <c r="BD19" s="4"/>
      <c r="BE19" s="4"/>
      <c r="BF19" s="5"/>
      <c r="BG19" s="5"/>
      <c r="BH19" s="5"/>
      <c r="BI19" s="5"/>
      <c r="BJ19" s="5"/>
      <c r="BK19" s="5"/>
      <c r="BL19" s="5"/>
      <c r="BM19" s="5"/>
      <c r="BN19" s="4"/>
      <c r="BO19" s="4"/>
      <c r="BP19" s="4"/>
      <c r="BQ19" s="4"/>
      <c r="BR19" s="4"/>
      <c r="BS19" s="4"/>
      <c r="BT19" s="4"/>
      <c r="BU19" s="4"/>
      <c r="BV19" s="5"/>
      <c r="BW19" s="5"/>
      <c r="BX19" s="5"/>
      <c r="BY19" s="5"/>
      <c r="BZ19" s="5"/>
      <c r="CA19" s="5"/>
      <c r="CB19" s="5"/>
      <c r="CC19" s="5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/>
      <c r="EA19" s="4"/>
      <c r="EB19" s="4"/>
      <c r="EC19" s="4"/>
      <c r="ED19" s="4"/>
      <c r="EE19" s="4"/>
      <c r="EF19" s="4"/>
      <c r="EG19" s="4"/>
      <c r="EH19" s="5"/>
      <c r="EI19" s="5"/>
      <c r="EJ19" s="5"/>
      <c r="EK19" s="5"/>
      <c r="EL19" s="5"/>
      <c r="EM19" s="5"/>
      <c r="EN19" s="5"/>
      <c r="EO19" s="5"/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>
        <f t="shared" si="0"/>
        <v>0.66639999999999999</v>
      </c>
      <c r="FG19" s="4">
        <f t="shared" si="1"/>
        <v>0.77178000000000002</v>
      </c>
      <c r="FH19" s="4">
        <f t="shared" si="2"/>
        <v>0.22308</v>
      </c>
      <c r="FI19" s="4">
        <f t="shared" si="3"/>
        <v>2.0199999999999999E-2</v>
      </c>
      <c r="FJ19" s="4">
        <f t="shared" si="4"/>
        <v>0.78224000000000005</v>
      </c>
      <c r="FK19" s="4" t="e">
        <f t="shared" si="5"/>
        <v>#DIV/0!</v>
      </c>
      <c r="FL19" s="4">
        <f t="shared" si="6"/>
        <v>0.99383999999999995</v>
      </c>
      <c r="FM19" s="4">
        <f t="shared" si="7"/>
        <v>7.1557800000000018</v>
      </c>
      <c r="FN19" s="1" t="str" cm="1">
        <f t="array" aca="1" ref="FN19" ca="1">CONCATENATE(INDIRECT(ADDRESS(1,MATCH(_xlfn.MINIFS(B19:FE19,metrics.rec,"MAE"),B19:FE19,0)+1)), ", ", INDIRECT(ADDRESS(2,MATCH(_xlfn.MINIFS(B19:FE19,metrics.rec,"MAE"),B19:FE19,0)+1)))</f>
        <v>k=5, r=0.1</v>
      </c>
      <c r="FO19" s="1" t="str" cm="1">
        <f t="array" aca="1" ref="FO19" ca="1">CONCATENATE(INDIRECT(ADDRESS(1,MATCH(_xlfn.MINIFS(B19:FE19,metrics.rec,"MSE"),B19:FE19,0)+1)), ", ", INDIRECT(ADDRESS(2,MATCH(_xlfn.MINIFS(B19:FE19,metrics.rec,"MSE"),B19:FE19,0)+1)))</f>
        <v>k=5, r=0.1</v>
      </c>
      <c r="FP19" s="1" t="str" cm="1">
        <f t="array" aca="1" ref="FP19" ca="1">CONCATENATE(INDIRECT(ADDRESS(1,MATCH(_xlfn.MAXIFS(B19:FE19,metrics.rec,"R"),B19:FE19,0)+1)), ", ", INDIRECT(ADDRESS(2,MATCH(_xlfn.MAXIFS(B19:FE19,metrics.rec,"R"),B19:FE19,0)+1)))</f>
        <v>k=5, r=0.1</v>
      </c>
      <c r="FQ19" s="1" t="str" cm="1">
        <f t="array" aca="1" ref="FQ19" ca="1">CONCATENATE(INDIRECT(ADDRESS(1,MATCH(_xlfn.MAXIFS(B19:FE19,metrics.rec,"Precision"),B19:FE19,0)+1)), ", ", INDIRECT(ADDRESS(2,MATCH(_xlfn.MAXIFS(B19:FE19,metrics.rec,"Precision"),B19:FE19,0)+1)))</f>
        <v>k=5, r=0.9</v>
      </c>
      <c r="FR19" s="1" t="str" cm="1">
        <f t="array" aca="1" ref="FR19" ca="1">CONCATENATE(INDIRECT(ADDRESS(1,MATCH(_xlfn.MAXIFS(B19:FE19,metrics.rec,"Recall"),B19:FE19,0)+1)), ", ", INDIRECT(ADDRESS(2,MATCH(_xlfn.MAXIFS(B19:FE19,metrics.rec,"Recall"),B19:FE19,0)+1)))</f>
        <v>k=5, r=0.1</v>
      </c>
      <c r="FS19" s="1" t="e" cm="1">
        <f t="array" aca="1" ref="FS19" ca="1">CONCATENATE(INDIRECT(ADDRESS(1,MATCH(_xlfn.MAXIFS(B19:FE19,metrics.rec,"Coverage"),B19:FE19,0)+1)), ", ", INDIRECT(ADDRESS(2,MATCH(_xlfn.MAXIFS(B19:FE19,metrics.rec,"Coverage"),B19:FE19,0)+1)))</f>
        <v>#N/A</v>
      </c>
      <c r="FT19" s="1" t="str" cm="1">
        <f t="array" aca="1" ref="FT19" ca="1">CONCATENATE(INDIRECT(ADDRESS(1,MATCH(_xlfn.MAXIFS(B19:FE19,metrics.rec,"Recatio"),B19:FE19,0)+1)), ", ", INDIRECT(ADDRESS(2,MATCH(_xlfn.MAXIFS(B19:FE19,metrics.rec,"Recatio"),B19:FE19,0)+1)))</f>
        <v>k=5, r=0.1</v>
      </c>
      <c r="FU19" s="1" t="str" cm="1">
        <f t="array" aca="1" ref="FU19" ca="1">CONCATENATE(INDIRECT(ADDRESS(1,MATCH(_xlfn.MINIFS(B19:FE19,metrics.rec,"Time"),B19:FE19,0)+1)), ", ", INDIRECT(ADDRESS(2,MATCH(_xlfn.MINIFS(B19:FE19,metrics.rec,"Time"),B19:FE19,0)+1)))</f>
        <v>k=5, r=0.9</v>
      </c>
    </row>
    <row r="20" spans="1:17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5"/>
      <c r="AQ20" s="5"/>
      <c r="AR20" s="5"/>
      <c r="AS20" s="5"/>
      <c r="AT20" s="5"/>
      <c r="AU20" s="5"/>
      <c r="AV20" s="5"/>
      <c r="AW20" s="5"/>
      <c r="AX20" s="4"/>
      <c r="AY20" s="4"/>
      <c r="AZ20" s="4"/>
      <c r="BA20" s="4"/>
      <c r="BB20" s="4"/>
      <c r="BC20" s="4"/>
      <c r="BD20" s="4"/>
      <c r="BE20" s="4"/>
      <c r="BF20" s="5"/>
      <c r="BG20" s="5"/>
      <c r="BH20" s="5"/>
      <c r="BI20" s="5"/>
      <c r="BJ20" s="5"/>
      <c r="BK20" s="5"/>
      <c r="BL20" s="5"/>
      <c r="BM20" s="5"/>
      <c r="BN20" s="4"/>
      <c r="BO20" s="4"/>
      <c r="BP20" s="4"/>
      <c r="BQ20" s="4"/>
      <c r="BR20" s="4"/>
      <c r="BS20" s="4"/>
      <c r="BT20" s="4"/>
      <c r="BU20" s="4"/>
      <c r="BV20" s="5"/>
      <c r="BW20" s="5"/>
      <c r="BX20" s="5"/>
      <c r="BY20" s="5"/>
      <c r="BZ20" s="5"/>
      <c r="CA20" s="5"/>
      <c r="CB20" s="5"/>
      <c r="CC20" s="5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/>
      <c r="CU20" s="4"/>
      <c r="CV20" s="4"/>
      <c r="CW20" s="4"/>
      <c r="CX20" s="4"/>
      <c r="CY20" s="4"/>
      <c r="CZ20" s="4"/>
      <c r="DA20" s="4"/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/>
      <c r="EA20" s="4"/>
      <c r="EB20" s="4"/>
      <c r="EC20" s="4"/>
      <c r="ED20" s="4"/>
      <c r="EE20" s="4"/>
      <c r="EF20" s="4"/>
      <c r="EG20" s="4"/>
      <c r="EH20" s="5"/>
      <c r="EI20" s="5"/>
      <c r="EJ20" s="5"/>
      <c r="EK20" s="5"/>
      <c r="EL20" s="5"/>
      <c r="EM20" s="5"/>
      <c r="EN20" s="5"/>
      <c r="EO20" s="5"/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>
        <f t="shared" si="0"/>
        <v>0.6587400000000001</v>
      </c>
      <c r="FG20" s="4">
        <f t="shared" si="1"/>
        <v>0.75875999999999999</v>
      </c>
      <c r="FH20" s="4">
        <f t="shared" si="2"/>
        <v>0.24967999999999999</v>
      </c>
      <c r="FI20" s="4">
        <f t="shared" si="3"/>
        <v>1.1760000000000001E-2</v>
      </c>
      <c r="FJ20" s="4">
        <f t="shared" si="4"/>
        <v>0.83378000000000019</v>
      </c>
      <c r="FK20" s="4" t="e">
        <f t="shared" si="5"/>
        <v>#DIV/0!</v>
      </c>
      <c r="FL20" s="4">
        <f t="shared" si="6"/>
        <v>0.99678</v>
      </c>
      <c r="FM20" s="4">
        <f t="shared" si="7"/>
        <v>8.4376999999999995</v>
      </c>
      <c r="FN20" s="1" t="str" cm="1">
        <f t="array" aca="1" ref="FN20" ca="1">CONCATENATE(INDIRECT(ADDRESS(1,MATCH(_xlfn.MINIFS(B20:FE20,metrics.rec,"MAE"),B20:FE20,0)+1)), ", ", INDIRECT(ADDRESS(2,MATCH(_xlfn.MINIFS(B20:FE20,metrics.rec,"MAE"),B20:FE20,0)+1)))</f>
        <v>k=5, r=0.1</v>
      </c>
      <c r="FO20" s="1" t="str" cm="1">
        <f t="array" aca="1" ref="FO20" ca="1">CONCATENATE(INDIRECT(ADDRESS(1,MATCH(_xlfn.MINIFS(B20:FE20,metrics.rec,"MSE"),B20:FE20,0)+1)), ", ", INDIRECT(ADDRESS(2,MATCH(_xlfn.MINIFS(B20:FE20,metrics.rec,"MSE"),B20:FE20,0)+1)))</f>
        <v>k=5, r=0.1</v>
      </c>
      <c r="FP20" s="1" t="str" cm="1">
        <f t="array" aca="1" ref="FP20" ca="1">CONCATENATE(INDIRECT(ADDRESS(1,MATCH(_xlfn.MAXIFS(B20:FE20,metrics.rec,"R"),B20:FE20,0)+1)), ", ", INDIRECT(ADDRESS(2,MATCH(_xlfn.MAXIFS(B20:FE20,metrics.rec,"R"),B20:FE20,0)+1)))</f>
        <v>k=5, r=0.1</v>
      </c>
      <c r="FQ20" s="1" t="str" cm="1">
        <f t="array" aca="1" ref="FQ20" ca="1">CONCATENATE(INDIRECT(ADDRESS(1,MATCH(_xlfn.MAXIFS(B20:FE20,metrics.rec,"Precision"),B20:FE20,0)+1)), ", ", INDIRECT(ADDRESS(2,MATCH(_xlfn.MAXIFS(B20:FE20,metrics.rec,"Precision"),B20:FE20,0)+1)))</f>
        <v>k=5, r=0.9</v>
      </c>
      <c r="FR20" s="1" t="str" cm="1">
        <f t="array" aca="1" ref="FR20" ca="1">CONCATENATE(INDIRECT(ADDRESS(1,MATCH(_xlfn.MAXIFS(B20:FE20,metrics.rec,"Recall"),B20:FE20,0)+1)), ", ", INDIRECT(ADDRESS(2,MATCH(_xlfn.MAXIFS(B20:FE20,metrics.rec,"Recall"),B20:FE20,0)+1)))</f>
        <v>k=5, r=0.1</v>
      </c>
      <c r="FS20" s="1" t="e" cm="1">
        <f t="array" aca="1" ref="FS20" ca="1">CONCATENATE(INDIRECT(ADDRESS(1,MATCH(_xlfn.MAXIFS(B20:FE20,metrics.rec,"Coverage"),B20:FE20,0)+1)), ", ", INDIRECT(ADDRESS(2,MATCH(_xlfn.MAXIFS(B20:FE20,metrics.rec,"Coverage"),B20:FE20,0)+1)))</f>
        <v>#N/A</v>
      </c>
      <c r="FT20" s="1" t="str" cm="1">
        <f t="array" aca="1" ref="FT20" ca="1">CONCATENATE(INDIRECT(ADDRESS(1,MATCH(_xlfn.MAXIFS(B20:FE20,metrics.rec,"Recatio"),B20:FE20,0)+1)), ", ", INDIRECT(ADDRESS(2,MATCH(_xlfn.MAXIFS(B20:FE20,metrics.rec,"Recatio"),B20:FE20,0)+1)))</f>
        <v>k=5, r=0.1</v>
      </c>
      <c r="FU20" s="1" t="str" cm="1">
        <f t="array" aca="1" ref="FU20" ca="1">CONCATENATE(INDIRECT(ADDRESS(1,MATCH(_xlfn.MINIFS(B20:FE20,metrics.rec,"Time"),B20:FE20,0)+1)), ", ", INDIRECT(ADDRESS(2,MATCH(_xlfn.MINIFS(B20:FE20,metrics.rec,"Time"),B20:FE20,0)+1)))</f>
        <v>k=5, r=0.9</v>
      </c>
    </row>
    <row r="21" spans="1:17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5"/>
      <c r="AQ21" s="5"/>
      <c r="AR21" s="5"/>
      <c r="AS21" s="5"/>
      <c r="AT21" s="5"/>
      <c r="AU21" s="5"/>
      <c r="AV21" s="5"/>
      <c r="AW21" s="5"/>
      <c r="AX21" s="4"/>
      <c r="AY21" s="4"/>
      <c r="AZ21" s="4"/>
      <c r="BA21" s="4"/>
      <c r="BB21" s="4"/>
      <c r="BC21" s="4"/>
      <c r="BD21" s="4"/>
      <c r="BE21" s="4"/>
      <c r="BF21" s="5"/>
      <c r="BG21" s="5"/>
      <c r="BH21" s="5"/>
      <c r="BI21" s="5"/>
      <c r="BJ21" s="5"/>
      <c r="BK21" s="5"/>
      <c r="BL21" s="5"/>
      <c r="BM21" s="5"/>
      <c r="BN21" s="4"/>
      <c r="BO21" s="4"/>
      <c r="BP21" s="4"/>
      <c r="BQ21" s="4"/>
      <c r="BR21" s="4"/>
      <c r="BS21" s="4"/>
      <c r="BT21" s="4"/>
      <c r="BU21" s="4"/>
      <c r="BV21" s="5"/>
      <c r="BW21" s="5"/>
      <c r="BX21" s="5"/>
      <c r="BY21" s="5"/>
      <c r="BZ21" s="5"/>
      <c r="CA21" s="5"/>
      <c r="CB21" s="5"/>
      <c r="CC21" s="5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/>
      <c r="CU21" s="4"/>
      <c r="CV21" s="4"/>
      <c r="CW21" s="4"/>
      <c r="CX21" s="4"/>
      <c r="CY21" s="4"/>
      <c r="CZ21" s="4"/>
      <c r="DA21" s="4"/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/>
      <c r="EA21" s="4"/>
      <c r="EB21" s="4"/>
      <c r="EC21" s="4"/>
      <c r="ED21" s="4"/>
      <c r="EE21" s="4"/>
      <c r="EF21" s="4"/>
      <c r="EG21" s="4"/>
      <c r="EH21" s="5"/>
      <c r="EI21" s="5"/>
      <c r="EJ21" s="5"/>
      <c r="EK21" s="5"/>
      <c r="EL21" s="5"/>
      <c r="EM21" s="5"/>
      <c r="EN21" s="5"/>
      <c r="EO21" s="5"/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>
        <f t="shared" si="0"/>
        <v>0.65200000000000002</v>
      </c>
      <c r="FG21" s="4">
        <f t="shared" si="1"/>
        <v>0.74246000000000001</v>
      </c>
      <c r="FH21" s="4">
        <f t="shared" si="2"/>
        <v>0.25302000000000002</v>
      </c>
      <c r="FI21" s="4">
        <f t="shared" si="3"/>
        <v>1.7459999999999996E-2</v>
      </c>
      <c r="FJ21" s="4">
        <f t="shared" si="4"/>
        <v>0.80896000000000012</v>
      </c>
      <c r="FK21" s="4" t="e">
        <f t="shared" si="5"/>
        <v>#DIV/0!</v>
      </c>
      <c r="FL21" s="4">
        <f t="shared" si="6"/>
        <v>0.99519999999999997</v>
      </c>
      <c r="FM21" s="4">
        <f t="shared" si="7"/>
        <v>7.4084199999999978</v>
      </c>
      <c r="FN21" s="1" t="str" cm="1">
        <f t="array" aca="1" ref="FN21" ca="1">CONCATENATE(INDIRECT(ADDRESS(1,MATCH(_xlfn.MINIFS(B21:FE21,metrics.rec,"MAE"),B21:FE21,0)+1)), ", ", INDIRECT(ADDRESS(2,MATCH(_xlfn.MINIFS(B21:FE21,metrics.rec,"MAE"),B21:FE21,0)+1)))</f>
        <v>k=5, r=0.1</v>
      </c>
      <c r="FO21" s="1" t="str" cm="1">
        <f t="array" aca="1" ref="FO21" ca="1">CONCATENATE(INDIRECT(ADDRESS(1,MATCH(_xlfn.MINIFS(B21:FE21,metrics.rec,"MSE"),B21:FE21,0)+1)), ", ", INDIRECT(ADDRESS(2,MATCH(_xlfn.MINIFS(B21:FE21,metrics.rec,"MSE"),B21:FE21,0)+1)))</f>
        <v>k=5, r=0.1</v>
      </c>
      <c r="FP21" s="1" t="str" cm="1">
        <f t="array" aca="1" ref="FP21" ca="1">CONCATENATE(INDIRECT(ADDRESS(1,MATCH(_xlfn.MAXIFS(B21:FE21,metrics.rec,"R"),B21:FE21,0)+1)), ", ", INDIRECT(ADDRESS(2,MATCH(_xlfn.MAXIFS(B21:FE21,metrics.rec,"R"),B21:FE21,0)+1)))</f>
        <v>k=5, r=0.1</v>
      </c>
      <c r="FQ21" s="1" t="str" cm="1">
        <f t="array" aca="1" ref="FQ21" ca="1">CONCATENATE(INDIRECT(ADDRESS(1,MATCH(_xlfn.MAXIFS(B21:FE21,metrics.rec,"Precision"),B21:FE21,0)+1)), ", ", INDIRECT(ADDRESS(2,MATCH(_xlfn.MAXIFS(B21:FE21,metrics.rec,"Precision"),B21:FE21,0)+1)))</f>
        <v>k=5, r=0.9</v>
      </c>
      <c r="FR21" s="1" t="str" cm="1">
        <f t="array" aca="1" ref="FR21" ca="1">CONCATENATE(INDIRECT(ADDRESS(1,MATCH(_xlfn.MAXIFS(B21:FE21,metrics.rec,"Recall"),B21:FE21,0)+1)), ", ", INDIRECT(ADDRESS(2,MATCH(_xlfn.MAXIFS(B21:FE21,metrics.rec,"Recall"),B21:FE21,0)+1)))</f>
        <v>k=5, r=0.1</v>
      </c>
      <c r="FS21" s="1" t="e" cm="1">
        <f t="array" aca="1" ref="FS21" ca="1">CONCATENATE(INDIRECT(ADDRESS(1,MATCH(_xlfn.MAXIFS(B21:FE21,metrics.rec,"Coverage"),B21:FE21,0)+1)), ", ", INDIRECT(ADDRESS(2,MATCH(_xlfn.MAXIFS(B21:FE21,metrics.rec,"Coverage"),B21:FE21,0)+1)))</f>
        <v>#N/A</v>
      </c>
      <c r="FT21" s="1" t="str" cm="1">
        <f t="array" aca="1" ref="FT21" ca="1">CONCATENATE(INDIRECT(ADDRESS(1,MATCH(_xlfn.MAXIFS(B21:FE21,metrics.rec,"Recatio"),B21:FE21,0)+1)), ", ", INDIRECT(ADDRESS(2,MATCH(_xlfn.MAXIFS(B21:FE21,metrics.rec,"Recatio"),B21:FE21,0)+1)))</f>
        <v>k=5, r=0.1</v>
      </c>
      <c r="FU21" s="1" t="str" cm="1">
        <f t="array" aca="1" ref="FU21" ca="1">CONCATENATE(INDIRECT(ADDRESS(1,MATCH(_xlfn.MINIFS(B21:FE21,metrics.rec,"Time"),B21:FE21,0)+1)), ", ", INDIRECT(ADDRESS(2,MATCH(_xlfn.MINIFS(B21:FE21,metrics.rec,"Time"),B21:FE21,0)+1)))</f>
        <v>k=5, r=0.9</v>
      </c>
    </row>
    <row r="22" spans="1:17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5"/>
      <c r="AQ22" s="5"/>
      <c r="AR22" s="5"/>
      <c r="AS22" s="5"/>
      <c r="AT22" s="5"/>
      <c r="AU22" s="5"/>
      <c r="AV22" s="5"/>
      <c r="AW22" s="5"/>
      <c r="AX22" s="4"/>
      <c r="AY22" s="4"/>
      <c r="AZ22" s="4"/>
      <c r="BA22" s="4"/>
      <c r="BB22" s="4"/>
      <c r="BC22" s="4"/>
      <c r="BD22" s="4"/>
      <c r="BE22" s="4"/>
      <c r="BF22" s="5"/>
      <c r="BG22" s="5"/>
      <c r="BH22" s="5"/>
      <c r="BI22" s="5"/>
      <c r="BJ22" s="5"/>
      <c r="BK22" s="5"/>
      <c r="BL22" s="5"/>
      <c r="BM22" s="5"/>
      <c r="BN22" s="4"/>
      <c r="BO22" s="4"/>
      <c r="BP22" s="4"/>
      <c r="BQ22" s="4"/>
      <c r="BR22" s="4"/>
      <c r="BS22" s="4"/>
      <c r="BT22" s="4"/>
      <c r="BU22" s="4"/>
      <c r="BV22" s="5"/>
      <c r="BW22" s="5"/>
      <c r="BX22" s="5"/>
      <c r="BY22" s="5"/>
      <c r="BZ22" s="5"/>
      <c r="CA22" s="5"/>
      <c r="CB22" s="5"/>
      <c r="CC22" s="5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4"/>
      <c r="CU22" s="4"/>
      <c r="CV22" s="4"/>
      <c r="CW22" s="4"/>
      <c r="CX22" s="4"/>
      <c r="CY22" s="4"/>
      <c r="CZ22" s="4"/>
      <c r="DA22" s="4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/>
      <c r="EA22" s="4"/>
      <c r="EB22" s="4"/>
      <c r="EC22" s="4"/>
      <c r="ED22" s="4"/>
      <c r="EE22" s="4"/>
      <c r="EF22" s="4"/>
      <c r="EG22" s="4"/>
      <c r="EH22" s="5"/>
      <c r="EI22" s="5"/>
      <c r="EJ22" s="5"/>
      <c r="EK22" s="5"/>
      <c r="EL22" s="5"/>
      <c r="EM22" s="5"/>
      <c r="EN22" s="5"/>
      <c r="EO22" s="5"/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>
        <f t="shared" si="0"/>
        <v>0.66066000000000003</v>
      </c>
      <c r="FG22" s="4">
        <f t="shared" si="1"/>
        <v>0.75780000000000003</v>
      </c>
      <c r="FH22" s="4">
        <f t="shared" si="2"/>
        <v>0.23983999999999997</v>
      </c>
      <c r="FI22" s="4">
        <f t="shared" si="3"/>
        <v>1.754E-2</v>
      </c>
      <c r="FJ22" s="4">
        <f t="shared" si="4"/>
        <v>0.80928</v>
      </c>
      <c r="FK22" s="4" t="e">
        <f t="shared" si="5"/>
        <v>#DIV/0!</v>
      </c>
      <c r="FL22" s="4">
        <f t="shared" si="6"/>
        <v>0.99519999999999997</v>
      </c>
      <c r="FM22" s="4">
        <f t="shared" si="7"/>
        <v>7.7809999999999988</v>
      </c>
      <c r="FN22" s="1" t="str" cm="1">
        <f t="array" aca="1" ref="FN22" ca="1">CONCATENATE(INDIRECT(ADDRESS(1,MATCH(_xlfn.MINIFS(B22:FE22,metrics.rec,"MAE"),B22:FE22,0)+1)), ", ", INDIRECT(ADDRESS(2,MATCH(_xlfn.MINIFS(B22:FE22,metrics.rec,"MAE"),B22:FE22,0)+1)))</f>
        <v>k=5, r=0.1</v>
      </c>
      <c r="FO22" s="1" t="str" cm="1">
        <f t="array" aca="1" ref="FO22" ca="1">CONCATENATE(INDIRECT(ADDRESS(1,MATCH(_xlfn.MINIFS(B22:FE22,metrics.rec,"MSE"),B22:FE22,0)+1)), ", ", INDIRECT(ADDRESS(2,MATCH(_xlfn.MINIFS(B22:FE22,metrics.rec,"MSE"),B22:FE22,0)+1)))</f>
        <v>k=5, r=0.1</v>
      </c>
      <c r="FP22" s="1" t="str" cm="1">
        <f t="array" aca="1" ref="FP22" ca="1">CONCATENATE(INDIRECT(ADDRESS(1,MATCH(_xlfn.MAXIFS(B22:FE22,metrics.rec,"R"),B22:FE22,0)+1)), ", ", INDIRECT(ADDRESS(2,MATCH(_xlfn.MAXIFS(B22:FE22,metrics.rec,"R"),B22:FE22,0)+1)))</f>
        <v>k=5, r=0.1</v>
      </c>
      <c r="FQ22" s="1" t="str" cm="1">
        <f t="array" aca="1" ref="FQ22" ca="1">CONCATENATE(INDIRECT(ADDRESS(1,MATCH(_xlfn.MAXIFS(B22:FE22,metrics.rec,"Precision"),B22:FE22,0)+1)), ", ", INDIRECT(ADDRESS(2,MATCH(_xlfn.MAXIFS(B22:FE22,metrics.rec,"Precision"),B22:FE22,0)+1)))</f>
        <v>k=5, r=0.9</v>
      </c>
      <c r="FR22" s="1" t="str" cm="1">
        <f t="array" aca="1" ref="FR22" ca="1">CONCATENATE(INDIRECT(ADDRESS(1,MATCH(_xlfn.MAXIFS(B22:FE22,metrics.rec,"Recall"),B22:FE22,0)+1)), ", ", INDIRECT(ADDRESS(2,MATCH(_xlfn.MAXIFS(B22:FE22,metrics.rec,"Recall"),B22:FE22,0)+1)))</f>
        <v>k=5, r=0.1</v>
      </c>
      <c r="FS22" s="1" t="e" cm="1">
        <f t="array" aca="1" ref="FS22" ca="1">CONCATENATE(INDIRECT(ADDRESS(1,MATCH(_xlfn.MAXIFS(B22:FE22,metrics.rec,"Coverage"),B22:FE22,0)+1)), ", ", INDIRECT(ADDRESS(2,MATCH(_xlfn.MAXIFS(B22:FE22,metrics.rec,"Coverage"),B22:FE22,0)+1)))</f>
        <v>#N/A</v>
      </c>
      <c r="FT22" s="1" t="str" cm="1">
        <f t="array" aca="1" ref="FT22" ca="1">CONCATENATE(INDIRECT(ADDRESS(1,MATCH(_xlfn.MAXIFS(B22:FE22,metrics.rec,"Recatio"),B22:FE22,0)+1)), ", ", INDIRECT(ADDRESS(2,MATCH(_xlfn.MAXIFS(B22:FE22,metrics.rec,"Recatio"),B22:FE22,0)+1)))</f>
        <v>k=5, r=0.1</v>
      </c>
      <c r="FU22" s="1" t="str" cm="1">
        <f t="array" aca="1" ref="FU22" ca="1">CONCATENATE(INDIRECT(ADDRESS(1,MATCH(_xlfn.MINIFS(B22:FE22,metrics.rec,"Time"),B22:FE22,0)+1)), ", ", INDIRECT(ADDRESS(2,MATCH(_xlfn.MINIFS(B22:FE22,metrics.rec,"Time"),B22:FE22,0)+1)))</f>
        <v>k=5, r=0.9</v>
      </c>
    </row>
    <row r="23" spans="1:17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5"/>
      <c r="AQ23" s="5"/>
      <c r="AR23" s="5"/>
      <c r="AS23" s="5"/>
      <c r="AT23" s="5"/>
      <c r="AU23" s="5"/>
      <c r="AV23" s="5"/>
      <c r="AW23" s="5"/>
      <c r="AX23" s="4"/>
      <c r="AY23" s="4"/>
      <c r="AZ23" s="4"/>
      <c r="BA23" s="4"/>
      <c r="BB23" s="4"/>
      <c r="BC23" s="4"/>
      <c r="BD23" s="4"/>
      <c r="BE23" s="4"/>
      <c r="BF23" s="5"/>
      <c r="BG23" s="5"/>
      <c r="BH23" s="5"/>
      <c r="BI23" s="5"/>
      <c r="BJ23" s="5"/>
      <c r="BK23" s="5"/>
      <c r="BL23" s="5"/>
      <c r="BM23" s="5"/>
      <c r="BN23" s="4"/>
      <c r="BO23" s="4"/>
      <c r="BP23" s="4"/>
      <c r="BQ23" s="4"/>
      <c r="BR23" s="4"/>
      <c r="BS23" s="4"/>
      <c r="BT23" s="4"/>
      <c r="BU23" s="4"/>
      <c r="BV23" s="5"/>
      <c r="BW23" s="5"/>
      <c r="BX23" s="5"/>
      <c r="BY23" s="5"/>
      <c r="BZ23" s="5"/>
      <c r="CA23" s="5"/>
      <c r="CB23" s="5"/>
      <c r="CC23" s="5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/>
      <c r="EA23" s="4"/>
      <c r="EB23" s="4"/>
      <c r="EC23" s="4"/>
      <c r="ED23" s="4"/>
      <c r="EE23" s="4"/>
      <c r="EF23" s="4"/>
      <c r="EG23" s="4"/>
      <c r="EH23" s="5"/>
      <c r="EI23" s="5"/>
      <c r="EJ23" s="5"/>
      <c r="EK23" s="5"/>
      <c r="EL23" s="5"/>
      <c r="EM23" s="5"/>
      <c r="EN23" s="5"/>
      <c r="EO23" s="5"/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>
        <f t="shared" si="0"/>
        <v>0.66148000000000007</v>
      </c>
      <c r="FG23" s="4">
        <f t="shared" si="1"/>
        <v>0.7609999999999999</v>
      </c>
      <c r="FH23" s="4">
        <f t="shared" si="2"/>
        <v>0.24336000000000002</v>
      </c>
      <c r="FI23" s="4">
        <f t="shared" si="3"/>
        <v>1.7499999999999998E-2</v>
      </c>
      <c r="FJ23" s="4">
        <f t="shared" si="4"/>
        <v>0.80737999999999999</v>
      </c>
      <c r="FK23" s="4" t="e">
        <f t="shared" si="5"/>
        <v>#DIV/0!</v>
      </c>
      <c r="FL23" s="4">
        <f t="shared" si="6"/>
        <v>0.99519999999999997</v>
      </c>
      <c r="FM23" s="4">
        <f t="shared" si="7"/>
        <v>7.4581199999999992</v>
      </c>
      <c r="FN23" s="1" t="str" cm="1">
        <f t="array" aca="1" ref="FN23" ca="1">CONCATENATE(INDIRECT(ADDRESS(1,MATCH(_xlfn.MINIFS(B23:FE23,metrics.rec,"MAE"),B23:FE23,0)+1)), ", ", INDIRECT(ADDRESS(2,MATCH(_xlfn.MINIFS(B23:FE23,metrics.rec,"MAE"),B23:FE23,0)+1)))</f>
        <v>k=5, r=0.1</v>
      </c>
      <c r="FO23" s="1" t="str" cm="1">
        <f t="array" aca="1" ref="FO23" ca="1">CONCATENATE(INDIRECT(ADDRESS(1,MATCH(_xlfn.MINIFS(B23:FE23,metrics.rec,"MSE"),B23:FE23,0)+1)), ", ", INDIRECT(ADDRESS(2,MATCH(_xlfn.MINIFS(B23:FE23,metrics.rec,"MSE"),B23:FE23,0)+1)))</f>
        <v>k=5, r=0.1</v>
      </c>
      <c r="FP23" s="1" t="str" cm="1">
        <f t="array" aca="1" ref="FP23" ca="1">CONCATENATE(INDIRECT(ADDRESS(1,MATCH(_xlfn.MAXIFS(B23:FE23,metrics.rec,"R"),B23:FE23,0)+1)), ", ", INDIRECT(ADDRESS(2,MATCH(_xlfn.MAXIFS(B23:FE23,metrics.rec,"R"),B23:FE23,0)+1)))</f>
        <v>k=5, r=0.1</v>
      </c>
      <c r="FQ23" s="1" t="str" cm="1">
        <f t="array" aca="1" ref="FQ23" ca="1">CONCATENATE(INDIRECT(ADDRESS(1,MATCH(_xlfn.MAXIFS(B23:FE23,metrics.rec,"Precision"),B23:FE23,0)+1)), ", ", INDIRECT(ADDRESS(2,MATCH(_xlfn.MAXIFS(B23:FE23,metrics.rec,"Precision"),B23:FE23,0)+1)))</f>
        <v>k=5, r=0.9</v>
      </c>
      <c r="FR23" s="1" t="str" cm="1">
        <f t="array" aca="1" ref="FR23" ca="1">CONCATENATE(INDIRECT(ADDRESS(1,MATCH(_xlfn.MAXIFS(B23:FE23,metrics.rec,"Recall"),B23:FE23,0)+1)), ", ", INDIRECT(ADDRESS(2,MATCH(_xlfn.MAXIFS(B23:FE23,metrics.rec,"Recall"),B23:FE23,0)+1)))</f>
        <v>k=5, r=0.1</v>
      </c>
      <c r="FS23" s="1" t="e" cm="1">
        <f t="array" aca="1" ref="FS23" ca="1">CONCATENATE(INDIRECT(ADDRESS(1,MATCH(_xlfn.MAXIFS(B23:FE23,metrics.rec,"Coverage"),B23:FE23,0)+1)), ", ", INDIRECT(ADDRESS(2,MATCH(_xlfn.MAXIFS(B23:FE23,metrics.rec,"Coverage"),B23:FE23,0)+1)))</f>
        <v>#N/A</v>
      </c>
      <c r="FT23" s="1" t="str" cm="1">
        <f t="array" aca="1" ref="FT23" ca="1">CONCATENATE(INDIRECT(ADDRESS(1,MATCH(_xlfn.MAXIFS(B23:FE23,metrics.rec,"Recatio"),B23:FE23,0)+1)), ", ", INDIRECT(ADDRESS(2,MATCH(_xlfn.MAXIFS(B23:FE23,metrics.rec,"Recatio"),B23:FE23,0)+1)))</f>
        <v>k=5, r=0.1</v>
      </c>
      <c r="FU23" s="1" t="str" cm="1">
        <f t="array" aca="1" ref="FU23" ca="1">CONCATENATE(INDIRECT(ADDRESS(1,MATCH(_xlfn.MINIFS(B23:FE23,metrics.rec,"Time"),B23:FE23,0)+1)), ", ", INDIRECT(ADDRESS(2,MATCH(_xlfn.MINIFS(B23:FE23,metrics.rec,"Time"),B23:FE23,0)+1)))</f>
        <v>k=5, r=0.9</v>
      </c>
    </row>
    <row r="24" spans="1:17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5"/>
      <c r="AQ24" s="5"/>
      <c r="AR24" s="5"/>
      <c r="AS24" s="5"/>
      <c r="AT24" s="5"/>
      <c r="AU24" s="5"/>
      <c r="AV24" s="5"/>
      <c r="AW24" s="5"/>
      <c r="AX24" s="4"/>
      <c r="AY24" s="4"/>
      <c r="AZ24" s="4"/>
      <c r="BA24" s="4"/>
      <c r="BB24" s="4"/>
      <c r="BC24" s="4"/>
      <c r="BD24" s="4"/>
      <c r="BE24" s="4"/>
      <c r="BF24" s="5"/>
      <c r="BG24" s="5"/>
      <c r="BH24" s="5"/>
      <c r="BI24" s="5"/>
      <c r="BJ24" s="5"/>
      <c r="BK24" s="5"/>
      <c r="BL24" s="5"/>
      <c r="BM24" s="5"/>
      <c r="BN24" s="4"/>
      <c r="BO24" s="4"/>
      <c r="BP24" s="4"/>
      <c r="BQ24" s="4"/>
      <c r="BR24" s="4"/>
      <c r="BS24" s="4"/>
      <c r="BT24" s="4"/>
      <c r="BU24" s="4"/>
      <c r="BV24" s="5"/>
      <c r="BW24" s="5"/>
      <c r="BX24" s="5"/>
      <c r="BY24" s="5"/>
      <c r="BZ24" s="5"/>
      <c r="CA24" s="5"/>
      <c r="CB24" s="5"/>
      <c r="CC24" s="5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/>
      <c r="EA24" s="4"/>
      <c r="EB24" s="4"/>
      <c r="EC24" s="4"/>
      <c r="ED24" s="4"/>
      <c r="EE24" s="4"/>
      <c r="EF24" s="4"/>
      <c r="EG24" s="4"/>
      <c r="EH24" s="5"/>
      <c r="EI24" s="5"/>
      <c r="EJ24" s="5"/>
      <c r="EK24" s="5"/>
      <c r="EL24" s="5"/>
      <c r="EM24" s="5"/>
      <c r="EN24" s="5"/>
      <c r="EO24" s="5"/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>
        <f t="shared" si="0"/>
        <v>0.66586000000000001</v>
      </c>
      <c r="FG24" s="4">
        <f t="shared" si="1"/>
        <v>0.76983999999999997</v>
      </c>
      <c r="FH24" s="4">
        <f t="shared" si="2"/>
        <v>0.23845999999999998</v>
      </c>
      <c r="FI24" s="4">
        <f t="shared" si="3"/>
        <v>1.7520000000000001E-2</v>
      </c>
      <c r="FJ24" s="4">
        <f t="shared" si="4"/>
        <v>0.80879999999999996</v>
      </c>
      <c r="FK24" s="4" t="e">
        <f t="shared" si="5"/>
        <v>#DIV/0!</v>
      </c>
      <c r="FL24" s="4">
        <f t="shared" si="6"/>
        <v>0.99527999999999994</v>
      </c>
      <c r="FM24" s="4">
        <f t="shared" si="7"/>
        <v>7.3292799999999998</v>
      </c>
      <c r="FN24" s="1" t="str" cm="1">
        <f t="array" aca="1" ref="FN24" ca="1">CONCATENATE(INDIRECT(ADDRESS(1,MATCH(_xlfn.MINIFS(B24:FE24,metrics.rec,"MAE"),B24:FE24,0)+1)), ", ", INDIRECT(ADDRESS(2,MATCH(_xlfn.MINIFS(B24:FE24,metrics.rec,"MAE"),B24:FE24,0)+1)))</f>
        <v>k=5, r=0.1</v>
      </c>
      <c r="FO24" s="1" t="str" cm="1">
        <f t="array" aca="1" ref="FO24" ca="1">CONCATENATE(INDIRECT(ADDRESS(1,MATCH(_xlfn.MINIFS(B24:FE24,metrics.rec,"MSE"),B24:FE24,0)+1)), ", ", INDIRECT(ADDRESS(2,MATCH(_xlfn.MINIFS(B24:FE24,metrics.rec,"MSE"),B24:FE24,0)+1)))</f>
        <v>k=5, r=0.1</v>
      </c>
      <c r="FP24" s="1" t="str" cm="1">
        <f t="array" aca="1" ref="FP24" ca="1">CONCATENATE(INDIRECT(ADDRESS(1,MATCH(_xlfn.MAXIFS(B24:FE24,metrics.rec,"R"),B24:FE24,0)+1)), ", ", INDIRECT(ADDRESS(2,MATCH(_xlfn.MAXIFS(B24:FE24,metrics.rec,"R"),B24:FE24,0)+1)))</f>
        <v>k=5, r=0.1</v>
      </c>
      <c r="FQ24" s="1" t="str" cm="1">
        <f t="array" aca="1" ref="FQ24" ca="1">CONCATENATE(INDIRECT(ADDRESS(1,MATCH(_xlfn.MAXIFS(B24:FE24,metrics.rec,"Precision"),B24:FE24,0)+1)), ", ", INDIRECT(ADDRESS(2,MATCH(_xlfn.MAXIFS(B24:FE24,metrics.rec,"Precision"),B24:FE24,0)+1)))</f>
        <v>k=5, r=0.9</v>
      </c>
      <c r="FR24" s="1" t="str" cm="1">
        <f t="array" aca="1" ref="FR24" ca="1">CONCATENATE(INDIRECT(ADDRESS(1,MATCH(_xlfn.MAXIFS(B24:FE24,metrics.rec,"Recall"),B24:FE24,0)+1)), ", ", INDIRECT(ADDRESS(2,MATCH(_xlfn.MAXIFS(B24:FE24,metrics.rec,"Recall"),B24:FE24,0)+1)))</f>
        <v>k=5, r=0.1</v>
      </c>
      <c r="FS24" s="1" t="e" cm="1">
        <f t="array" aca="1" ref="FS24" ca="1">CONCATENATE(INDIRECT(ADDRESS(1,MATCH(_xlfn.MAXIFS(B24:FE24,metrics.rec,"Coverage"),B24:FE24,0)+1)), ", ", INDIRECT(ADDRESS(2,MATCH(_xlfn.MAXIFS(B24:FE24,metrics.rec,"Coverage"),B24:FE24,0)+1)))</f>
        <v>#N/A</v>
      </c>
      <c r="FT24" s="1" t="str" cm="1">
        <f t="array" aca="1" ref="FT24" ca="1">CONCATENATE(INDIRECT(ADDRESS(1,MATCH(_xlfn.MAXIFS(B24:FE24,metrics.rec,"Recatio"),B24:FE24,0)+1)), ", ", INDIRECT(ADDRESS(2,MATCH(_xlfn.MAXIFS(B24:FE24,metrics.rec,"Recatio"),B24:FE24,0)+1)))</f>
        <v>k=5, r=0.1</v>
      </c>
      <c r="FU24" s="1" t="str" cm="1">
        <f t="array" aca="1" ref="FU24" ca="1">CONCATENATE(INDIRECT(ADDRESS(1,MATCH(_xlfn.MINIFS(B24:FE24,metrics.rec,"Time"),B24:FE24,0)+1)), ", ", INDIRECT(ADDRESS(2,MATCH(_xlfn.MINIFS(B24:FE24,metrics.rec,"Time"),B24:FE24,0)+1)))</f>
        <v>k=5, r=0.9</v>
      </c>
    </row>
    <row r="25" spans="1:17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5"/>
      <c r="AQ25" s="5"/>
      <c r="AR25" s="5"/>
      <c r="AS25" s="5"/>
      <c r="AT25" s="5"/>
      <c r="AU25" s="5"/>
      <c r="AV25" s="5"/>
      <c r="AW25" s="5"/>
      <c r="AX25" s="4"/>
      <c r="AY25" s="4"/>
      <c r="AZ25" s="4"/>
      <c r="BA25" s="4"/>
      <c r="BB25" s="4"/>
      <c r="BC25" s="4"/>
      <c r="BD25" s="4"/>
      <c r="BE25" s="4"/>
      <c r="BF25" s="5"/>
      <c r="BG25" s="5"/>
      <c r="BH25" s="5"/>
      <c r="BI25" s="5"/>
      <c r="BJ25" s="5"/>
      <c r="BK25" s="5"/>
      <c r="BL25" s="5"/>
      <c r="BM25" s="5"/>
      <c r="BN25" s="4"/>
      <c r="BO25" s="4"/>
      <c r="BP25" s="4"/>
      <c r="BQ25" s="4"/>
      <c r="BR25" s="4"/>
      <c r="BS25" s="4"/>
      <c r="BT25" s="4"/>
      <c r="BU25" s="4"/>
      <c r="BV25" s="5"/>
      <c r="BW25" s="5"/>
      <c r="BX25" s="5"/>
      <c r="BY25" s="5"/>
      <c r="BZ25" s="5"/>
      <c r="CA25" s="5"/>
      <c r="CB25" s="5"/>
      <c r="CC25" s="5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/>
      <c r="EA25" s="4"/>
      <c r="EB25" s="4"/>
      <c r="EC25" s="4"/>
      <c r="ED25" s="4"/>
      <c r="EE25" s="4"/>
      <c r="EF25" s="4"/>
      <c r="EG25" s="4"/>
      <c r="EH25" s="5"/>
      <c r="EI25" s="5"/>
      <c r="EJ25" s="5"/>
      <c r="EK25" s="5"/>
      <c r="EL25" s="5"/>
      <c r="EM25" s="5"/>
      <c r="EN25" s="5"/>
      <c r="EO25" s="5"/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>
        <f t="shared" si="0"/>
        <v>0.71666000000000007</v>
      </c>
      <c r="FG25" s="4">
        <f t="shared" si="1"/>
        <v>0.87837999999999994</v>
      </c>
      <c r="FH25" s="4">
        <f t="shared" si="2"/>
        <v>0.22442000000000001</v>
      </c>
      <c r="FI25" s="4">
        <f t="shared" si="3"/>
        <v>1.7980000000000003E-2</v>
      </c>
      <c r="FJ25" s="4">
        <f t="shared" si="4"/>
        <v>0.76678000000000002</v>
      </c>
      <c r="FK25" s="4" t="e">
        <f t="shared" si="5"/>
        <v>#DIV/0!</v>
      </c>
      <c r="FL25" s="4">
        <f t="shared" si="6"/>
        <v>0.99678</v>
      </c>
      <c r="FM25" s="4">
        <f t="shared" si="7"/>
        <v>49.653139999999993</v>
      </c>
      <c r="FN25" s="1" t="str" cm="1">
        <f t="array" aca="1" ref="FN25" ca="1">CONCATENATE(INDIRECT(ADDRESS(1,MATCH(_xlfn.MINIFS(B25:FE25,metrics.rec,"MAE"),B25:FE25,0)+1)), ", ", INDIRECT(ADDRESS(2,MATCH(_xlfn.MINIFS(B25:FE25,metrics.rec,"MAE"),B25:FE25,0)+1)))</f>
        <v>k=5, r=0.1</v>
      </c>
      <c r="FO25" s="1" t="str" cm="1">
        <f t="array" aca="1" ref="FO25" ca="1">CONCATENATE(INDIRECT(ADDRESS(1,MATCH(_xlfn.MINIFS(B25:FE25,metrics.rec,"MSE"),B25:FE25,0)+1)), ", ", INDIRECT(ADDRESS(2,MATCH(_xlfn.MINIFS(B25:FE25,metrics.rec,"MSE"),B25:FE25,0)+1)))</f>
        <v>k=5, r=0.1</v>
      </c>
      <c r="FP25" s="1" t="str" cm="1">
        <f t="array" aca="1" ref="FP25" ca="1">CONCATENATE(INDIRECT(ADDRESS(1,MATCH(_xlfn.MAXIFS(B25:FE25,metrics.rec,"R"),B25:FE25,0)+1)), ", ", INDIRECT(ADDRESS(2,MATCH(_xlfn.MAXIFS(B25:FE25,metrics.rec,"R"),B25:FE25,0)+1)))</f>
        <v>k=5, r=0.1</v>
      </c>
      <c r="FQ25" s="1" t="str" cm="1">
        <f t="array" aca="1" ref="FQ25" ca="1">CONCATENATE(INDIRECT(ADDRESS(1,MATCH(_xlfn.MAXIFS(B25:FE25,metrics.rec,"Precision"),B25:FE25,0)+1)), ", ", INDIRECT(ADDRESS(2,MATCH(_xlfn.MAXIFS(B25:FE25,metrics.rec,"Precision"),B25:FE25,0)+1)))</f>
        <v>k=5, r=0.9</v>
      </c>
      <c r="FR25" s="1" t="str" cm="1">
        <f t="array" aca="1" ref="FR25" ca="1">CONCATENATE(INDIRECT(ADDRESS(1,MATCH(_xlfn.MAXIFS(B25:FE25,metrics.rec,"Recall"),B25:FE25,0)+1)), ", ", INDIRECT(ADDRESS(2,MATCH(_xlfn.MAXIFS(B25:FE25,metrics.rec,"Recall"),B25:FE25,0)+1)))</f>
        <v>k=5, r=0.1</v>
      </c>
      <c r="FS25" s="1" t="e" cm="1">
        <f t="array" aca="1" ref="FS25" ca="1">CONCATENATE(INDIRECT(ADDRESS(1,MATCH(_xlfn.MAXIFS(B25:FE25,metrics.rec,"Coverage"),B25:FE25,0)+1)), ", ", INDIRECT(ADDRESS(2,MATCH(_xlfn.MAXIFS(B25:FE25,metrics.rec,"Coverage"),B25:FE25,0)+1)))</f>
        <v>#N/A</v>
      </c>
      <c r="FT25" s="1" t="str" cm="1">
        <f t="array" aca="1" ref="FT25" ca="1">CONCATENATE(INDIRECT(ADDRESS(1,MATCH(_xlfn.MAXIFS(B25:FE25,metrics.rec,"Recatio"),B25:FE25,0)+1)), ", ", INDIRECT(ADDRESS(2,MATCH(_xlfn.MAXIFS(B25:FE25,metrics.rec,"Recatio"),B25:FE25,0)+1)))</f>
        <v>k=5, r=0.1</v>
      </c>
      <c r="FU25" s="1" t="str" cm="1">
        <f t="array" aca="1" ref="FU25" ca="1">CONCATENATE(INDIRECT(ADDRESS(1,MATCH(_xlfn.MINIFS(B25:FE25,metrics.rec,"Time"),B25:FE25,0)+1)), ", ", INDIRECT(ADDRESS(2,MATCH(_xlfn.MINIFS(B25:FE25,metrics.rec,"Time"),B25:FE25,0)+1)))</f>
        <v>k=5, r=0.9</v>
      </c>
    </row>
    <row r="26" spans="1:17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5"/>
      <c r="AQ26" s="5"/>
      <c r="AR26" s="5"/>
      <c r="AS26" s="5"/>
      <c r="AT26" s="5"/>
      <c r="AU26" s="5"/>
      <c r="AV26" s="5"/>
      <c r="AW26" s="5"/>
      <c r="AX26" s="4"/>
      <c r="AY26" s="4"/>
      <c r="AZ26" s="4"/>
      <c r="BA26" s="4"/>
      <c r="BB26" s="4"/>
      <c r="BC26" s="4"/>
      <c r="BD26" s="4"/>
      <c r="BE26" s="4"/>
      <c r="BF26" s="5"/>
      <c r="BG26" s="5"/>
      <c r="BH26" s="5"/>
      <c r="BI26" s="5"/>
      <c r="BJ26" s="5"/>
      <c r="BK26" s="5"/>
      <c r="BL26" s="5"/>
      <c r="BM26" s="5"/>
      <c r="BN26" s="4"/>
      <c r="BO26" s="4"/>
      <c r="BP26" s="4"/>
      <c r="BQ26" s="4"/>
      <c r="BR26" s="4"/>
      <c r="BS26" s="4"/>
      <c r="BT26" s="4"/>
      <c r="BU26" s="4"/>
      <c r="BV26" s="5"/>
      <c r="BW26" s="5"/>
      <c r="BX26" s="5"/>
      <c r="BY26" s="5"/>
      <c r="BZ26" s="5"/>
      <c r="CA26" s="5"/>
      <c r="CB26" s="5"/>
      <c r="CC26" s="5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/>
      <c r="EA26" s="4"/>
      <c r="EB26" s="4"/>
      <c r="EC26" s="4"/>
      <c r="ED26" s="4"/>
      <c r="EE26" s="4"/>
      <c r="EF26" s="4"/>
      <c r="EG26" s="4"/>
      <c r="EH26" s="5"/>
      <c r="EI26" s="5"/>
      <c r="EJ26" s="5"/>
      <c r="EK26" s="5"/>
      <c r="EL26" s="5"/>
      <c r="EM26" s="5"/>
      <c r="EN26" s="5"/>
      <c r="EO26" s="5"/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>
        <f t="shared" si="0"/>
        <v>0.65676000000000001</v>
      </c>
      <c r="FG26" s="4">
        <f t="shared" si="1"/>
        <v>0.75083999999999995</v>
      </c>
      <c r="FH26" s="4">
        <f t="shared" si="2"/>
        <v>0.24460000000000001</v>
      </c>
      <c r="FI26" s="4">
        <f t="shared" si="3"/>
        <v>1.7520000000000001E-2</v>
      </c>
      <c r="FJ26" s="4">
        <f t="shared" si="4"/>
        <v>0.81134000000000006</v>
      </c>
      <c r="FK26" s="4" t="e">
        <f t="shared" si="5"/>
        <v>#DIV/0!</v>
      </c>
      <c r="FL26" s="4">
        <f t="shared" si="6"/>
        <v>0.99519999999999997</v>
      </c>
      <c r="FM26" s="4">
        <f t="shared" si="7"/>
        <v>6.9826999999999995</v>
      </c>
      <c r="FN26" s="1" t="str" cm="1">
        <f t="array" aca="1" ref="FN26" ca="1">CONCATENATE(INDIRECT(ADDRESS(1,MATCH(_xlfn.MINIFS(B26:FE26,metrics.rec,"MAE"),B26:FE26,0)+1)), ", ", INDIRECT(ADDRESS(2,MATCH(_xlfn.MINIFS(B26:FE26,metrics.rec,"MAE"),B26:FE26,0)+1)))</f>
        <v>k=5, r=0.1</v>
      </c>
      <c r="FO26" s="1" t="str" cm="1">
        <f t="array" aca="1" ref="FO26" ca="1">CONCATENATE(INDIRECT(ADDRESS(1,MATCH(_xlfn.MINIFS(B26:FE26,metrics.rec,"MSE"),B26:FE26,0)+1)), ", ", INDIRECT(ADDRESS(2,MATCH(_xlfn.MINIFS(B26:FE26,metrics.rec,"MSE"),B26:FE26,0)+1)))</f>
        <v>k=5, r=0.1</v>
      </c>
      <c r="FP26" s="1" t="str" cm="1">
        <f t="array" aca="1" ref="FP26" ca="1">CONCATENATE(INDIRECT(ADDRESS(1,MATCH(_xlfn.MAXIFS(B26:FE26,metrics.rec,"R"),B26:FE26,0)+1)), ", ", INDIRECT(ADDRESS(2,MATCH(_xlfn.MAXIFS(B26:FE26,metrics.rec,"R"),B26:FE26,0)+1)))</f>
        <v>k=5, r=0.1</v>
      </c>
      <c r="FQ26" s="1" t="str" cm="1">
        <f t="array" aca="1" ref="FQ26" ca="1">CONCATENATE(INDIRECT(ADDRESS(1,MATCH(_xlfn.MAXIFS(B26:FE26,metrics.rec,"Precision"),B26:FE26,0)+1)), ", ", INDIRECT(ADDRESS(2,MATCH(_xlfn.MAXIFS(B26:FE26,metrics.rec,"Precision"),B26:FE26,0)+1)))</f>
        <v>k=5, r=0.9</v>
      </c>
      <c r="FR26" s="1" t="str" cm="1">
        <f t="array" aca="1" ref="FR26" ca="1">CONCATENATE(INDIRECT(ADDRESS(1,MATCH(_xlfn.MAXIFS(B26:FE26,metrics.rec,"Recall"),B26:FE26,0)+1)), ", ", INDIRECT(ADDRESS(2,MATCH(_xlfn.MAXIFS(B26:FE26,metrics.rec,"Recall"),B26:FE26,0)+1)))</f>
        <v>k=5, r=0.1</v>
      </c>
      <c r="FS26" s="1" t="e" cm="1">
        <f t="array" aca="1" ref="FS26" ca="1">CONCATENATE(INDIRECT(ADDRESS(1,MATCH(_xlfn.MAXIFS(B26:FE26,metrics.rec,"Coverage"),B26:FE26,0)+1)), ", ", INDIRECT(ADDRESS(2,MATCH(_xlfn.MAXIFS(B26:FE26,metrics.rec,"Coverage"),B26:FE26,0)+1)))</f>
        <v>#N/A</v>
      </c>
      <c r="FT26" s="1" t="str" cm="1">
        <f t="array" aca="1" ref="FT26" ca="1">CONCATENATE(INDIRECT(ADDRESS(1,MATCH(_xlfn.MAXIFS(B26:FE26,metrics.rec,"Recatio"),B26:FE26,0)+1)), ", ", INDIRECT(ADDRESS(2,MATCH(_xlfn.MAXIFS(B26:FE26,metrics.rec,"Recatio"),B26:FE26,0)+1)))</f>
        <v>k=5, r=0.1</v>
      </c>
      <c r="FU26" s="1" t="str" cm="1">
        <f t="array" aca="1" ref="FU26" ca="1">CONCATENATE(INDIRECT(ADDRESS(1,MATCH(_xlfn.MINIFS(B26:FE26,metrics.rec,"Time"),B26:FE26,0)+1)), ", ", INDIRECT(ADDRESS(2,MATCH(_xlfn.MINIFS(B26:FE26,metrics.rec,"Time"),B26:FE26,0)+1)))</f>
        <v>k=5, r=0.9</v>
      </c>
    </row>
    <row r="27" spans="1:17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5"/>
      <c r="AQ27" s="5"/>
      <c r="AR27" s="5"/>
      <c r="AS27" s="5"/>
      <c r="AT27" s="5"/>
      <c r="AU27" s="5"/>
      <c r="AV27" s="5"/>
      <c r="AW27" s="5"/>
      <c r="AX27" s="4"/>
      <c r="AY27" s="4"/>
      <c r="AZ27" s="4"/>
      <c r="BA27" s="4"/>
      <c r="BB27" s="4"/>
      <c r="BC27" s="4"/>
      <c r="BD27" s="4"/>
      <c r="BE27" s="4"/>
      <c r="BF27" s="5"/>
      <c r="BG27" s="5"/>
      <c r="BH27" s="5"/>
      <c r="BI27" s="5"/>
      <c r="BJ27" s="5"/>
      <c r="BK27" s="5"/>
      <c r="BL27" s="5"/>
      <c r="BM27" s="5"/>
      <c r="BN27" s="4"/>
      <c r="BO27" s="4"/>
      <c r="BP27" s="4"/>
      <c r="BQ27" s="4"/>
      <c r="BR27" s="4"/>
      <c r="BS27" s="4"/>
      <c r="BT27" s="4"/>
      <c r="BU27" s="4"/>
      <c r="BV27" s="5"/>
      <c r="BW27" s="5"/>
      <c r="BX27" s="5"/>
      <c r="BY27" s="5"/>
      <c r="BZ27" s="5"/>
      <c r="CA27" s="5"/>
      <c r="CB27" s="5"/>
      <c r="CC27" s="5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/>
      <c r="EA27" s="4"/>
      <c r="EB27" s="4"/>
      <c r="EC27" s="4"/>
      <c r="ED27" s="4"/>
      <c r="EE27" s="4"/>
      <c r="EF27" s="4"/>
      <c r="EG27" s="4"/>
      <c r="EH27" s="5"/>
      <c r="EI27" s="5"/>
      <c r="EJ27" s="5"/>
      <c r="EK27" s="5"/>
      <c r="EL27" s="5"/>
      <c r="EM27" s="5"/>
      <c r="EN27" s="5"/>
      <c r="EO27" s="5"/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>
        <f t="shared" si="0"/>
        <v>0.65624000000000005</v>
      </c>
      <c r="FG27" s="4">
        <f t="shared" si="1"/>
        <v>0.75339999999999996</v>
      </c>
      <c r="FH27" s="4">
        <f t="shared" si="2"/>
        <v>0.252</v>
      </c>
      <c r="FI27" s="4">
        <f t="shared" si="3"/>
        <v>1.192E-2</v>
      </c>
      <c r="FJ27" s="4">
        <f t="shared" si="4"/>
        <v>0.83452000000000004</v>
      </c>
      <c r="FK27" s="4" t="e">
        <f t="shared" si="5"/>
        <v>#DIV/0!</v>
      </c>
      <c r="FL27" s="4">
        <f t="shared" si="6"/>
        <v>0.99678</v>
      </c>
      <c r="FM27" s="4">
        <f t="shared" si="7"/>
        <v>7.0958200000000007</v>
      </c>
      <c r="FN27" s="1" t="str" cm="1">
        <f t="array" aca="1" ref="FN27" ca="1">CONCATENATE(INDIRECT(ADDRESS(1,MATCH(_xlfn.MINIFS(B27:FE27,metrics.rec,"MAE"),B27:FE27,0)+1)), ", ", INDIRECT(ADDRESS(2,MATCH(_xlfn.MINIFS(B27:FE27,metrics.rec,"MAE"),B27:FE27,0)+1)))</f>
        <v>k=5, r=0.1</v>
      </c>
      <c r="FO27" s="1" t="str" cm="1">
        <f t="array" aca="1" ref="FO27" ca="1">CONCATENATE(INDIRECT(ADDRESS(1,MATCH(_xlfn.MINIFS(B27:FE27,metrics.rec,"MSE"),B27:FE27,0)+1)), ", ", INDIRECT(ADDRESS(2,MATCH(_xlfn.MINIFS(B27:FE27,metrics.rec,"MSE"),B27:FE27,0)+1)))</f>
        <v>k=5, r=0.1</v>
      </c>
      <c r="FP27" s="1" t="str" cm="1">
        <f t="array" aca="1" ref="FP27" ca="1">CONCATENATE(INDIRECT(ADDRESS(1,MATCH(_xlfn.MAXIFS(B27:FE27,metrics.rec,"R"),B27:FE27,0)+1)), ", ", INDIRECT(ADDRESS(2,MATCH(_xlfn.MAXIFS(B27:FE27,metrics.rec,"R"),B27:FE27,0)+1)))</f>
        <v>k=5, r=0.1</v>
      </c>
      <c r="FQ27" s="1" t="str" cm="1">
        <f t="array" aca="1" ref="FQ27" ca="1">CONCATENATE(INDIRECT(ADDRESS(1,MATCH(_xlfn.MAXIFS(B27:FE27,metrics.rec,"Precision"),B27:FE27,0)+1)), ", ", INDIRECT(ADDRESS(2,MATCH(_xlfn.MAXIFS(B27:FE27,metrics.rec,"Precision"),B27:FE27,0)+1)))</f>
        <v>k=5, r=0.9</v>
      </c>
      <c r="FR27" s="1" t="str" cm="1">
        <f t="array" aca="1" ref="FR27" ca="1">CONCATENATE(INDIRECT(ADDRESS(1,MATCH(_xlfn.MAXIFS(B27:FE27,metrics.rec,"Recall"),B27:FE27,0)+1)), ", ", INDIRECT(ADDRESS(2,MATCH(_xlfn.MAXIFS(B27:FE27,metrics.rec,"Recall"),B27:FE27,0)+1)))</f>
        <v>k=5, r=0.1</v>
      </c>
      <c r="FS27" s="1" t="e" cm="1">
        <f t="array" aca="1" ref="FS27" ca="1">CONCATENATE(INDIRECT(ADDRESS(1,MATCH(_xlfn.MAXIFS(B27:FE27,metrics.rec,"Coverage"),B27:FE27,0)+1)), ", ", INDIRECT(ADDRESS(2,MATCH(_xlfn.MAXIFS(B27:FE27,metrics.rec,"Coverage"),B27:FE27,0)+1)))</f>
        <v>#N/A</v>
      </c>
      <c r="FT27" s="1" t="str" cm="1">
        <f t="array" aca="1" ref="FT27" ca="1">CONCATENATE(INDIRECT(ADDRESS(1,MATCH(_xlfn.MAXIFS(B27:FE27,metrics.rec,"Recatio"),B27:FE27,0)+1)), ", ", INDIRECT(ADDRESS(2,MATCH(_xlfn.MAXIFS(B27:FE27,metrics.rec,"Recatio"),B27:FE27,0)+1)))</f>
        <v>k=5, r=0.1</v>
      </c>
      <c r="FU27" s="1" t="str" cm="1">
        <f t="array" aca="1" ref="FU27" ca="1">CONCATENATE(INDIRECT(ADDRESS(1,MATCH(_xlfn.MINIFS(B27:FE27,metrics.rec,"Time"),B27:FE27,0)+1)), ", ", INDIRECT(ADDRESS(2,MATCH(_xlfn.MINIFS(B27:FE27,metrics.rec,"Time"),B27:FE27,0)+1)))</f>
        <v>k=5, r=0.9</v>
      </c>
    </row>
    <row r="28" spans="1:17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5"/>
      <c r="AQ28" s="5"/>
      <c r="AR28" s="5"/>
      <c r="AS28" s="5"/>
      <c r="AT28" s="5"/>
      <c r="AU28" s="5"/>
      <c r="AV28" s="5"/>
      <c r="AW28" s="5"/>
      <c r="AX28" s="4"/>
      <c r="AY28" s="4"/>
      <c r="AZ28" s="4"/>
      <c r="BA28" s="4"/>
      <c r="BB28" s="4"/>
      <c r="BC28" s="4"/>
      <c r="BD28" s="4"/>
      <c r="BE28" s="4"/>
      <c r="BF28" s="5"/>
      <c r="BG28" s="5"/>
      <c r="BH28" s="5"/>
      <c r="BI28" s="5"/>
      <c r="BJ28" s="5"/>
      <c r="BK28" s="5"/>
      <c r="BL28" s="5"/>
      <c r="BM28" s="5"/>
      <c r="BN28" s="4"/>
      <c r="BO28" s="4"/>
      <c r="BP28" s="4"/>
      <c r="BQ28" s="4"/>
      <c r="BR28" s="4"/>
      <c r="BS28" s="4"/>
      <c r="BT28" s="4"/>
      <c r="BU28" s="4"/>
      <c r="BV28" s="5"/>
      <c r="BW28" s="5"/>
      <c r="BX28" s="5"/>
      <c r="BY28" s="5"/>
      <c r="BZ28" s="5"/>
      <c r="CA28" s="5"/>
      <c r="CB28" s="5"/>
      <c r="CC28" s="5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/>
      <c r="EA28" s="4"/>
      <c r="EB28" s="4"/>
      <c r="EC28" s="4"/>
      <c r="ED28" s="4"/>
      <c r="EE28" s="4"/>
      <c r="EF28" s="4"/>
      <c r="EG28" s="4"/>
      <c r="EH28" s="5"/>
      <c r="EI28" s="5"/>
      <c r="EJ28" s="5"/>
      <c r="EK28" s="5"/>
      <c r="EL28" s="5"/>
      <c r="EM28" s="5"/>
      <c r="EN28" s="5"/>
      <c r="EO28" s="5"/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>
        <f t="shared" si="0"/>
        <v>0.65593999999999997</v>
      </c>
      <c r="FG28" s="4">
        <f t="shared" si="1"/>
        <v>0.7513399999999999</v>
      </c>
      <c r="FH28" s="4">
        <f t="shared" si="2"/>
        <v>0.25157999999999997</v>
      </c>
      <c r="FI28" s="4">
        <f t="shared" si="3"/>
        <v>1.174E-2</v>
      </c>
      <c r="FJ28" s="4">
        <f t="shared" si="4"/>
        <v>0.82889999999999997</v>
      </c>
      <c r="FK28" s="4" t="e">
        <f t="shared" si="5"/>
        <v>#DIV/0!</v>
      </c>
      <c r="FL28" s="4">
        <f t="shared" si="6"/>
        <v>0.99678</v>
      </c>
      <c r="FM28" s="4">
        <f t="shared" si="7"/>
        <v>7.3596000000000004</v>
      </c>
      <c r="FN28" s="1" t="str" cm="1">
        <f t="array" aca="1" ref="FN28" ca="1">CONCATENATE(INDIRECT(ADDRESS(1,MATCH(_xlfn.MINIFS(B28:FE28,metrics.rec,"MAE"),B28:FE28,0)+1)), ", ", INDIRECT(ADDRESS(2,MATCH(_xlfn.MINIFS(B28:FE28,metrics.rec,"MAE"),B28:FE28,0)+1)))</f>
        <v>k=5, r=0.1</v>
      </c>
      <c r="FO28" s="1" t="str" cm="1">
        <f t="array" aca="1" ref="FO28" ca="1">CONCATENATE(INDIRECT(ADDRESS(1,MATCH(_xlfn.MINIFS(B28:FE28,metrics.rec,"MSE"),B28:FE28,0)+1)), ", ", INDIRECT(ADDRESS(2,MATCH(_xlfn.MINIFS(B28:FE28,metrics.rec,"MSE"),B28:FE28,0)+1)))</f>
        <v>k=5, r=0.1</v>
      </c>
      <c r="FP28" s="1" t="str" cm="1">
        <f t="array" aca="1" ref="FP28" ca="1">CONCATENATE(INDIRECT(ADDRESS(1,MATCH(_xlfn.MAXIFS(B28:FE28,metrics.rec,"R"),B28:FE28,0)+1)), ", ", INDIRECT(ADDRESS(2,MATCH(_xlfn.MAXIFS(B28:FE28,metrics.rec,"R"),B28:FE28,0)+1)))</f>
        <v>k=5, r=0.1</v>
      </c>
      <c r="FQ28" s="1" t="str" cm="1">
        <f t="array" aca="1" ref="FQ28" ca="1">CONCATENATE(INDIRECT(ADDRESS(1,MATCH(_xlfn.MAXIFS(B28:FE28,metrics.rec,"Precision"),B28:FE28,0)+1)), ", ", INDIRECT(ADDRESS(2,MATCH(_xlfn.MAXIFS(B28:FE28,metrics.rec,"Precision"),B28:FE28,0)+1)))</f>
        <v>k=5, r=0.9</v>
      </c>
      <c r="FR28" s="1" t="str" cm="1">
        <f t="array" aca="1" ref="FR28" ca="1">CONCATENATE(INDIRECT(ADDRESS(1,MATCH(_xlfn.MAXIFS(B28:FE28,metrics.rec,"Recall"),B28:FE28,0)+1)), ", ", INDIRECT(ADDRESS(2,MATCH(_xlfn.MAXIFS(B28:FE28,metrics.rec,"Recall"),B28:FE28,0)+1)))</f>
        <v>k=5, r=0.1</v>
      </c>
      <c r="FS28" s="1" t="e" cm="1">
        <f t="array" aca="1" ref="FS28" ca="1">CONCATENATE(INDIRECT(ADDRESS(1,MATCH(_xlfn.MAXIFS(B28:FE28,metrics.rec,"Coverage"),B28:FE28,0)+1)), ", ", INDIRECT(ADDRESS(2,MATCH(_xlfn.MAXIFS(B28:FE28,metrics.rec,"Coverage"),B28:FE28,0)+1)))</f>
        <v>#N/A</v>
      </c>
      <c r="FT28" s="1" t="str" cm="1">
        <f t="array" aca="1" ref="FT28" ca="1">CONCATENATE(INDIRECT(ADDRESS(1,MATCH(_xlfn.MAXIFS(B28:FE28,metrics.rec,"Recatio"),B28:FE28,0)+1)), ", ", INDIRECT(ADDRESS(2,MATCH(_xlfn.MAXIFS(B28:FE28,metrics.rec,"Recatio"),B28:FE28,0)+1)))</f>
        <v>k=5, r=0.1</v>
      </c>
      <c r="FU28" s="1" t="str" cm="1">
        <f t="array" aca="1" ref="FU28" ca="1">CONCATENATE(INDIRECT(ADDRESS(1,MATCH(_xlfn.MINIFS(B28:FE28,metrics.rec,"Time"),B28:FE28,0)+1)), ", ", INDIRECT(ADDRESS(2,MATCH(_xlfn.MINIFS(B28:FE28,metrics.rec,"Time"),B28:FE28,0)+1)))</f>
        <v>k=5, r=0.9</v>
      </c>
    </row>
    <row r="29" spans="1:17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5"/>
      <c r="AQ29" s="5"/>
      <c r="AR29" s="5"/>
      <c r="AS29" s="5"/>
      <c r="AT29" s="5"/>
      <c r="AU29" s="5"/>
      <c r="AV29" s="5"/>
      <c r="AW29" s="5"/>
      <c r="AX29" s="4"/>
      <c r="AY29" s="4"/>
      <c r="AZ29" s="4"/>
      <c r="BA29" s="4"/>
      <c r="BB29" s="4"/>
      <c r="BC29" s="4"/>
      <c r="BD29" s="4"/>
      <c r="BE29" s="4"/>
      <c r="BF29" s="5"/>
      <c r="BG29" s="5"/>
      <c r="BH29" s="5"/>
      <c r="BI29" s="5"/>
      <c r="BJ29" s="5"/>
      <c r="BK29" s="5"/>
      <c r="BL29" s="5"/>
      <c r="BM29" s="5"/>
      <c r="BN29" s="4"/>
      <c r="BO29" s="4"/>
      <c r="BP29" s="4"/>
      <c r="BQ29" s="4"/>
      <c r="BR29" s="4"/>
      <c r="BS29" s="4"/>
      <c r="BT29" s="4"/>
      <c r="BU29" s="4"/>
      <c r="BV29" s="5"/>
      <c r="BW29" s="5"/>
      <c r="BX29" s="5"/>
      <c r="BY29" s="5"/>
      <c r="BZ29" s="5"/>
      <c r="CA29" s="5"/>
      <c r="CB29" s="5"/>
      <c r="CC29" s="5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/>
      <c r="EA29" s="4"/>
      <c r="EB29" s="4"/>
      <c r="EC29" s="4"/>
      <c r="ED29" s="4"/>
      <c r="EE29" s="4"/>
      <c r="EF29" s="4"/>
      <c r="EG29" s="4"/>
      <c r="EH29" s="5"/>
      <c r="EI29" s="5"/>
      <c r="EJ29" s="5"/>
      <c r="EK29" s="5"/>
      <c r="EL29" s="5"/>
      <c r="EM29" s="5"/>
      <c r="EN29" s="5"/>
      <c r="EO29" s="5"/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>
        <f t="shared" si="0"/>
        <v>0.65877999999999992</v>
      </c>
      <c r="FG29" s="4">
        <f t="shared" si="1"/>
        <v>0.75440000000000007</v>
      </c>
      <c r="FH29" s="4">
        <f t="shared" si="2"/>
        <v>0.24253999999999998</v>
      </c>
      <c r="FI29" s="4">
        <f t="shared" si="3"/>
        <v>1.7499999999999998E-2</v>
      </c>
      <c r="FJ29" s="4">
        <f t="shared" si="4"/>
        <v>0.81035999999999997</v>
      </c>
      <c r="FK29" s="4" t="e">
        <f t="shared" si="5"/>
        <v>#DIV/0!</v>
      </c>
      <c r="FL29" s="4">
        <f t="shared" si="6"/>
        <v>0.99519999999999997</v>
      </c>
      <c r="FM29" s="4">
        <f t="shared" si="7"/>
        <v>10.559940000000001</v>
      </c>
      <c r="FN29" s="1" t="str" cm="1">
        <f t="array" aca="1" ref="FN29" ca="1">CONCATENATE(INDIRECT(ADDRESS(1,MATCH(_xlfn.MINIFS(B29:FE29,metrics.rec,"MAE"),B29:FE29,0)+1)), ", ", INDIRECT(ADDRESS(2,MATCH(_xlfn.MINIFS(B29:FE29,metrics.rec,"MAE"),B29:FE29,0)+1)))</f>
        <v>k=5, r=0.1</v>
      </c>
      <c r="FO29" s="1" t="str" cm="1">
        <f t="array" aca="1" ref="FO29" ca="1">CONCATENATE(INDIRECT(ADDRESS(1,MATCH(_xlfn.MINIFS(B29:FE29,metrics.rec,"MSE"),B29:FE29,0)+1)), ", ", INDIRECT(ADDRESS(2,MATCH(_xlfn.MINIFS(B29:FE29,metrics.rec,"MSE"),B29:FE29,0)+1)))</f>
        <v>k=5, r=0.1</v>
      </c>
      <c r="FP29" s="1" t="str" cm="1">
        <f t="array" aca="1" ref="FP29" ca="1">CONCATENATE(INDIRECT(ADDRESS(1,MATCH(_xlfn.MAXIFS(B29:FE29,metrics.rec,"R"),B29:FE29,0)+1)), ", ", INDIRECT(ADDRESS(2,MATCH(_xlfn.MAXIFS(B29:FE29,metrics.rec,"R"),B29:FE29,0)+1)))</f>
        <v>k=5, r=0.1</v>
      </c>
      <c r="FQ29" s="1" t="str" cm="1">
        <f t="array" aca="1" ref="FQ29" ca="1">CONCATENATE(INDIRECT(ADDRESS(1,MATCH(_xlfn.MAXIFS(B29:FE29,metrics.rec,"Precision"),B29:FE29,0)+1)), ", ", INDIRECT(ADDRESS(2,MATCH(_xlfn.MAXIFS(B29:FE29,metrics.rec,"Precision"),B29:FE29,0)+1)))</f>
        <v>k=5, r=0.9</v>
      </c>
      <c r="FR29" s="1" t="str" cm="1">
        <f t="array" aca="1" ref="FR29" ca="1">CONCATENATE(INDIRECT(ADDRESS(1,MATCH(_xlfn.MAXIFS(B29:FE29,metrics.rec,"Recall"),B29:FE29,0)+1)), ", ", INDIRECT(ADDRESS(2,MATCH(_xlfn.MAXIFS(B29:FE29,metrics.rec,"Recall"),B29:FE29,0)+1)))</f>
        <v>k=5, r=0.1</v>
      </c>
      <c r="FS29" s="1" t="e" cm="1">
        <f t="array" aca="1" ref="FS29" ca="1">CONCATENATE(INDIRECT(ADDRESS(1,MATCH(_xlfn.MAXIFS(B29:FE29,metrics.rec,"Coverage"),B29:FE29,0)+1)), ", ", INDIRECT(ADDRESS(2,MATCH(_xlfn.MAXIFS(B29:FE29,metrics.rec,"Coverage"),B29:FE29,0)+1)))</f>
        <v>#N/A</v>
      </c>
      <c r="FT29" s="1" t="str" cm="1">
        <f t="array" aca="1" ref="FT29" ca="1">CONCATENATE(INDIRECT(ADDRESS(1,MATCH(_xlfn.MAXIFS(B29:FE29,metrics.rec,"Recatio"),B29:FE29,0)+1)), ", ", INDIRECT(ADDRESS(2,MATCH(_xlfn.MAXIFS(B29:FE29,metrics.rec,"Recatio"),B29:FE29,0)+1)))</f>
        <v>k=5, r=0.1</v>
      </c>
      <c r="FU29" s="1" t="str" cm="1">
        <f t="array" aca="1" ref="FU29" ca="1">CONCATENATE(INDIRECT(ADDRESS(1,MATCH(_xlfn.MINIFS(B29:FE29,metrics.rec,"Time"),B29:FE29,0)+1)), ", ", INDIRECT(ADDRESS(2,MATCH(_xlfn.MINIFS(B29:FE29,metrics.rec,"Time"),B29:FE29,0)+1)))</f>
        <v>k=5, r=0.9</v>
      </c>
    </row>
    <row r="30" spans="1:17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5"/>
      <c r="AQ30" s="5"/>
      <c r="AR30" s="5"/>
      <c r="AS30" s="5"/>
      <c r="AT30" s="5"/>
      <c r="AU30" s="5"/>
      <c r="AV30" s="5"/>
      <c r="AW30" s="5"/>
      <c r="AX30" s="4"/>
      <c r="AY30" s="4"/>
      <c r="AZ30" s="4"/>
      <c r="BA30" s="4"/>
      <c r="BB30" s="4"/>
      <c r="BC30" s="4"/>
      <c r="BD30" s="4"/>
      <c r="BE30" s="4"/>
      <c r="BF30" s="5"/>
      <c r="BG30" s="5"/>
      <c r="BH30" s="5"/>
      <c r="BI30" s="5"/>
      <c r="BJ30" s="5"/>
      <c r="BK30" s="5"/>
      <c r="BL30" s="5"/>
      <c r="BM30" s="5"/>
      <c r="BN30" s="4"/>
      <c r="BO30" s="4"/>
      <c r="BP30" s="4"/>
      <c r="BQ30" s="4"/>
      <c r="BR30" s="4"/>
      <c r="BS30" s="4"/>
      <c r="BT30" s="4"/>
      <c r="BU30" s="4"/>
      <c r="BV30" s="5"/>
      <c r="BW30" s="5"/>
      <c r="BX30" s="5"/>
      <c r="BY30" s="5"/>
      <c r="BZ30" s="5"/>
      <c r="CA30" s="5"/>
      <c r="CB30" s="5"/>
      <c r="CC30" s="5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/>
      <c r="EA30" s="4"/>
      <c r="EB30" s="4"/>
      <c r="EC30" s="4"/>
      <c r="ED30" s="4"/>
      <c r="EE30" s="4"/>
      <c r="EF30" s="4"/>
      <c r="EG30" s="4"/>
      <c r="EH30" s="5"/>
      <c r="EI30" s="5"/>
      <c r="EJ30" s="5"/>
      <c r="EK30" s="5"/>
      <c r="EL30" s="5"/>
      <c r="EM30" s="5"/>
      <c r="EN30" s="5"/>
      <c r="EO30" s="5"/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>
        <f t="shared" si="0"/>
        <v>0.66053999999999991</v>
      </c>
      <c r="FG30" s="4">
        <f t="shared" si="1"/>
        <v>0.75844</v>
      </c>
      <c r="FH30" s="4">
        <f t="shared" si="2"/>
        <v>0.24298000000000003</v>
      </c>
      <c r="FI30" s="4">
        <f t="shared" si="3"/>
        <v>1.754E-2</v>
      </c>
      <c r="FJ30" s="4">
        <f t="shared" si="4"/>
        <v>0.80930000000000002</v>
      </c>
      <c r="FK30" s="4" t="e">
        <f t="shared" si="5"/>
        <v>#DIV/0!</v>
      </c>
      <c r="FL30" s="4">
        <f t="shared" si="6"/>
        <v>0.99534</v>
      </c>
      <c r="FM30" s="4">
        <f t="shared" si="7"/>
        <v>6.8757199999999994</v>
      </c>
      <c r="FN30" s="1" t="str" cm="1">
        <f t="array" aca="1" ref="FN30" ca="1">CONCATENATE(INDIRECT(ADDRESS(1,MATCH(_xlfn.MINIFS(B30:FE30,metrics.rec,"MAE"),B30:FE30,0)+1)), ", ", INDIRECT(ADDRESS(2,MATCH(_xlfn.MINIFS(B30:FE30,metrics.rec,"MAE"),B30:FE30,0)+1)))</f>
        <v>k=5, r=0.1</v>
      </c>
      <c r="FO30" s="1" t="str" cm="1">
        <f t="array" aca="1" ref="FO30" ca="1">CONCATENATE(INDIRECT(ADDRESS(1,MATCH(_xlfn.MINIFS(B30:FE30,metrics.rec,"MSE"),B30:FE30,0)+1)), ", ", INDIRECT(ADDRESS(2,MATCH(_xlfn.MINIFS(B30:FE30,metrics.rec,"MSE"),B30:FE30,0)+1)))</f>
        <v>k=5, r=0.1</v>
      </c>
      <c r="FP30" s="1" t="str" cm="1">
        <f t="array" aca="1" ref="FP30" ca="1">CONCATENATE(INDIRECT(ADDRESS(1,MATCH(_xlfn.MAXIFS(B30:FE30,metrics.rec,"R"),B30:FE30,0)+1)), ", ", INDIRECT(ADDRESS(2,MATCH(_xlfn.MAXIFS(B30:FE30,metrics.rec,"R"),B30:FE30,0)+1)))</f>
        <v>k=5, r=0.1</v>
      </c>
      <c r="FQ30" s="1" t="str" cm="1">
        <f t="array" aca="1" ref="FQ30" ca="1">CONCATENATE(INDIRECT(ADDRESS(1,MATCH(_xlfn.MAXIFS(B30:FE30,metrics.rec,"Precision"),B30:FE30,0)+1)), ", ", INDIRECT(ADDRESS(2,MATCH(_xlfn.MAXIFS(B30:FE30,metrics.rec,"Precision"),B30:FE30,0)+1)))</f>
        <v>k=5, r=0.9</v>
      </c>
      <c r="FR30" s="1" t="str" cm="1">
        <f t="array" aca="1" ref="FR30" ca="1">CONCATENATE(INDIRECT(ADDRESS(1,MATCH(_xlfn.MAXIFS(B30:FE30,metrics.rec,"Recall"),B30:FE30,0)+1)), ", ", INDIRECT(ADDRESS(2,MATCH(_xlfn.MAXIFS(B30:FE30,metrics.rec,"Recall"),B30:FE30,0)+1)))</f>
        <v>k=5, r=0.1</v>
      </c>
      <c r="FS30" s="1" t="e" cm="1">
        <f t="array" aca="1" ref="FS30" ca="1">CONCATENATE(INDIRECT(ADDRESS(1,MATCH(_xlfn.MAXIFS(B30:FE30,metrics.rec,"Coverage"),B30:FE30,0)+1)), ", ", INDIRECT(ADDRESS(2,MATCH(_xlfn.MAXIFS(B30:FE30,metrics.rec,"Coverage"),B30:FE30,0)+1)))</f>
        <v>#N/A</v>
      </c>
      <c r="FT30" s="1" t="str" cm="1">
        <f t="array" aca="1" ref="FT30" ca="1">CONCATENATE(INDIRECT(ADDRESS(1,MATCH(_xlfn.MAXIFS(B30:FE30,metrics.rec,"Recatio"),B30:FE30,0)+1)), ", ", INDIRECT(ADDRESS(2,MATCH(_xlfn.MAXIFS(B30:FE30,metrics.rec,"Recatio"),B30:FE30,0)+1)))</f>
        <v>k=5, r=0.1</v>
      </c>
      <c r="FU30" s="1" t="str" cm="1">
        <f t="array" aca="1" ref="FU30" ca="1">CONCATENATE(INDIRECT(ADDRESS(1,MATCH(_xlfn.MINIFS(B30:FE30,metrics.rec,"Time"),B30:FE30,0)+1)), ", ", INDIRECT(ADDRESS(2,MATCH(_xlfn.MINIFS(B30:FE30,metrics.rec,"Time"),B30:FE30,0)+1)))</f>
        <v>k=5, r=0.9</v>
      </c>
    </row>
    <row r="31" spans="1:17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5"/>
      <c r="AQ31" s="5"/>
      <c r="AR31" s="5"/>
      <c r="AS31" s="5"/>
      <c r="AT31" s="5"/>
      <c r="AU31" s="5"/>
      <c r="AV31" s="5"/>
      <c r="AW31" s="5"/>
      <c r="AX31" s="4"/>
      <c r="AY31" s="4"/>
      <c r="AZ31" s="4"/>
      <c r="BA31" s="4"/>
      <c r="BB31" s="4"/>
      <c r="BC31" s="4"/>
      <c r="BD31" s="4"/>
      <c r="BE31" s="4"/>
      <c r="BF31" s="5"/>
      <c r="BG31" s="5"/>
      <c r="BH31" s="5"/>
      <c r="BI31" s="5"/>
      <c r="BJ31" s="5"/>
      <c r="BK31" s="5"/>
      <c r="BL31" s="5"/>
      <c r="BM31" s="5"/>
      <c r="BN31" s="4"/>
      <c r="BO31" s="4"/>
      <c r="BP31" s="4"/>
      <c r="BQ31" s="4"/>
      <c r="BR31" s="4"/>
      <c r="BS31" s="4"/>
      <c r="BT31" s="4"/>
      <c r="BU31" s="4"/>
      <c r="BV31" s="5"/>
      <c r="BW31" s="5"/>
      <c r="BX31" s="5"/>
      <c r="BY31" s="5"/>
      <c r="BZ31" s="5"/>
      <c r="CA31" s="5"/>
      <c r="CB31" s="5"/>
      <c r="CC31" s="5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/>
      <c r="EA31" s="4"/>
      <c r="EB31" s="4"/>
      <c r="EC31" s="4"/>
      <c r="ED31" s="4"/>
      <c r="EE31" s="4"/>
      <c r="EF31" s="4"/>
      <c r="EG31" s="4"/>
      <c r="EH31" s="5"/>
      <c r="EI31" s="5"/>
      <c r="EJ31" s="5"/>
      <c r="EK31" s="5"/>
      <c r="EL31" s="5"/>
      <c r="EM31" s="5"/>
      <c r="EN31" s="5"/>
      <c r="EO31" s="5"/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>
        <f t="shared" si="0"/>
        <v>0.66765999999999992</v>
      </c>
      <c r="FG31" s="4">
        <f t="shared" si="1"/>
        <v>0.76858000000000004</v>
      </c>
      <c r="FH31" s="4">
        <f t="shared" si="2"/>
        <v>0.24358000000000005</v>
      </c>
      <c r="FI31" s="4">
        <f t="shared" si="3"/>
        <v>1.136E-2</v>
      </c>
      <c r="FJ31" s="4">
        <f t="shared" si="4"/>
        <v>0.83172000000000001</v>
      </c>
      <c r="FK31" s="4" t="e">
        <f t="shared" si="5"/>
        <v>#DIV/0!</v>
      </c>
      <c r="FL31" s="4">
        <f t="shared" si="6"/>
        <v>0.99573999999999996</v>
      </c>
      <c r="FM31" s="4">
        <f t="shared" si="7"/>
        <v>7.397120000000001</v>
      </c>
      <c r="FN31" s="1" t="str" cm="1">
        <f t="array" aca="1" ref="FN31" ca="1">CONCATENATE(INDIRECT(ADDRESS(1,MATCH(_xlfn.MINIFS(B31:FE31,metrics.rec,"MAE"),B31:FE31,0)+1)), ", ", INDIRECT(ADDRESS(2,MATCH(_xlfn.MINIFS(B31:FE31,metrics.rec,"MAE"),B31:FE31,0)+1)))</f>
        <v>k=5, r=0.1</v>
      </c>
      <c r="FO31" s="1" t="str" cm="1">
        <f t="array" aca="1" ref="FO31" ca="1">CONCATENATE(INDIRECT(ADDRESS(1,MATCH(_xlfn.MINIFS(B31:FE31,metrics.rec,"MSE"),B31:FE31,0)+1)), ", ", INDIRECT(ADDRESS(2,MATCH(_xlfn.MINIFS(B31:FE31,metrics.rec,"MSE"),B31:FE31,0)+1)))</f>
        <v>k=5, r=0.1</v>
      </c>
      <c r="FP31" s="1" t="str" cm="1">
        <f t="array" aca="1" ref="FP31" ca="1">CONCATENATE(INDIRECT(ADDRESS(1,MATCH(_xlfn.MAXIFS(B31:FE31,metrics.rec,"R"),B31:FE31,0)+1)), ", ", INDIRECT(ADDRESS(2,MATCH(_xlfn.MAXIFS(B31:FE31,metrics.rec,"R"),B31:FE31,0)+1)))</f>
        <v>k=5, r=0.1</v>
      </c>
      <c r="FQ31" s="1" t="str" cm="1">
        <f t="array" aca="1" ref="FQ31" ca="1">CONCATENATE(INDIRECT(ADDRESS(1,MATCH(_xlfn.MAXIFS(B31:FE31,metrics.rec,"Precision"),B31:FE31,0)+1)), ", ", INDIRECT(ADDRESS(2,MATCH(_xlfn.MAXIFS(B31:FE31,metrics.rec,"Precision"),B31:FE31,0)+1)))</f>
        <v>k=5, r=0.9</v>
      </c>
      <c r="FR31" s="1" t="str" cm="1">
        <f t="array" aca="1" ref="FR31" ca="1">CONCATENATE(INDIRECT(ADDRESS(1,MATCH(_xlfn.MAXIFS(B31:FE31,metrics.rec,"Recall"),B31:FE31,0)+1)), ", ", INDIRECT(ADDRESS(2,MATCH(_xlfn.MAXIFS(B31:FE31,metrics.rec,"Recall"),B31:FE31,0)+1)))</f>
        <v>k=5, r=0.1</v>
      </c>
      <c r="FS31" s="1" t="e" cm="1">
        <f t="array" aca="1" ref="FS31" ca="1">CONCATENATE(INDIRECT(ADDRESS(1,MATCH(_xlfn.MAXIFS(B31:FE31,metrics.rec,"Coverage"),B31:FE31,0)+1)), ", ", INDIRECT(ADDRESS(2,MATCH(_xlfn.MAXIFS(B31:FE31,metrics.rec,"Coverage"),B31:FE31,0)+1)))</f>
        <v>#N/A</v>
      </c>
      <c r="FT31" s="1" t="str" cm="1">
        <f t="array" aca="1" ref="FT31" ca="1">CONCATENATE(INDIRECT(ADDRESS(1,MATCH(_xlfn.MAXIFS(B31:FE31,metrics.rec,"Recatio"),B31:FE31,0)+1)), ", ", INDIRECT(ADDRESS(2,MATCH(_xlfn.MAXIFS(B31:FE31,metrics.rec,"Recatio"),B31:FE31,0)+1)))</f>
        <v>k=5, r=0.1</v>
      </c>
      <c r="FU31" s="1" t="str" cm="1">
        <f t="array" aca="1" ref="FU31" ca="1">CONCATENATE(INDIRECT(ADDRESS(1,MATCH(_xlfn.MINIFS(B31:FE31,metrics.rec,"Time"),B31:FE31,0)+1)), ", ", INDIRECT(ADDRESS(2,MATCH(_xlfn.MINIFS(B31:FE31,metrics.rec,"Time"),B31:FE31,0)+1)))</f>
        <v>k=5, r=0.9</v>
      </c>
    </row>
    <row r="32" spans="1:17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5"/>
      <c r="AQ32" s="5"/>
      <c r="AR32" s="5"/>
      <c r="AS32" s="5"/>
      <c r="AT32" s="5"/>
      <c r="AU32" s="5"/>
      <c r="AV32" s="5"/>
      <c r="AW32" s="5"/>
      <c r="AX32" s="4"/>
      <c r="AY32" s="4"/>
      <c r="AZ32" s="4"/>
      <c r="BA32" s="4"/>
      <c r="BB32" s="4"/>
      <c r="BC32" s="4"/>
      <c r="BD32" s="4"/>
      <c r="BE32" s="4"/>
      <c r="BF32" s="5"/>
      <c r="BG32" s="5"/>
      <c r="BH32" s="5"/>
      <c r="BI32" s="5"/>
      <c r="BJ32" s="5"/>
      <c r="BK32" s="5"/>
      <c r="BL32" s="5"/>
      <c r="BM32" s="5"/>
      <c r="BN32" s="4"/>
      <c r="BO32" s="4"/>
      <c r="BP32" s="4"/>
      <c r="BQ32" s="4"/>
      <c r="BR32" s="4"/>
      <c r="BS32" s="4"/>
      <c r="BT32" s="4"/>
      <c r="BU32" s="4"/>
      <c r="BV32" s="5"/>
      <c r="BW32" s="5"/>
      <c r="BX32" s="5"/>
      <c r="BY32" s="5"/>
      <c r="BZ32" s="5"/>
      <c r="CA32" s="5"/>
      <c r="CB32" s="5"/>
      <c r="CC32" s="5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/>
      <c r="EA32" s="4"/>
      <c r="EB32" s="4"/>
      <c r="EC32" s="4"/>
      <c r="ED32" s="4"/>
      <c r="EE32" s="4"/>
      <c r="EF32" s="4"/>
      <c r="EG32" s="4"/>
      <c r="EH32" s="5"/>
      <c r="EI32" s="5"/>
      <c r="EJ32" s="5"/>
      <c r="EK32" s="5"/>
      <c r="EL32" s="5"/>
      <c r="EM32" s="5"/>
      <c r="EN32" s="5"/>
      <c r="EO32" s="5"/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>
        <f t="shared" si="0"/>
        <v>0.66266000000000003</v>
      </c>
      <c r="FG32" s="4">
        <f t="shared" si="1"/>
        <v>0.76576</v>
      </c>
      <c r="FH32" s="4">
        <f t="shared" si="2"/>
        <v>0.24384</v>
      </c>
      <c r="FI32" s="4">
        <f t="shared" si="3"/>
        <v>1.1300000000000001E-2</v>
      </c>
      <c r="FJ32" s="4">
        <f t="shared" si="4"/>
        <v>0.83768000000000009</v>
      </c>
      <c r="FK32" s="4" t="e">
        <f t="shared" si="5"/>
        <v>#DIV/0!</v>
      </c>
      <c r="FL32" s="4">
        <f t="shared" si="6"/>
        <v>0.99639999999999984</v>
      </c>
      <c r="FM32" s="4">
        <f t="shared" si="7"/>
        <v>7.1797799999999992</v>
      </c>
      <c r="FN32" s="1" t="str" cm="1">
        <f t="array" aca="1" ref="FN32" ca="1">CONCATENATE(INDIRECT(ADDRESS(1,MATCH(_xlfn.MINIFS(B32:FE32,metrics.rec,"MAE"),B32:FE32,0)+1)), ", ", INDIRECT(ADDRESS(2,MATCH(_xlfn.MINIFS(B32:FE32,metrics.rec,"MAE"),B32:FE32,0)+1)))</f>
        <v>k=5, r=0.1</v>
      </c>
      <c r="FO32" s="1" t="str" cm="1">
        <f t="array" aca="1" ref="FO32" ca="1">CONCATENATE(INDIRECT(ADDRESS(1,MATCH(_xlfn.MINIFS(B32:FE32,metrics.rec,"MSE"),B32:FE32,0)+1)), ", ", INDIRECT(ADDRESS(2,MATCH(_xlfn.MINIFS(B32:FE32,metrics.rec,"MSE"),B32:FE32,0)+1)))</f>
        <v>k=5, r=0.1</v>
      </c>
      <c r="FP32" s="1" t="str" cm="1">
        <f t="array" aca="1" ref="FP32" ca="1">CONCATENATE(INDIRECT(ADDRESS(1,MATCH(_xlfn.MAXIFS(B32:FE32,metrics.rec,"R"),B32:FE32,0)+1)), ", ", INDIRECT(ADDRESS(2,MATCH(_xlfn.MAXIFS(B32:FE32,metrics.rec,"R"),B32:FE32,0)+1)))</f>
        <v>k=5, r=0.1</v>
      </c>
      <c r="FQ32" s="1" t="str" cm="1">
        <f t="array" aca="1" ref="FQ32" ca="1">CONCATENATE(INDIRECT(ADDRESS(1,MATCH(_xlfn.MAXIFS(B32:FE32,metrics.rec,"Precision"),B32:FE32,0)+1)), ", ", INDIRECT(ADDRESS(2,MATCH(_xlfn.MAXIFS(B32:FE32,metrics.rec,"Precision"),B32:FE32,0)+1)))</f>
        <v>k=5, r=0.9</v>
      </c>
      <c r="FR32" s="1" t="str" cm="1">
        <f t="array" aca="1" ref="FR32" ca="1">CONCATENATE(INDIRECT(ADDRESS(1,MATCH(_xlfn.MAXIFS(B32:FE32,metrics.rec,"Recall"),B32:FE32,0)+1)), ", ", INDIRECT(ADDRESS(2,MATCH(_xlfn.MAXIFS(B32:FE32,metrics.rec,"Recall"),B32:FE32,0)+1)))</f>
        <v>k=5, r=0.1</v>
      </c>
      <c r="FS32" s="1" t="e" cm="1">
        <f t="array" aca="1" ref="FS32" ca="1">CONCATENATE(INDIRECT(ADDRESS(1,MATCH(_xlfn.MAXIFS(B32:FE32,metrics.rec,"Coverage"),B32:FE32,0)+1)), ", ", INDIRECT(ADDRESS(2,MATCH(_xlfn.MAXIFS(B32:FE32,metrics.rec,"Coverage"),B32:FE32,0)+1)))</f>
        <v>#N/A</v>
      </c>
      <c r="FT32" s="1" t="str" cm="1">
        <f t="array" aca="1" ref="FT32" ca="1">CONCATENATE(INDIRECT(ADDRESS(1,MATCH(_xlfn.MAXIFS(B32:FE32,metrics.rec,"Recatio"),B32:FE32,0)+1)), ", ", INDIRECT(ADDRESS(2,MATCH(_xlfn.MAXIFS(B32:FE32,metrics.rec,"Recatio"),B32:FE32,0)+1)))</f>
        <v>k=5, r=0.1</v>
      </c>
      <c r="FU32" s="1" t="str" cm="1">
        <f t="array" aca="1" ref="FU32" ca="1">CONCATENATE(INDIRECT(ADDRESS(1,MATCH(_xlfn.MINIFS(B32:FE32,metrics.rec,"Time"),B32:FE32,0)+1)), ", ", INDIRECT(ADDRESS(2,MATCH(_xlfn.MINIFS(B32:FE32,metrics.rec,"Time"),B32:FE32,0)+1)))</f>
        <v>k=5, r=0.9</v>
      </c>
    </row>
    <row r="33" spans="1:17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5"/>
      <c r="AQ33" s="5"/>
      <c r="AR33" s="5"/>
      <c r="AS33" s="5"/>
      <c r="AT33" s="5"/>
      <c r="AU33" s="5"/>
      <c r="AV33" s="5"/>
      <c r="AW33" s="5"/>
      <c r="AX33" s="4"/>
      <c r="AY33" s="4"/>
      <c r="AZ33" s="4"/>
      <c r="BA33" s="4"/>
      <c r="BB33" s="4"/>
      <c r="BC33" s="4"/>
      <c r="BD33" s="4"/>
      <c r="BE33" s="4"/>
      <c r="BF33" s="5"/>
      <c r="BG33" s="5"/>
      <c r="BH33" s="5"/>
      <c r="BI33" s="5"/>
      <c r="BJ33" s="5"/>
      <c r="BK33" s="5"/>
      <c r="BL33" s="5"/>
      <c r="BM33" s="5"/>
      <c r="BN33" s="4"/>
      <c r="BO33" s="4"/>
      <c r="BP33" s="4"/>
      <c r="BQ33" s="4"/>
      <c r="BR33" s="4"/>
      <c r="BS33" s="4"/>
      <c r="BT33" s="4"/>
      <c r="BU33" s="4"/>
      <c r="BV33" s="5"/>
      <c r="BW33" s="5"/>
      <c r="BX33" s="5"/>
      <c r="BY33" s="5"/>
      <c r="BZ33" s="5"/>
      <c r="CA33" s="5"/>
      <c r="CB33" s="5"/>
      <c r="CC33" s="5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/>
      <c r="EA33" s="4"/>
      <c r="EB33" s="4"/>
      <c r="EC33" s="4"/>
      <c r="ED33" s="4"/>
      <c r="EE33" s="4"/>
      <c r="EF33" s="4"/>
      <c r="EG33" s="4"/>
      <c r="EH33" s="5"/>
      <c r="EI33" s="5"/>
      <c r="EJ33" s="5"/>
      <c r="EK33" s="5"/>
      <c r="EL33" s="5"/>
      <c r="EM33" s="5"/>
      <c r="EN33" s="5"/>
      <c r="EO33" s="5"/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>
        <f t="shared" si="0"/>
        <v>0.66488000000000003</v>
      </c>
      <c r="FG33" s="4">
        <f t="shared" si="1"/>
        <v>0.76873999999999998</v>
      </c>
      <c r="FH33" s="4">
        <f t="shared" si="2"/>
        <v>0.24598000000000003</v>
      </c>
      <c r="FI33" s="4">
        <f t="shared" si="3"/>
        <v>1.1779999999999999E-2</v>
      </c>
      <c r="FJ33" s="4">
        <f t="shared" si="4"/>
        <v>0.82721999999999996</v>
      </c>
      <c r="FK33" s="4" t="e">
        <f t="shared" si="5"/>
        <v>#DIV/0!</v>
      </c>
      <c r="FL33" s="4">
        <f t="shared" si="6"/>
        <v>0.99678</v>
      </c>
      <c r="FM33" s="4">
        <f t="shared" si="7"/>
        <v>6.5305600000000013</v>
      </c>
      <c r="FN33" s="1" t="str" cm="1">
        <f t="array" aca="1" ref="FN33" ca="1">CONCATENATE(INDIRECT(ADDRESS(1,MATCH(_xlfn.MINIFS(B33:FE33,metrics.rec,"MAE"),B33:FE33,0)+1)), ", ", INDIRECT(ADDRESS(2,MATCH(_xlfn.MINIFS(B33:FE33,metrics.rec,"MAE"),B33:FE33,0)+1)))</f>
        <v>k=5, r=0.1</v>
      </c>
      <c r="FO33" s="1" t="str" cm="1">
        <f t="array" aca="1" ref="FO33" ca="1">CONCATENATE(INDIRECT(ADDRESS(1,MATCH(_xlfn.MINIFS(B33:FE33,metrics.rec,"MSE"),B33:FE33,0)+1)), ", ", INDIRECT(ADDRESS(2,MATCH(_xlfn.MINIFS(B33:FE33,metrics.rec,"MSE"),B33:FE33,0)+1)))</f>
        <v>k=5, r=0.1</v>
      </c>
      <c r="FP33" s="1" t="str" cm="1">
        <f t="array" aca="1" ref="FP33" ca="1">CONCATENATE(INDIRECT(ADDRESS(1,MATCH(_xlfn.MAXIFS(B33:FE33,metrics.rec,"R"),B33:FE33,0)+1)), ", ", INDIRECT(ADDRESS(2,MATCH(_xlfn.MAXIFS(B33:FE33,metrics.rec,"R"),B33:FE33,0)+1)))</f>
        <v>k=5, r=0.1</v>
      </c>
      <c r="FQ33" s="1" t="str" cm="1">
        <f t="array" aca="1" ref="FQ33" ca="1">CONCATENATE(INDIRECT(ADDRESS(1,MATCH(_xlfn.MAXIFS(B33:FE33,metrics.rec,"Precision"),B33:FE33,0)+1)), ", ", INDIRECT(ADDRESS(2,MATCH(_xlfn.MAXIFS(B33:FE33,metrics.rec,"Precision"),B33:FE33,0)+1)))</f>
        <v>k=5, r=0.9</v>
      </c>
      <c r="FR33" s="1" t="str" cm="1">
        <f t="array" aca="1" ref="FR33" ca="1">CONCATENATE(INDIRECT(ADDRESS(1,MATCH(_xlfn.MAXIFS(B33:FE33,metrics.rec,"Recall"),B33:FE33,0)+1)), ", ", INDIRECT(ADDRESS(2,MATCH(_xlfn.MAXIFS(B33:FE33,metrics.rec,"Recall"),B33:FE33,0)+1)))</f>
        <v>k=5, r=0.1</v>
      </c>
      <c r="FS33" s="1" t="e" cm="1">
        <f t="array" aca="1" ref="FS33" ca="1">CONCATENATE(INDIRECT(ADDRESS(1,MATCH(_xlfn.MAXIFS(B33:FE33,metrics.rec,"Coverage"),B33:FE33,0)+1)), ", ", INDIRECT(ADDRESS(2,MATCH(_xlfn.MAXIFS(B33:FE33,metrics.rec,"Coverage"),B33:FE33,0)+1)))</f>
        <v>#N/A</v>
      </c>
      <c r="FT33" s="1" t="str" cm="1">
        <f t="array" aca="1" ref="FT33" ca="1">CONCATENATE(INDIRECT(ADDRESS(1,MATCH(_xlfn.MAXIFS(B33:FE33,metrics.rec,"Recatio"),B33:FE33,0)+1)), ", ", INDIRECT(ADDRESS(2,MATCH(_xlfn.MAXIFS(B33:FE33,metrics.rec,"Recatio"),B33:FE33,0)+1)))</f>
        <v>k=5, r=0.1</v>
      </c>
      <c r="FU33" s="1" t="str" cm="1">
        <f t="array" aca="1" ref="FU33" ca="1">CONCATENATE(INDIRECT(ADDRESS(1,MATCH(_xlfn.MINIFS(B33:FE33,metrics.rec,"Time"),B33:FE33,0)+1)), ", ", INDIRECT(ADDRESS(2,MATCH(_xlfn.MINIFS(B33:FE33,metrics.rec,"Time"),B33:FE33,0)+1)))</f>
        <v>k=5, r=0.9</v>
      </c>
    </row>
    <row r="34" spans="1:17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5"/>
      <c r="AQ34" s="5"/>
      <c r="AR34" s="5"/>
      <c r="AS34" s="5"/>
      <c r="AT34" s="5"/>
      <c r="AU34" s="5"/>
      <c r="AV34" s="5"/>
      <c r="AW34" s="5"/>
      <c r="AX34" s="4"/>
      <c r="AY34" s="4"/>
      <c r="AZ34" s="4"/>
      <c r="BA34" s="4"/>
      <c r="BB34" s="4"/>
      <c r="BC34" s="4"/>
      <c r="BD34" s="4"/>
      <c r="BE34" s="4"/>
      <c r="BF34" s="5"/>
      <c r="BG34" s="5"/>
      <c r="BH34" s="5"/>
      <c r="BI34" s="5"/>
      <c r="BJ34" s="5"/>
      <c r="BK34" s="5"/>
      <c r="BL34" s="5"/>
      <c r="BM34" s="5"/>
      <c r="BN34" s="4"/>
      <c r="BO34" s="4"/>
      <c r="BP34" s="4"/>
      <c r="BQ34" s="4"/>
      <c r="BR34" s="4"/>
      <c r="BS34" s="4"/>
      <c r="BT34" s="4"/>
      <c r="BU34" s="4"/>
      <c r="BV34" s="5"/>
      <c r="BW34" s="5"/>
      <c r="BX34" s="5"/>
      <c r="BY34" s="5"/>
      <c r="BZ34" s="5"/>
      <c r="CA34" s="5"/>
      <c r="CB34" s="5"/>
      <c r="CC34" s="5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/>
      <c r="EA34" s="4"/>
      <c r="EB34" s="4"/>
      <c r="EC34" s="4"/>
      <c r="ED34" s="4"/>
      <c r="EE34" s="4"/>
      <c r="EF34" s="4"/>
      <c r="EG34" s="4"/>
      <c r="EH34" s="5"/>
      <c r="EI34" s="5"/>
      <c r="EJ34" s="5"/>
      <c r="EK34" s="5"/>
      <c r="EL34" s="5"/>
      <c r="EM34" s="5"/>
      <c r="EN34" s="5"/>
      <c r="EO34" s="5"/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>
        <f t="shared" si="0"/>
        <v>0.65104000000000006</v>
      </c>
      <c r="FG34" s="4">
        <f t="shared" si="1"/>
        <v>0.73336000000000001</v>
      </c>
      <c r="FH34" s="4">
        <f t="shared" si="2"/>
        <v>0.25334000000000001</v>
      </c>
      <c r="FI34" s="4">
        <f t="shared" si="3"/>
        <v>1.8459999999999997E-2</v>
      </c>
      <c r="FJ34" s="4">
        <f t="shared" si="4"/>
        <v>0.79963999999999991</v>
      </c>
      <c r="FK34" s="4" t="e">
        <f t="shared" si="5"/>
        <v>#DIV/0!</v>
      </c>
      <c r="FL34" s="4">
        <f t="shared" si="6"/>
        <v>0.99499999999999988</v>
      </c>
      <c r="FM34" s="4">
        <f t="shared" si="7"/>
        <v>7.23386</v>
      </c>
      <c r="FN34" s="1" t="str" cm="1">
        <f t="array" aca="1" ref="FN34" ca="1">CONCATENATE(INDIRECT(ADDRESS(1,MATCH(_xlfn.MINIFS(B34:FE34,metrics.rec,"MAE"),B34:FE34,0)+1)), ", ", INDIRECT(ADDRESS(2,MATCH(_xlfn.MINIFS(B34:FE34,metrics.rec,"MAE"),B34:FE34,0)+1)))</f>
        <v>k=5, r=0.1</v>
      </c>
      <c r="FO34" s="1" t="str" cm="1">
        <f t="array" aca="1" ref="FO34" ca="1">CONCATENATE(INDIRECT(ADDRESS(1,MATCH(_xlfn.MINIFS(B34:FE34,metrics.rec,"MSE"),B34:FE34,0)+1)), ", ", INDIRECT(ADDRESS(2,MATCH(_xlfn.MINIFS(B34:FE34,metrics.rec,"MSE"),B34:FE34,0)+1)))</f>
        <v>k=5, r=0.1</v>
      </c>
      <c r="FP34" s="1" t="str" cm="1">
        <f t="array" aca="1" ref="FP34" ca="1">CONCATENATE(INDIRECT(ADDRESS(1,MATCH(_xlfn.MAXIFS(B34:FE34,metrics.rec,"R"),B34:FE34,0)+1)), ", ", INDIRECT(ADDRESS(2,MATCH(_xlfn.MAXIFS(B34:FE34,metrics.rec,"R"),B34:FE34,0)+1)))</f>
        <v>k=5, r=0.1</v>
      </c>
      <c r="FQ34" s="1" t="str" cm="1">
        <f t="array" aca="1" ref="FQ34" ca="1">CONCATENATE(INDIRECT(ADDRESS(1,MATCH(_xlfn.MAXIFS(B34:FE34,metrics.rec,"Precision"),B34:FE34,0)+1)), ", ", INDIRECT(ADDRESS(2,MATCH(_xlfn.MAXIFS(B34:FE34,metrics.rec,"Precision"),B34:FE34,0)+1)))</f>
        <v>k=5, r=0.9</v>
      </c>
      <c r="FR34" s="1" t="str" cm="1">
        <f t="array" aca="1" ref="FR34" ca="1">CONCATENATE(INDIRECT(ADDRESS(1,MATCH(_xlfn.MAXIFS(B34:FE34,metrics.rec,"Recall"),B34:FE34,0)+1)), ", ", INDIRECT(ADDRESS(2,MATCH(_xlfn.MAXIFS(B34:FE34,metrics.rec,"Recall"),B34:FE34,0)+1)))</f>
        <v>k=5, r=0.1</v>
      </c>
      <c r="FS34" s="1" t="e" cm="1">
        <f t="array" aca="1" ref="FS34" ca="1">CONCATENATE(INDIRECT(ADDRESS(1,MATCH(_xlfn.MAXIFS(B34:FE34,metrics.rec,"Coverage"),B34:FE34,0)+1)), ", ", INDIRECT(ADDRESS(2,MATCH(_xlfn.MAXIFS(B34:FE34,metrics.rec,"Coverage"),B34:FE34,0)+1)))</f>
        <v>#N/A</v>
      </c>
      <c r="FT34" s="1" t="str" cm="1">
        <f t="array" aca="1" ref="FT34" ca="1">CONCATENATE(INDIRECT(ADDRESS(1,MATCH(_xlfn.MAXIFS(B34:FE34,metrics.rec,"Recatio"),B34:FE34,0)+1)), ", ", INDIRECT(ADDRESS(2,MATCH(_xlfn.MAXIFS(B34:FE34,metrics.rec,"Recatio"),B34:FE34,0)+1)))</f>
        <v>k=5, r=0.1</v>
      </c>
      <c r="FU34" s="1" t="str" cm="1">
        <f t="array" aca="1" ref="FU34" ca="1">CONCATENATE(INDIRECT(ADDRESS(1,MATCH(_xlfn.MINIFS(B34:FE34,metrics.rec,"Time"),B34:FE34,0)+1)), ", ", INDIRECT(ADDRESS(2,MATCH(_xlfn.MINIFS(B34:FE34,metrics.rec,"Time"),B34:FE34,0)+1)))</f>
        <v>k=5, r=0.9</v>
      </c>
    </row>
    <row r="35" spans="1:17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5"/>
      <c r="AQ35" s="5"/>
      <c r="AR35" s="5"/>
      <c r="AS35" s="5"/>
      <c r="AT35" s="5"/>
      <c r="AU35" s="5"/>
      <c r="AV35" s="5"/>
      <c r="AW35" s="5"/>
      <c r="AX35" s="4"/>
      <c r="AY35" s="4"/>
      <c r="AZ35" s="4"/>
      <c r="BA35" s="4"/>
      <c r="BB35" s="4"/>
      <c r="BC35" s="4"/>
      <c r="BD35" s="4"/>
      <c r="BE35" s="4"/>
      <c r="BF35" s="5"/>
      <c r="BG35" s="5"/>
      <c r="BH35" s="5"/>
      <c r="BI35" s="5"/>
      <c r="BJ35" s="5"/>
      <c r="BK35" s="5"/>
      <c r="BL35" s="5"/>
      <c r="BM35" s="5"/>
      <c r="BN35" s="4"/>
      <c r="BO35" s="4"/>
      <c r="BP35" s="4"/>
      <c r="BQ35" s="4"/>
      <c r="BR35" s="4"/>
      <c r="BS35" s="4"/>
      <c r="BT35" s="4"/>
      <c r="BU35" s="4"/>
      <c r="BV35" s="5"/>
      <c r="BW35" s="5"/>
      <c r="BX35" s="5"/>
      <c r="BY35" s="5"/>
      <c r="BZ35" s="5"/>
      <c r="CA35" s="5"/>
      <c r="CB35" s="5"/>
      <c r="CC35" s="5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/>
      <c r="EA35" s="4"/>
      <c r="EB35" s="4"/>
      <c r="EC35" s="4"/>
      <c r="ED35" s="4"/>
      <c r="EE35" s="4"/>
      <c r="EF35" s="4"/>
      <c r="EG35" s="4"/>
      <c r="EH35" s="5"/>
      <c r="EI35" s="5"/>
      <c r="EJ35" s="5"/>
      <c r="EK35" s="5"/>
      <c r="EL35" s="5"/>
      <c r="EM35" s="5"/>
      <c r="EN35" s="5"/>
      <c r="EO35" s="5"/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>
        <f t="shared" si="0"/>
        <v>0.66107999999999989</v>
      </c>
      <c r="FG35" s="4">
        <f t="shared" si="1"/>
        <v>0.75926000000000005</v>
      </c>
      <c r="FH35" s="4">
        <f t="shared" si="2"/>
        <v>0.24040000000000003</v>
      </c>
      <c r="FI35" s="4">
        <f t="shared" si="3"/>
        <v>1.7520000000000001E-2</v>
      </c>
      <c r="FJ35" s="4">
        <f t="shared" si="4"/>
        <v>0.80986000000000014</v>
      </c>
      <c r="FK35" s="4" t="e">
        <f t="shared" si="5"/>
        <v>#DIV/0!</v>
      </c>
      <c r="FL35" s="4">
        <f t="shared" si="6"/>
        <v>0.99519999999999997</v>
      </c>
      <c r="FM35" s="4">
        <f t="shared" si="7"/>
        <v>6.2870200000000001</v>
      </c>
      <c r="FN35" s="1" t="str" cm="1">
        <f t="array" aca="1" ref="FN35" ca="1">CONCATENATE(INDIRECT(ADDRESS(1,MATCH(_xlfn.MINIFS(B35:FE35,metrics.rec,"MAE"),B35:FE35,0)+1)), ", ", INDIRECT(ADDRESS(2,MATCH(_xlfn.MINIFS(B35:FE35,metrics.rec,"MAE"),B35:FE35,0)+1)))</f>
        <v>k=5, r=0.1</v>
      </c>
      <c r="FO35" s="1" t="str" cm="1">
        <f t="array" aca="1" ref="FO35" ca="1">CONCATENATE(INDIRECT(ADDRESS(1,MATCH(_xlfn.MINIFS(B35:FE35,metrics.rec,"MSE"),B35:FE35,0)+1)), ", ", INDIRECT(ADDRESS(2,MATCH(_xlfn.MINIFS(B35:FE35,metrics.rec,"MSE"),B35:FE35,0)+1)))</f>
        <v>k=5, r=0.1</v>
      </c>
      <c r="FP35" s="1" t="str" cm="1">
        <f t="array" aca="1" ref="FP35" ca="1">CONCATENATE(INDIRECT(ADDRESS(1,MATCH(_xlfn.MAXIFS(B35:FE35,metrics.rec,"R"),B35:FE35,0)+1)), ", ", INDIRECT(ADDRESS(2,MATCH(_xlfn.MAXIFS(B35:FE35,metrics.rec,"R"),B35:FE35,0)+1)))</f>
        <v>k=5, r=0.1</v>
      </c>
      <c r="FQ35" s="1" t="str" cm="1">
        <f t="array" aca="1" ref="FQ35" ca="1">CONCATENATE(INDIRECT(ADDRESS(1,MATCH(_xlfn.MAXIFS(B35:FE35,metrics.rec,"Precision"),B35:FE35,0)+1)), ", ", INDIRECT(ADDRESS(2,MATCH(_xlfn.MAXIFS(B35:FE35,metrics.rec,"Precision"),B35:FE35,0)+1)))</f>
        <v>k=5, r=0.9</v>
      </c>
      <c r="FR35" s="1" t="str" cm="1">
        <f t="array" aca="1" ref="FR35" ca="1">CONCATENATE(INDIRECT(ADDRESS(1,MATCH(_xlfn.MAXIFS(B35:FE35,metrics.rec,"Recall"),B35:FE35,0)+1)), ", ", INDIRECT(ADDRESS(2,MATCH(_xlfn.MAXIFS(B35:FE35,metrics.rec,"Recall"),B35:FE35,0)+1)))</f>
        <v>k=5, r=0.1</v>
      </c>
      <c r="FS35" s="1" t="e" cm="1">
        <f t="array" aca="1" ref="FS35" ca="1">CONCATENATE(INDIRECT(ADDRESS(1,MATCH(_xlfn.MAXIFS(B35:FE35,metrics.rec,"Coverage"),B35:FE35,0)+1)), ", ", INDIRECT(ADDRESS(2,MATCH(_xlfn.MAXIFS(B35:FE35,metrics.rec,"Coverage"),B35:FE35,0)+1)))</f>
        <v>#N/A</v>
      </c>
      <c r="FT35" s="1" t="str" cm="1">
        <f t="array" aca="1" ref="FT35" ca="1">CONCATENATE(INDIRECT(ADDRESS(1,MATCH(_xlfn.MAXIFS(B35:FE35,metrics.rec,"Recatio"),B35:FE35,0)+1)), ", ", INDIRECT(ADDRESS(2,MATCH(_xlfn.MAXIFS(B35:FE35,metrics.rec,"Recatio"),B35:FE35,0)+1)))</f>
        <v>k=5, r=0.1</v>
      </c>
      <c r="FU35" s="1" t="str" cm="1">
        <f t="array" aca="1" ref="FU35" ca="1">CONCATENATE(INDIRECT(ADDRESS(1,MATCH(_xlfn.MINIFS(B35:FE35,metrics.rec,"Time"),B35:FE35,0)+1)), ", ", INDIRECT(ADDRESS(2,MATCH(_xlfn.MINIFS(B35:FE35,metrics.rec,"Time"),B35:FE35,0)+1)))</f>
        <v>k=5, r=0.9</v>
      </c>
    </row>
    <row r="36" spans="1:177" x14ac:dyDescent="0.2">
      <c r="A36" s="1" t="s">
        <v>33</v>
      </c>
      <c r="B36" s="4">
        <v>0.63919999999999999</v>
      </c>
      <c r="C36" s="4">
        <v>0.70779999999999998</v>
      </c>
      <c r="D36" s="4">
        <v>0.24510000000000001</v>
      </c>
      <c r="E36" s="4">
        <v>4.1000000000000003E-3</v>
      </c>
      <c r="F36" s="4">
        <v>0.85450000000000004</v>
      </c>
      <c r="G36" s="4"/>
      <c r="H36" s="4">
        <v>1</v>
      </c>
      <c r="I36" s="4">
        <v>2.9390999999999998</v>
      </c>
      <c r="J36" s="5">
        <v>0.6522</v>
      </c>
      <c r="K36" s="5">
        <v>0.74009999999999998</v>
      </c>
      <c r="L36" s="5">
        <v>0.22090000000000001</v>
      </c>
      <c r="M36" s="5">
        <v>1.26E-2</v>
      </c>
      <c r="N36" s="5">
        <v>0.84289999999999998</v>
      </c>
      <c r="O36" s="5"/>
      <c r="P36" s="5">
        <v>1</v>
      </c>
      <c r="Q36" s="5">
        <v>2.7338</v>
      </c>
      <c r="R36" s="4">
        <v>0.66090000000000004</v>
      </c>
      <c r="S36" s="4">
        <v>0.75880000000000003</v>
      </c>
      <c r="T36" s="4">
        <v>0.20660000000000001</v>
      </c>
      <c r="U36" s="4">
        <v>2.29E-2</v>
      </c>
      <c r="V36" s="4">
        <v>0.81710000000000005</v>
      </c>
      <c r="W36" s="4"/>
      <c r="X36" s="4">
        <v>1</v>
      </c>
      <c r="Y36" s="4">
        <v>2.7816999999999998</v>
      </c>
      <c r="Z36" s="5">
        <v>0.69</v>
      </c>
      <c r="AA36" s="5">
        <v>0.82430000000000003</v>
      </c>
      <c r="AB36" s="5">
        <v>0.16389999999999999</v>
      </c>
      <c r="AC36" s="5">
        <v>3.39E-2</v>
      </c>
      <c r="AD36" s="5">
        <v>0.7661</v>
      </c>
      <c r="AE36" s="5"/>
      <c r="AF36" s="5">
        <v>1</v>
      </c>
      <c r="AG36" s="5">
        <v>2.3048000000000002</v>
      </c>
      <c r="AH36" s="4">
        <v>0.745</v>
      </c>
      <c r="AI36" s="4">
        <v>0.96060000000000001</v>
      </c>
      <c r="AJ36" s="4">
        <v>0.1042</v>
      </c>
      <c r="AK36" s="4">
        <v>4.4299999999999999E-2</v>
      </c>
      <c r="AL36" s="4">
        <v>0.56069999999999998</v>
      </c>
      <c r="AM36" s="4"/>
      <c r="AN36" s="4">
        <v>0.98</v>
      </c>
      <c r="AO36" s="4">
        <v>1.2425999999999999</v>
      </c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5"/>
      <c r="BG36" s="5"/>
      <c r="BH36" s="5"/>
      <c r="BI36" s="5"/>
      <c r="BJ36" s="5"/>
      <c r="BK36" s="5"/>
      <c r="BL36" s="5"/>
      <c r="BM36" s="5"/>
      <c r="BN36" s="4"/>
      <c r="BO36" s="4"/>
      <c r="BP36" s="4"/>
      <c r="BQ36" s="4"/>
      <c r="BR36" s="4"/>
      <c r="BS36" s="4"/>
      <c r="BT36" s="4"/>
      <c r="BU36" s="4"/>
      <c r="BV36" s="5"/>
      <c r="BW36" s="5"/>
      <c r="BX36" s="5"/>
      <c r="BY36" s="5"/>
      <c r="BZ36" s="5"/>
      <c r="CA36" s="5"/>
      <c r="CB36" s="5"/>
      <c r="CC36" s="5"/>
      <c r="CD36" s="4"/>
      <c r="CE36" s="4"/>
      <c r="CF36" s="4"/>
      <c r="CG36" s="4"/>
      <c r="CH36" s="4"/>
      <c r="CI36" s="4"/>
      <c r="CJ36" s="4"/>
      <c r="CK36" s="4"/>
      <c r="CL36" s="5"/>
      <c r="CM36" s="5"/>
      <c r="CN36" s="5"/>
      <c r="CO36" s="5"/>
      <c r="CP36" s="5"/>
      <c r="CQ36" s="5"/>
      <c r="CR36" s="5"/>
      <c r="CS36" s="5"/>
      <c r="CT36" s="4"/>
      <c r="CU36" s="4"/>
      <c r="CV36" s="4"/>
      <c r="CW36" s="4"/>
      <c r="CX36" s="4"/>
      <c r="CY36" s="4"/>
      <c r="CZ36" s="4"/>
      <c r="DA36" s="4"/>
      <c r="DB36" s="5"/>
      <c r="DC36" s="5"/>
      <c r="DD36" s="5"/>
      <c r="DE36" s="5"/>
      <c r="DF36" s="5"/>
      <c r="DG36" s="5"/>
      <c r="DH36" s="5"/>
      <c r="DI36" s="5"/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/>
      <c r="EA36" s="4"/>
      <c r="EB36" s="4"/>
      <c r="EC36" s="4"/>
      <c r="ED36" s="4"/>
      <c r="EE36" s="4"/>
      <c r="EF36" s="4"/>
      <c r="EG36" s="4"/>
      <c r="EH36" s="5"/>
      <c r="EI36" s="5"/>
      <c r="EJ36" s="5"/>
      <c r="EK36" s="5"/>
      <c r="EL36" s="5"/>
      <c r="EM36" s="5"/>
      <c r="EN36" s="5"/>
      <c r="EO36" s="5"/>
      <c r="EP36" s="4"/>
      <c r="EQ36" s="4"/>
      <c r="ER36" s="4"/>
      <c r="ES36" s="4"/>
      <c r="ET36" s="4"/>
      <c r="EU36" s="4"/>
      <c r="EV36" s="4"/>
      <c r="EW36" s="4"/>
      <c r="EX36" s="5"/>
      <c r="EY36" s="5"/>
      <c r="EZ36" s="5"/>
      <c r="FA36" s="5"/>
      <c r="FB36" s="5"/>
      <c r="FC36" s="5"/>
      <c r="FD36" s="5"/>
      <c r="FE36" s="5"/>
      <c r="FF36" s="4">
        <f t="shared" si="0"/>
        <v>0.67745999999999995</v>
      </c>
      <c r="FG36" s="4">
        <f t="shared" si="1"/>
        <v>0.79832000000000003</v>
      </c>
      <c r="FH36" s="4">
        <f t="shared" si="2"/>
        <v>0.18814</v>
      </c>
      <c r="FI36" s="4">
        <f t="shared" si="3"/>
        <v>2.3559999999999998E-2</v>
      </c>
      <c r="FJ36" s="4">
        <f t="shared" si="4"/>
        <v>0.76825999999999994</v>
      </c>
      <c r="FK36" s="4" t="e">
        <f t="shared" si="5"/>
        <v>#DIV/0!</v>
      </c>
      <c r="FL36" s="4">
        <f t="shared" si="6"/>
        <v>0.99600000000000011</v>
      </c>
      <c r="FM36" s="4">
        <f t="shared" si="7"/>
        <v>2.4003999999999999</v>
      </c>
      <c r="FN36" s="1" t="str" cm="1">
        <f t="array" aca="1" ref="FN36" ca="1">CONCATENATE(INDIRECT(ADDRESS(1,MATCH(_xlfn.MINIFS(B36:FE36,metrics.rec,"MAE"),B36:FE36,0)+1)), ", ", INDIRECT(ADDRESS(2,MATCH(_xlfn.MINIFS(B36:FE36,metrics.rec,"MAE"),B36:FE36,0)+1)))</f>
        <v>k=5, r=0.1</v>
      </c>
      <c r="FO36" s="1" t="str" cm="1">
        <f t="array" aca="1" ref="FO36" ca="1">CONCATENATE(INDIRECT(ADDRESS(1,MATCH(_xlfn.MINIFS(B36:FE36,metrics.rec,"MSE"),B36:FE36,0)+1)), ", ", INDIRECT(ADDRESS(2,MATCH(_xlfn.MINIFS(B36:FE36,metrics.rec,"MSE"),B36:FE36,0)+1)))</f>
        <v>k=5, r=0.1</v>
      </c>
      <c r="FP36" s="1" t="str" cm="1">
        <f t="array" aca="1" ref="FP36" ca="1">CONCATENATE(INDIRECT(ADDRESS(1,MATCH(_xlfn.MAXIFS(B36:FE36,metrics.rec,"R"),B36:FE36,0)+1)), ", ", INDIRECT(ADDRESS(2,MATCH(_xlfn.MAXIFS(B36:FE36,metrics.rec,"R"),B36:FE36,0)+1)))</f>
        <v>k=5, r=0.1</v>
      </c>
      <c r="FQ36" s="1" t="str" cm="1">
        <f t="array" aca="1" ref="FQ36" ca="1">CONCATENATE(INDIRECT(ADDRESS(1,MATCH(_xlfn.MAXIFS(B36:FE36,metrics.rec,"Precision"),B36:FE36,0)+1)), ", ", INDIRECT(ADDRESS(2,MATCH(_xlfn.MAXIFS(B36:FE36,metrics.rec,"Precision"),B36:FE36,0)+1)))</f>
        <v>k=5, r=0.9</v>
      </c>
      <c r="FR36" s="1" t="str" cm="1">
        <f t="array" aca="1" ref="FR36" ca="1">CONCATENATE(INDIRECT(ADDRESS(1,MATCH(_xlfn.MAXIFS(B36:FE36,metrics.rec,"Recall"),B36:FE36,0)+1)), ", ", INDIRECT(ADDRESS(2,MATCH(_xlfn.MAXIFS(B36:FE36,metrics.rec,"Recall"),B36:FE36,0)+1)))</f>
        <v>k=5, r=0.1</v>
      </c>
      <c r="FS36" s="1" t="e" cm="1">
        <f t="array" aca="1" ref="FS36" ca="1">CONCATENATE(INDIRECT(ADDRESS(1,MATCH(_xlfn.MAXIFS(B36:FE36,metrics.rec,"Coverage"),B36:FE36,0)+1)), ", ", INDIRECT(ADDRESS(2,MATCH(_xlfn.MAXIFS(B36:FE36,metrics.rec,"Coverage"),B36:FE36,0)+1)))</f>
        <v>#N/A</v>
      </c>
      <c r="FT36" s="1" t="str" cm="1">
        <f t="array" aca="1" ref="FT36" ca="1">CONCATENATE(INDIRECT(ADDRESS(1,MATCH(_xlfn.MAXIFS(B36:FE36,metrics.rec,"Recatio"),B36:FE36,0)+1)), ", ", INDIRECT(ADDRESS(2,MATCH(_xlfn.MAXIFS(B36:FE36,metrics.rec,"Recatio"),B36:FE36,0)+1)))</f>
        <v>k=5, r=0.1</v>
      </c>
      <c r="FU36" s="1" t="str" cm="1">
        <f t="array" aca="1" ref="FU36" ca="1">CONCATENATE(INDIRECT(ADDRESS(1,MATCH(_xlfn.MINIFS(B36:FE36,metrics.rec,"Time"),B36:FE36,0)+1)), ", ", INDIRECT(ADDRESS(2,MATCH(_xlfn.MINIFS(B36:FE36,metrics.rec,"Time"),B36:FE36,0)+1)))</f>
        <v>k=5, r=0.9</v>
      </c>
    </row>
    <row r="37" spans="1:177" x14ac:dyDescent="0.2">
      <c r="A37" s="1" t="s">
        <v>34</v>
      </c>
      <c r="B37" s="4">
        <v>0.69230000000000003</v>
      </c>
      <c r="C37" s="4">
        <v>0.81189999999999996</v>
      </c>
      <c r="D37" s="4">
        <v>0.10630000000000001</v>
      </c>
      <c r="E37" s="4">
        <v>4.1000000000000003E-3</v>
      </c>
      <c r="F37" s="4">
        <v>0.57389999999999997</v>
      </c>
      <c r="G37" s="4"/>
      <c r="H37" s="4">
        <v>1</v>
      </c>
      <c r="I37" s="4">
        <v>2.9146000000000001</v>
      </c>
      <c r="J37" s="5">
        <v>0.72850000000000004</v>
      </c>
      <c r="K37" s="5">
        <v>0.90210000000000001</v>
      </c>
      <c r="L37" s="5">
        <v>9.6199999999999994E-2</v>
      </c>
      <c r="M37" s="5">
        <v>1.03E-2</v>
      </c>
      <c r="N37" s="5">
        <v>0.50949999999999995</v>
      </c>
      <c r="O37" s="5"/>
      <c r="P37" s="5">
        <v>1</v>
      </c>
      <c r="Q37" s="5">
        <v>2.5518999999999998</v>
      </c>
      <c r="R37" s="4">
        <v>0.74739999999999995</v>
      </c>
      <c r="S37" s="4">
        <v>0.95009999999999994</v>
      </c>
      <c r="T37" s="4">
        <v>0.1031</v>
      </c>
      <c r="U37" s="4">
        <v>1.49E-2</v>
      </c>
      <c r="V37" s="4">
        <v>0.45540000000000003</v>
      </c>
      <c r="W37" s="4"/>
      <c r="X37" s="4">
        <v>1</v>
      </c>
      <c r="Y37" s="4">
        <v>2.3915000000000002</v>
      </c>
      <c r="Z37" s="5">
        <v>0.75109999999999999</v>
      </c>
      <c r="AA37" s="5">
        <v>0.96499999999999997</v>
      </c>
      <c r="AB37" s="5">
        <v>0.1255</v>
      </c>
      <c r="AC37" s="5">
        <v>1.9900000000000001E-2</v>
      </c>
      <c r="AD37" s="5">
        <v>0.46300000000000002</v>
      </c>
      <c r="AE37" s="5"/>
      <c r="AF37" s="5">
        <v>1</v>
      </c>
      <c r="AG37" s="5">
        <v>2.0381999999999998</v>
      </c>
      <c r="AH37" s="4">
        <v>0.755</v>
      </c>
      <c r="AI37" s="4">
        <v>0.98780000000000001</v>
      </c>
      <c r="AJ37" s="4">
        <v>0.10929999999999999</v>
      </c>
      <c r="AK37" s="4">
        <v>4.8399999999999999E-2</v>
      </c>
      <c r="AL37" s="4">
        <v>0.48409999999999997</v>
      </c>
      <c r="AM37" s="4"/>
      <c r="AN37" s="4">
        <v>0.97640000000000005</v>
      </c>
      <c r="AO37" s="4">
        <v>0.8427</v>
      </c>
      <c r="AP37" s="5"/>
      <c r="AQ37" s="5"/>
      <c r="AR37" s="5"/>
      <c r="AS37" s="5"/>
      <c r="AT37" s="5"/>
      <c r="AU37" s="5"/>
      <c r="AV37" s="5"/>
      <c r="AW37" s="5"/>
      <c r="AX37" s="4"/>
      <c r="AY37" s="4"/>
      <c r="AZ37" s="4"/>
      <c r="BA37" s="4"/>
      <c r="BB37" s="4"/>
      <c r="BC37" s="4"/>
      <c r="BD37" s="4"/>
      <c r="BE37" s="4"/>
      <c r="BF37" s="5"/>
      <c r="BG37" s="5"/>
      <c r="BH37" s="5"/>
      <c r="BI37" s="5"/>
      <c r="BJ37" s="5"/>
      <c r="BK37" s="5"/>
      <c r="BL37" s="5"/>
      <c r="BM37" s="5"/>
      <c r="BN37" s="4"/>
      <c r="BO37" s="4"/>
      <c r="BP37" s="4"/>
      <c r="BQ37" s="4"/>
      <c r="BR37" s="4"/>
      <c r="BS37" s="4"/>
      <c r="BT37" s="4"/>
      <c r="BU37" s="4"/>
      <c r="BV37" s="5"/>
      <c r="BW37" s="5"/>
      <c r="BX37" s="5"/>
      <c r="BY37" s="5"/>
      <c r="BZ37" s="5"/>
      <c r="CA37" s="5"/>
      <c r="CB37" s="5"/>
      <c r="CC37" s="5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4"/>
      <c r="CU37" s="4"/>
      <c r="CV37" s="4"/>
      <c r="CW37" s="4"/>
      <c r="CX37" s="4"/>
      <c r="CY37" s="4"/>
      <c r="CZ37" s="4"/>
      <c r="DA37" s="4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/>
      <c r="EA37" s="4"/>
      <c r="EB37" s="4"/>
      <c r="EC37" s="4"/>
      <c r="ED37" s="4"/>
      <c r="EE37" s="4"/>
      <c r="EF37" s="4"/>
      <c r="EG37" s="4"/>
      <c r="EH37" s="5"/>
      <c r="EI37" s="5"/>
      <c r="EJ37" s="5"/>
      <c r="EK37" s="5"/>
      <c r="EL37" s="5"/>
      <c r="EM37" s="5"/>
      <c r="EN37" s="5"/>
      <c r="EO37" s="5"/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>
        <f t="shared" si="0"/>
        <v>0.73486000000000007</v>
      </c>
      <c r="FG37" s="4">
        <f t="shared" si="1"/>
        <v>0.92337999999999987</v>
      </c>
      <c r="FH37" s="4">
        <f t="shared" si="2"/>
        <v>0.10808</v>
      </c>
      <c r="FI37" s="4">
        <f t="shared" si="3"/>
        <v>1.9519999999999999E-2</v>
      </c>
      <c r="FJ37" s="4">
        <f t="shared" si="4"/>
        <v>0.49718000000000001</v>
      </c>
      <c r="FK37" s="4" t="e">
        <f t="shared" si="5"/>
        <v>#DIV/0!</v>
      </c>
      <c r="FL37" s="4">
        <f t="shared" si="6"/>
        <v>0.99527999999999994</v>
      </c>
      <c r="FM37" s="4">
        <f t="shared" si="7"/>
        <v>2.14778</v>
      </c>
      <c r="FN37" s="1" t="str" cm="1">
        <f t="array" aca="1" ref="FN37" ca="1">CONCATENATE(INDIRECT(ADDRESS(1,MATCH(_xlfn.MINIFS(B37:FE37,metrics.rec,"MAE"),B37:FE37,0)+1)), ", ", INDIRECT(ADDRESS(2,MATCH(_xlfn.MINIFS(B37:FE37,metrics.rec,"MAE"),B37:FE37,0)+1)))</f>
        <v>k=5, r=0.1</v>
      </c>
      <c r="FO37" s="1" t="str" cm="1">
        <f t="array" aca="1" ref="FO37" ca="1">CONCATENATE(INDIRECT(ADDRESS(1,MATCH(_xlfn.MINIFS(B37:FE37,metrics.rec,"MSE"),B37:FE37,0)+1)), ", ", INDIRECT(ADDRESS(2,MATCH(_xlfn.MINIFS(B37:FE37,metrics.rec,"MSE"),B37:FE37,0)+1)))</f>
        <v>k=5, r=0.1</v>
      </c>
      <c r="FP37" s="1" t="str" cm="1">
        <f t="array" aca="1" ref="FP37" ca="1">CONCATENATE(INDIRECT(ADDRESS(1,MATCH(_xlfn.MAXIFS(B37:FE37,metrics.rec,"R"),B37:FE37,0)+1)), ", ", INDIRECT(ADDRESS(2,MATCH(_xlfn.MAXIFS(B37:FE37,metrics.rec,"R"),B37:FE37,0)+1)))</f>
        <v>k=5, r=0.7</v>
      </c>
      <c r="FQ37" s="1" t="str" cm="1">
        <f t="array" aca="1" ref="FQ37" ca="1">CONCATENATE(INDIRECT(ADDRESS(1,MATCH(_xlfn.MAXIFS(B37:FE37,metrics.rec,"Precision"),B37:FE37,0)+1)), ", ", INDIRECT(ADDRESS(2,MATCH(_xlfn.MAXIFS(B37:FE37,metrics.rec,"Precision"),B37:FE37,0)+1)))</f>
        <v>k=5, r=0.9</v>
      </c>
      <c r="FR37" s="1" t="str" cm="1">
        <f t="array" aca="1" ref="FR37" ca="1">CONCATENATE(INDIRECT(ADDRESS(1,MATCH(_xlfn.MAXIFS(B37:FE37,metrics.rec,"Recall"),B37:FE37,0)+1)), ", ", INDIRECT(ADDRESS(2,MATCH(_xlfn.MAXIFS(B37:FE37,metrics.rec,"Recall"),B37:FE37,0)+1)))</f>
        <v>k=5, r=0.1</v>
      </c>
      <c r="FS37" s="1" t="e" cm="1">
        <f t="array" aca="1" ref="FS37" ca="1">CONCATENATE(INDIRECT(ADDRESS(1,MATCH(_xlfn.MAXIFS(B37:FE37,metrics.rec,"Coverage"),B37:FE37,0)+1)), ", ", INDIRECT(ADDRESS(2,MATCH(_xlfn.MAXIFS(B37:FE37,metrics.rec,"Coverage"),B37:FE37,0)+1)))</f>
        <v>#N/A</v>
      </c>
      <c r="FT37" s="1" t="str" cm="1">
        <f t="array" aca="1" ref="FT37" ca="1">CONCATENATE(INDIRECT(ADDRESS(1,MATCH(_xlfn.MAXIFS(B37:FE37,metrics.rec,"Recatio"),B37:FE37,0)+1)), ", ", INDIRECT(ADDRESS(2,MATCH(_xlfn.MAXIFS(B37:FE37,metrics.rec,"Recatio"),B37:FE37,0)+1)))</f>
        <v>k=5, r=0.1</v>
      </c>
      <c r="FU37" s="1" t="str" cm="1">
        <f t="array" aca="1" ref="FU37" ca="1">CONCATENATE(INDIRECT(ADDRESS(1,MATCH(_xlfn.MINIFS(B37:FE37,metrics.rec,"Time"),B37:FE37,0)+1)), ", ", INDIRECT(ADDRESS(2,MATCH(_xlfn.MINIFS(B37:FE37,metrics.rec,"Time"),B37:FE37,0)+1)))</f>
        <v>k=5, r=0.9</v>
      </c>
    </row>
    <row r="38" spans="1:177" x14ac:dyDescent="0.2">
      <c r="A38" s="1" t="s">
        <v>35</v>
      </c>
      <c r="B38" s="4">
        <v>0.66569999999999996</v>
      </c>
      <c r="C38" s="4">
        <v>0.76780000000000004</v>
      </c>
      <c r="D38" s="4">
        <v>0.1668</v>
      </c>
      <c r="E38" s="4">
        <v>3.8999999999999998E-3</v>
      </c>
      <c r="F38" s="4">
        <v>0.6593</v>
      </c>
      <c r="G38" s="4"/>
      <c r="H38" s="4">
        <v>0.99790000000000001</v>
      </c>
      <c r="I38" s="4">
        <v>2.9546999999999999</v>
      </c>
      <c r="J38" s="5">
        <v>0.70050000000000001</v>
      </c>
      <c r="K38" s="5">
        <v>0.84589999999999999</v>
      </c>
      <c r="L38" s="5">
        <v>0.14990000000000001</v>
      </c>
      <c r="M38" s="5">
        <v>1.0200000000000001E-2</v>
      </c>
      <c r="N38" s="5">
        <v>0.59730000000000005</v>
      </c>
      <c r="O38" s="5"/>
      <c r="P38" s="5">
        <v>0.99839999999999995</v>
      </c>
      <c r="Q38" s="5">
        <v>2.5447000000000002</v>
      </c>
      <c r="R38" s="4">
        <v>0.72419999999999995</v>
      </c>
      <c r="S38" s="4">
        <v>0.90269999999999995</v>
      </c>
      <c r="T38" s="4">
        <v>0.14280000000000001</v>
      </c>
      <c r="U38" s="4">
        <v>1.4999999999999999E-2</v>
      </c>
      <c r="V38" s="4">
        <v>0.53210000000000002</v>
      </c>
      <c r="W38" s="4"/>
      <c r="X38" s="4">
        <v>0.998</v>
      </c>
      <c r="Y38" s="4">
        <v>2.3509000000000002</v>
      </c>
      <c r="Z38" s="5">
        <v>0.74029999999999996</v>
      </c>
      <c r="AA38" s="5">
        <v>0.94479999999999997</v>
      </c>
      <c r="AB38" s="5">
        <v>0.12720000000000001</v>
      </c>
      <c r="AC38" s="5">
        <v>1.9E-2</v>
      </c>
      <c r="AD38" s="5">
        <v>0.5071</v>
      </c>
      <c r="AE38" s="5"/>
      <c r="AF38" s="5">
        <v>0.99150000000000005</v>
      </c>
      <c r="AG38" s="5">
        <v>1.8621000000000001</v>
      </c>
      <c r="AH38" s="4">
        <v>0.76580000000000004</v>
      </c>
      <c r="AI38" s="4">
        <v>1.0065999999999999</v>
      </c>
      <c r="AJ38" s="4">
        <v>3.1899999999999998E-2</v>
      </c>
      <c r="AK38" s="4">
        <v>4.8899999999999999E-2</v>
      </c>
      <c r="AL38" s="4">
        <v>0.52080000000000004</v>
      </c>
      <c r="AM38" s="4"/>
      <c r="AN38" s="4">
        <v>0.88080000000000003</v>
      </c>
      <c r="AO38" s="4">
        <v>0.87129999999999996</v>
      </c>
      <c r="AP38" s="5"/>
      <c r="AQ38" s="5"/>
      <c r="AR38" s="5"/>
      <c r="AS38" s="5"/>
      <c r="AT38" s="5"/>
      <c r="AU38" s="5"/>
      <c r="AV38" s="5"/>
      <c r="AW38" s="5"/>
      <c r="AX38" s="4"/>
      <c r="AY38" s="4"/>
      <c r="AZ38" s="4"/>
      <c r="BA38" s="4"/>
      <c r="BB38" s="4"/>
      <c r="BC38" s="4"/>
      <c r="BD38" s="4"/>
      <c r="BE38" s="4"/>
      <c r="BF38" s="5"/>
      <c r="BG38" s="5"/>
      <c r="BH38" s="5"/>
      <c r="BI38" s="5"/>
      <c r="BJ38" s="5"/>
      <c r="BK38" s="5"/>
      <c r="BL38" s="5"/>
      <c r="BM38" s="5"/>
      <c r="BN38" s="4"/>
      <c r="BO38" s="4"/>
      <c r="BP38" s="4"/>
      <c r="BQ38" s="4"/>
      <c r="BR38" s="4"/>
      <c r="BS38" s="4"/>
      <c r="BT38" s="4"/>
      <c r="BU38" s="4"/>
      <c r="BV38" s="5"/>
      <c r="BW38" s="5"/>
      <c r="BX38" s="5"/>
      <c r="BY38" s="5"/>
      <c r="BZ38" s="5"/>
      <c r="CA38" s="5"/>
      <c r="CB38" s="5"/>
      <c r="CC38" s="5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4"/>
      <c r="CU38" s="4"/>
      <c r="CV38" s="4"/>
      <c r="CW38" s="4"/>
      <c r="CX38" s="4"/>
      <c r="CY38" s="4"/>
      <c r="CZ38" s="4"/>
      <c r="DA38" s="4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/>
      <c r="EA38" s="4"/>
      <c r="EB38" s="4"/>
      <c r="EC38" s="4"/>
      <c r="ED38" s="4"/>
      <c r="EE38" s="4"/>
      <c r="EF38" s="4"/>
      <c r="EG38" s="4"/>
      <c r="EH38" s="5"/>
      <c r="EI38" s="5"/>
      <c r="EJ38" s="5"/>
      <c r="EK38" s="5"/>
      <c r="EL38" s="5"/>
      <c r="EM38" s="5"/>
      <c r="EN38" s="5"/>
      <c r="EO38" s="5"/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>
        <f t="shared" si="0"/>
        <v>0.71929999999999994</v>
      </c>
      <c r="FG38" s="4">
        <f t="shared" si="1"/>
        <v>0.89355999999999991</v>
      </c>
      <c r="FH38" s="4">
        <f t="shared" si="2"/>
        <v>0.12372000000000001</v>
      </c>
      <c r="FI38" s="4">
        <f t="shared" si="3"/>
        <v>1.9400000000000001E-2</v>
      </c>
      <c r="FJ38" s="4">
        <f t="shared" si="4"/>
        <v>0.56332000000000004</v>
      </c>
      <c r="FK38" s="4" t="e">
        <f t="shared" si="5"/>
        <v>#DIV/0!</v>
      </c>
      <c r="FL38" s="4">
        <f t="shared" si="6"/>
        <v>0.97331999999999996</v>
      </c>
      <c r="FM38" s="4">
        <f t="shared" si="7"/>
        <v>2.1167400000000001</v>
      </c>
      <c r="FN38" s="1" t="str" cm="1">
        <f t="array" aca="1" ref="FN38" ca="1">CONCATENATE(INDIRECT(ADDRESS(1,MATCH(_xlfn.MINIFS(B38:FE38,metrics.rec,"MAE"),B38:FE38,0)+1)), ", ", INDIRECT(ADDRESS(2,MATCH(_xlfn.MINIFS(B38:FE38,metrics.rec,"MAE"),B38:FE38,0)+1)))</f>
        <v>k=5, r=0.1</v>
      </c>
      <c r="FO38" s="1" t="str" cm="1">
        <f t="array" aca="1" ref="FO38" ca="1">CONCATENATE(INDIRECT(ADDRESS(1,MATCH(_xlfn.MINIFS(B38:FE38,metrics.rec,"MSE"),B38:FE38,0)+1)), ", ", INDIRECT(ADDRESS(2,MATCH(_xlfn.MINIFS(B38:FE38,metrics.rec,"MSE"),B38:FE38,0)+1)))</f>
        <v>k=5, r=0.1</v>
      </c>
      <c r="FP38" s="1" t="str" cm="1">
        <f t="array" aca="1" ref="FP38" ca="1">CONCATENATE(INDIRECT(ADDRESS(1,MATCH(_xlfn.MAXIFS(B38:FE38,metrics.rec,"R"),B38:FE38,0)+1)), ", ", INDIRECT(ADDRESS(2,MATCH(_xlfn.MAXIFS(B38:FE38,metrics.rec,"R"),B38:FE38,0)+1)))</f>
        <v>k=5, r=0.1</v>
      </c>
      <c r="FQ38" s="1" t="str" cm="1">
        <f t="array" aca="1" ref="FQ38" ca="1">CONCATENATE(INDIRECT(ADDRESS(1,MATCH(_xlfn.MAXIFS(B38:FE38,metrics.rec,"Precision"),B38:FE38,0)+1)), ", ", INDIRECT(ADDRESS(2,MATCH(_xlfn.MAXIFS(B38:FE38,metrics.rec,"Precision"),B38:FE38,0)+1)))</f>
        <v>k=5, r=0.9</v>
      </c>
      <c r="FR38" s="1" t="str" cm="1">
        <f t="array" aca="1" ref="FR38" ca="1">CONCATENATE(INDIRECT(ADDRESS(1,MATCH(_xlfn.MAXIFS(B38:FE38,metrics.rec,"Recall"),B38:FE38,0)+1)), ", ", INDIRECT(ADDRESS(2,MATCH(_xlfn.MAXIFS(B38:FE38,metrics.rec,"Recall"),B38:FE38,0)+1)))</f>
        <v>k=5, r=0.1</v>
      </c>
      <c r="FS38" s="1" t="e" cm="1">
        <f t="array" aca="1" ref="FS38" ca="1">CONCATENATE(INDIRECT(ADDRESS(1,MATCH(_xlfn.MAXIFS(B38:FE38,metrics.rec,"Coverage"),B38:FE38,0)+1)), ", ", INDIRECT(ADDRESS(2,MATCH(_xlfn.MAXIFS(B38:FE38,metrics.rec,"Coverage"),B38:FE38,0)+1)))</f>
        <v>#N/A</v>
      </c>
      <c r="FT38" s="1" t="str" cm="1">
        <f t="array" aca="1" ref="FT38" ca="1">CONCATENATE(INDIRECT(ADDRESS(1,MATCH(_xlfn.MAXIFS(B38:FE38,metrics.rec,"Recatio"),B38:FE38,0)+1)), ", ", INDIRECT(ADDRESS(2,MATCH(_xlfn.MAXIFS(B38:FE38,metrics.rec,"Recatio"),B38:FE38,0)+1)))</f>
        <v>k=5, r=0.3</v>
      </c>
      <c r="FU38" s="1" t="str" cm="1">
        <f t="array" aca="1" ref="FU38" ca="1">CONCATENATE(INDIRECT(ADDRESS(1,MATCH(_xlfn.MINIFS(B38:FE38,metrics.rec,"Time"),B38:FE38,0)+1)), ", ", INDIRECT(ADDRESS(2,MATCH(_xlfn.MINIFS(B38:FE38,metrics.rec,"Time"),B38:FE38,0)+1)))</f>
        <v>k=5, r=0.9</v>
      </c>
    </row>
    <row r="39" spans="1:177" x14ac:dyDescent="0.2">
      <c r="A39" s="1" t="s">
        <v>36</v>
      </c>
      <c r="B39" s="4">
        <v>0.66149999999999998</v>
      </c>
      <c r="C39" s="4">
        <v>0.74670000000000003</v>
      </c>
      <c r="D39" s="4">
        <v>0.18079999999999999</v>
      </c>
      <c r="E39" s="4">
        <v>3.5999999999999999E-3</v>
      </c>
      <c r="F39" s="4">
        <v>0.6996</v>
      </c>
      <c r="G39" s="4"/>
      <c r="H39" s="4">
        <v>1</v>
      </c>
      <c r="I39" s="4">
        <v>3.0385</v>
      </c>
      <c r="J39" s="5">
        <v>0.68340000000000001</v>
      </c>
      <c r="K39" s="5">
        <v>0.80130000000000001</v>
      </c>
      <c r="L39" s="5">
        <v>0.1734</v>
      </c>
      <c r="M39" s="5">
        <v>9.5999999999999992E-3</v>
      </c>
      <c r="N39" s="5">
        <v>0.64680000000000004</v>
      </c>
      <c r="O39" s="5"/>
      <c r="P39" s="5">
        <v>1</v>
      </c>
      <c r="Q39" s="5">
        <v>2.7338</v>
      </c>
      <c r="R39" s="4">
        <v>0.70499999999999996</v>
      </c>
      <c r="S39" s="4">
        <v>0.8518</v>
      </c>
      <c r="T39" s="4">
        <v>0.16619999999999999</v>
      </c>
      <c r="U39" s="4">
        <v>1.4800000000000001E-2</v>
      </c>
      <c r="V39" s="4">
        <v>0.59089999999999998</v>
      </c>
      <c r="W39" s="4"/>
      <c r="X39" s="4">
        <v>1</v>
      </c>
      <c r="Y39" s="4">
        <v>2.3178999999999998</v>
      </c>
      <c r="Z39" s="5">
        <v>0.72319999999999995</v>
      </c>
      <c r="AA39" s="5">
        <v>0.90059999999999996</v>
      </c>
      <c r="AB39" s="5">
        <v>0.15659999999999999</v>
      </c>
      <c r="AC39" s="5">
        <v>1.9699999999999999E-2</v>
      </c>
      <c r="AD39" s="5">
        <v>0.56359999999999999</v>
      </c>
      <c r="AE39" s="5"/>
      <c r="AF39" s="5">
        <v>1</v>
      </c>
      <c r="AG39" s="5">
        <v>1.8315999999999999</v>
      </c>
      <c r="AH39" s="4">
        <v>0.74160000000000004</v>
      </c>
      <c r="AI39" s="4">
        <v>0.95499999999999996</v>
      </c>
      <c r="AJ39" s="4">
        <v>0.11459999999999999</v>
      </c>
      <c r="AK39" s="4">
        <v>4.9700000000000001E-2</v>
      </c>
      <c r="AL39" s="4">
        <v>0.53620000000000001</v>
      </c>
      <c r="AM39" s="4"/>
      <c r="AN39" s="4">
        <v>0.97640000000000005</v>
      </c>
      <c r="AO39" s="4">
        <v>0.98650000000000004</v>
      </c>
      <c r="AP39" s="5"/>
      <c r="AQ39" s="5"/>
      <c r="AR39" s="5"/>
      <c r="AS39" s="5"/>
      <c r="AT39" s="5"/>
      <c r="AU39" s="5"/>
      <c r="AV39" s="5"/>
      <c r="AW39" s="5"/>
      <c r="AX39" s="4"/>
      <c r="AY39" s="4"/>
      <c r="AZ39" s="4"/>
      <c r="BA39" s="4"/>
      <c r="BB39" s="4"/>
      <c r="BC39" s="4"/>
      <c r="BD39" s="4"/>
      <c r="BE39" s="4"/>
      <c r="BF39" s="5"/>
      <c r="BG39" s="5"/>
      <c r="BH39" s="5"/>
      <c r="BI39" s="5"/>
      <c r="BJ39" s="5"/>
      <c r="BK39" s="5"/>
      <c r="BL39" s="5"/>
      <c r="BM39" s="5"/>
      <c r="BN39" s="4"/>
      <c r="BO39" s="4"/>
      <c r="BP39" s="4"/>
      <c r="BQ39" s="4"/>
      <c r="BR39" s="4"/>
      <c r="BS39" s="4"/>
      <c r="BT39" s="4"/>
      <c r="BU39" s="4"/>
      <c r="BV39" s="5"/>
      <c r="BW39" s="5"/>
      <c r="BX39" s="5"/>
      <c r="BY39" s="5"/>
      <c r="BZ39" s="5"/>
      <c r="CA39" s="5"/>
      <c r="CB39" s="5"/>
      <c r="CC39" s="5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/>
      <c r="CU39" s="4"/>
      <c r="CV39" s="4"/>
      <c r="CW39" s="4"/>
      <c r="CX39" s="4"/>
      <c r="CY39" s="4"/>
      <c r="CZ39" s="4"/>
      <c r="DA39" s="4"/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/>
      <c r="EA39" s="4"/>
      <c r="EB39" s="4"/>
      <c r="EC39" s="4"/>
      <c r="ED39" s="4"/>
      <c r="EE39" s="4"/>
      <c r="EF39" s="4"/>
      <c r="EG39" s="4"/>
      <c r="EH39" s="5"/>
      <c r="EI39" s="5"/>
      <c r="EJ39" s="5"/>
      <c r="EK39" s="5"/>
      <c r="EL39" s="5"/>
      <c r="EM39" s="5"/>
      <c r="EN39" s="5"/>
      <c r="EO39" s="5"/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>
        <f t="shared" ref="FF39:FF71" si="8">AVERAGEIFS(B39:FE39,metrics.rec,"MAE")</f>
        <v>0.70294000000000001</v>
      </c>
      <c r="FG39" s="4">
        <f t="shared" ref="FG39:FG71" si="9">AVERAGEIFS(B39:FE39,metrics.rec,"MSE")</f>
        <v>0.85107999999999995</v>
      </c>
      <c r="FH39" s="4">
        <f t="shared" ref="FH39:FH71" si="10">AVERAGEIFS(B39:FE39,metrics.rec,"R")</f>
        <v>0.15831999999999999</v>
      </c>
      <c r="FI39" s="4">
        <f t="shared" ref="FI39:FI71" si="11">AVERAGEIFS(B39:FE39,metrics.rec,"Precision")</f>
        <v>1.9480000000000001E-2</v>
      </c>
      <c r="FJ39" s="4">
        <f t="shared" ref="FJ39:FJ71" si="12">AVERAGEIFS(B39:FE39,metrics.rec,"Recall")</f>
        <v>0.60742000000000007</v>
      </c>
      <c r="FK39" s="4" t="e">
        <f t="shared" ref="FK39:FK71" si="13">AVERAGEIFS(B39:FE39,metrics.rec,"Coverage")</f>
        <v>#DIV/0!</v>
      </c>
      <c r="FL39" s="4">
        <f t="shared" ref="FL39:FL71" si="14">AVERAGEIFS(B39:FE39,metrics.rec,"Recatio")</f>
        <v>0.99527999999999994</v>
      </c>
      <c r="FM39" s="4">
        <f t="shared" ref="FM39:FM71" si="15">AVERAGEIFS(B39:FE39,metrics.rec,"Time")</f>
        <v>2.1816599999999999</v>
      </c>
      <c r="FN39" s="1" t="str" cm="1">
        <f t="array" aca="1" ref="FN39" ca="1">CONCATENATE(INDIRECT(ADDRESS(1,MATCH(_xlfn.MINIFS(B39:FE39,metrics.rec,"MAE"),B39:FE39,0)+1)), ", ", INDIRECT(ADDRESS(2,MATCH(_xlfn.MINIFS(B39:FE39,metrics.rec,"MAE"),B39:FE39,0)+1)))</f>
        <v>k=5, r=0.1</v>
      </c>
      <c r="FO39" s="1" t="str" cm="1">
        <f t="array" aca="1" ref="FO39" ca="1">CONCATENATE(INDIRECT(ADDRESS(1,MATCH(_xlfn.MINIFS(B39:FE39,metrics.rec,"MSE"),B39:FE39,0)+1)), ", ", INDIRECT(ADDRESS(2,MATCH(_xlfn.MINIFS(B39:FE39,metrics.rec,"MSE"),B39:FE39,0)+1)))</f>
        <v>k=5, r=0.1</v>
      </c>
      <c r="FP39" s="1" t="str" cm="1">
        <f t="array" aca="1" ref="FP39" ca="1">CONCATENATE(INDIRECT(ADDRESS(1,MATCH(_xlfn.MAXIFS(B39:FE39,metrics.rec,"R"),B39:FE39,0)+1)), ", ", INDIRECT(ADDRESS(2,MATCH(_xlfn.MAXIFS(B39:FE39,metrics.rec,"R"),B39:FE39,0)+1)))</f>
        <v>k=5, r=0.1</v>
      </c>
      <c r="FQ39" s="1" t="str" cm="1">
        <f t="array" aca="1" ref="FQ39" ca="1">CONCATENATE(INDIRECT(ADDRESS(1,MATCH(_xlfn.MAXIFS(B39:FE39,metrics.rec,"Precision"),B39:FE39,0)+1)), ", ", INDIRECT(ADDRESS(2,MATCH(_xlfn.MAXIFS(B39:FE39,metrics.rec,"Precision"),B39:FE39,0)+1)))</f>
        <v>k=5, r=0.9</v>
      </c>
      <c r="FR39" s="1" t="str" cm="1">
        <f t="array" aca="1" ref="FR39" ca="1">CONCATENATE(INDIRECT(ADDRESS(1,MATCH(_xlfn.MAXIFS(B39:FE39,metrics.rec,"Recall"),B39:FE39,0)+1)), ", ", INDIRECT(ADDRESS(2,MATCH(_xlfn.MAXIFS(B39:FE39,metrics.rec,"Recall"),B39:FE39,0)+1)))</f>
        <v>k=5, r=0.1</v>
      </c>
      <c r="FS39" s="1" t="e" cm="1">
        <f t="array" aca="1" ref="FS39" ca="1">CONCATENATE(INDIRECT(ADDRESS(1,MATCH(_xlfn.MAXIFS(B39:FE39,metrics.rec,"Coverage"),B39:FE39,0)+1)), ", ", INDIRECT(ADDRESS(2,MATCH(_xlfn.MAXIFS(B39:FE39,metrics.rec,"Coverage"),B39:FE39,0)+1)))</f>
        <v>#N/A</v>
      </c>
      <c r="FT39" s="1" t="str" cm="1">
        <f t="array" aca="1" ref="FT39" ca="1">CONCATENATE(INDIRECT(ADDRESS(1,MATCH(_xlfn.MAXIFS(B39:FE39,metrics.rec,"Recatio"),B39:FE39,0)+1)), ", ", INDIRECT(ADDRESS(2,MATCH(_xlfn.MAXIFS(B39:FE39,metrics.rec,"Recatio"),B39:FE39,0)+1)))</f>
        <v>k=5, r=0.1</v>
      </c>
      <c r="FU39" s="1" t="str" cm="1">
        <f t="array" aca="1" ref="FU39" ca="1">CONCATENATE(INDIRECT(ADDRESS(1,MATCH(_xlfn.MINIFS(B39:FE39,metrics.rec,"Time"),B39:FE39,0)+1)), ", ", INDIRECT(ADDRESS(2,MATCH(_xlfn.MINIFS(B39:FE39,metrics.rec,"Time"),B39:FE39,0)+1)))</f>
        <v>k=5, r=0.9</v>
      </c>
    </row>
    <row r="40" spans="1:177" x14ac:dyDescent="0.2">
      <c r="A40" s="1" t="s">
        <v>37</v>
      </c>
      <c r="B40" s="4">
        <v>0.64390000000000003</v>
      </c>
      <c r="C40" s="4">
        <v>0.72770000000000001</v>
      </c>
      <c r="D40" s="4">
        <v>0.26929999999999998</v>
      </c>
      <c r="E40" s="4">
        <v>1.6999999999999999E-3</v>
      </c>
      <c r="F40" s="4">
        <v>0.87260000000000004</v>
      </c>
      <c r="G40" s="4"/>
      <c r="H40" s="4">
        <v>1</v>
      </c>
      <c r="I40" s="4">
        <v>3.2222</v>
      </c>
      <c r="J40" s="5">
        <v>0.65310000000000001</v>
      </c>
      <c r="K40" s="5">
        <v>0.75149999999999995</v>
      </c>
      <c r="L40" s="5">
        <v>0.27379999999999999</v>
      </c>
      <c r="M40" s="5">
        <v>5.3E-3</v>
      </c>
      <c r="N40" s="5">
        <v>0.86150000000000004</v>
      </c>
      <c r="O40" s="5"/>
      <c r="P40" s="5">
        <v>1</v>
      </c>
      <c r="Q40" s="5">
        <v>3.6612</v>
      </c>
      <c r="R40" s="4">
        <v>0.66059999999999997</v>
      </c>
      <c r="S40" s="4">
        <v>0.76619999999999999</v>
      </c>
      <c r="T40" s="4">
        <v>0.22900000000000001</v>
      </c>
      <c r="U40" s="4">
        <v>1.0200000000000001E-2</v>
      </c>
      <c r="V40" s="4">
        <v>0.83550000000000002</v>
      </c>
      <c r="W40" s="4"/>
      <c r="X40" s="4">
        <v>1</v>
      </c>
      <c r="Y40" s="4">
        <v>2.3062</v>
      </c>
      <c r="Z40" s="5">
        <v>0.68359999999999999</v>
      </c>
      <c r="AA40" s="5">
        <v>0.81499999999999995</v>
      </c>
      <c r="AB40" s="5">
        <v>0.1173</v>
      </c>
      <c r="AC40" s="5">
        <v>1.9300000000000001E-2</v>
      </c>
      <c r="AD40" s="5">
        <v>0.74519999999999997</v>
      </c>
      <c r="AE40" s="5"/>
      <c r="AF40" s="5">
        <v>0.99339999999999995</v>
      </c>
      <c r="AG40" s="5">
        <v>2.2877999999999998</v>
      </c>
      <c r="AH40" s="4">
        <v>0.81230000000000002</v>
      </c>
      <c r="AI40" s="4">
        <v>1.1303000000000001</v>
      </c>
      <c r="AJ40" s="4">
        <v>-3.7699999999999997E-2</v>
      </c>
      <c r="AK40" s="4">
        <v>5.8700000000000002E-2</v>
      </c>
      <c r="AL40" s="4">
        <v>0.2306</v>
      </c>
      <c r="AM40" s="4"/>
      <c r="AN40" s="4">
        <v>0.74119999999999997</v>
      </c>
      <c r="AO40" s="4">
        <v>0.88219999999999998</v>
      </c>
      <c r="AP40" s="5"/>
      <c r="AQ40" s="5"/>
      <c r="AR40" s="5"/>
      <c r="AS40" s="5"/>
      <c r="AT40" s="5"/>
      <c r="AU40" s="5"/>
      <c r="AV40" s="5"/>
      <c r="AW40" s="5"/>
      <c r="AX40" s="4"/>
      <c r="AY40" s="4"/>
      <c r="AZ40" s="4"/>
      <c r="BA40" s="4"/>
      <c r="BB40" s="4"/>
      <c r="BC40" s="4"/>
      <c r="BD40" s="4"/>
      <c r="BE40" s="4"/>
      <c r="BF40" s="5"/>
      <c r="BG40" s="5"/>
      <c r="BH40" s="5"/>
      <c r="BI40" s="5"/>
      <c r="BJ40" s="5"/>
      <c r="BK40" s="5"/>
      <c r="BL40" s="5"/>
      <c r="BM40" s="5"/>
      <c r="BN40" s="4"/>
      <c r="BO40" s="4"/>
      <c r="BP40" s="4"/>
      <c r="BQ40" s="4"/>
      <c r="BR40" s="4"/>
      <c r="BS40" s="4"/>
      <c r="BT40" s="4"/>
      <c r="BU40" s="4"/>
      <c r="BV40" s="5"/>
      <c r="BW40" s="5"/>
      <c r="BX40" s="5"/>
      <c r="BY40" s="5"/>
      <c r="BZ40" s="5"/>
      <c r="CA40" s="5"/>
      <c r="CB40" s="5"/>
      <c r="CC40" s="5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/>
      <c r="CU40" s="4"/>
      <c r="CV40" s="4"/>
      <c r="CW40" s="4"/>
      <c r="CX40" s="4"/>
      <c r="CY40" s="4"/>
      <c r="CZ40" s="4"/>
      <c r="DA40" s="4"/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/>
      <c r="EA40" s="4"/>
      <c r="EB40" s="4"/>
      <c r="EC40" s="4"/>
      <c r="ED40" s="4"/>
      <c r="EE40" s="4"/>
      <c r="EF40" s="4"/>
      <c r="EG40" s="4"/>
      <c r="EH40" s="5"/>
      <c r="EI40" s="5"/>
      <c r="EJ40" s="5"/>
      <c r="EK40" s="5"/>
      <c r="EL40" s="5"/>
      <c r="EM40" s="5"/>
      <c r="EN40" s="5"/>
      <c r="EO40" s="5"/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>
        <f t="shared" si="8"/>
        <v>0.69070000000000009</v>
      </c>
      <c r="FG40" s="4">
        <f t="shared" si="9"/>
        <v>0.83813999999999989</v>
      </c>
      <c r="FH40" s="4">
        <f t="shared" si="10"/>
        <v>0.17033999999999999</v>
      </c>
      <c r="FI40" s="4">
        <f t="shared" si="11"/>
        <v>1.9040000000000001E-2</v>
      </c>
      <c r="FJ40" s="4">
        <f t="shared" si="12"/>
        <v>0.70908000000000004</v>
      </c>
      <c r="FK40" s="4" t="e">
        <f t="shared" si="13"/>
        <v>#DIV/0!</v>
      </c>
      <c r="FL40" s="4">
        <f t="shared" si="14"/>
        <v>0.94691999999999987</v>
      </c>
      <c r="FM40" s="4">
        <f t="shared" si="15"/>
        <v>2.4719199999999999</v>
      </c>
      <c r="FN40" s="1" t="str" cm="1">
        <f t="array" aca="1" ref="FN40" ca="1">CONCATENATE(INDIRECT(ADDRESS(1,MATCH(_xlfn.MINIFS(B40:FE40,metrics.rec,"MAE"),B40:FE40,0)+1)), ", ", INDIRECT(ADDRESS(2,MATCH(_xlfn.MINIFS(B40:FE40,metrics.rec,"MAE"),B40:FE40,0)+1)))</f>
        <v>k=5, r=0.1</v>
      </c>
      <c r="FO40" s="1" t="str" cm="1">
        <f t="array" aca="1" ref="FO40" ca="1">CONCATENATE(INDIRECT(ADDRESS(1,MATCH(_xlfn.MINIFS(B40:FE40,metrics.rec,"MSE"),B40:FE40,0)+1)), ", ", INDIRECT(ADDRESS(2,MATCH(_xlfn.MINIFS(B40:FE40,metrics.rec,"MSE"),B40:FE40,0)+1)))</f>
        <v>k=5, r=0.1</v>
      </c>
      <c r="FP40" s="1" t="str" cm="1">
        <f t="array" aca="1" ref="FP40" ca="1">CONCATENATE(INDIRECT(ADDRESS(1,MATCH(_xlfn.MAXIFS(B40:FE40,metrics.rec,"R"),B40:FE40,0)+1)), ", ", INDIRECT(ADDRESS(2,MATCH(_xlfn.MAXIFS(B40:FE40,metrics.rec,"R"),B40:FE40,0)+1)))</f>
        <v>k=5, r=0.3</v>
      </c>
      <c r="FQ40" s="1" t="str" cm="1">
        <f t="array" aca="1" ref="FQ40" ca="1">CONCATENATE(INDIRECT(ADDRESS(1,MATCH(_xlfn.MAXIFS(B40:FE40,metrics.rec,"Precision"),B40:FE40,0)+1)), ", ", INDIRECT(ADDRESS(2,MATCH(_xlfn.MAXIFS(B40:FE40,metrics.rec,"Precision"),B40:FE40,0)+1)))</f>
        <v>k=5, r=0.9</v>
      </c>
      <c r="FR40" s="1" t="str" cm="1">
        <f t="array" aca="1" ref="FR40" ca="1">CONCATENATE(INDIRECT(ADDRESS(1,MATCH(_xlfn.MAXIFS(B40:FE40,metrics.rec,"Recall"),B40:FE40,0)+1)), ", ", INDIRECT(ADDRESS(2,MATCH(_xlfn.MAXIFS(B40:FE40,metrics.rec,"Recall"),B40:FE40,0)+1)))</f>
        <v>k=5, r=0.1</v>
      </c>
      <c r="FS40" s="1" t="e" cm="1">
        <f t="array" aca="1" ref="FS40" ca="1">CONCATENATE(INDIRECT(ADDRESS(1,MATCH(_xlfn.MAXIFS(B40:FE40,metrics.rec,"Coverage"),B40:FE40,0)+1)), ", ", INDIRECT(ADDRESS(2,MATCH(_xlfn.MAXIFS(B40:FE40,metrics.rec,"Coverage"),B40:FE40,0)+1)))</f>
        <v>#N/A</v>
      </c>
      <c r="FT40" s="1" t="str" cm="1">
        <f t="array" aca="1" ref="FT40" ca="1">CONCATENATE(INDIRECT(ADDRESS(1,MATCH(_xlfn.MAXIFS(B40:FE40,metrics.rec,"Recatio"),B40:FE40,0)+1)), ", ", INDIRECT(ADDRESS(2,MATCH(_xlfn.MAXIFS(B40:FE40,metrics.rec,"Recatio"),B40:FE40,0)+1)))</f>
        <v>k=5, r=0.1</v>
      </c>
      <c r="FU40" s="1" t="str" cm="1">
        <f t="array" aca="1" ref="FU40" ca="1">CONCATENATE(INDIRECT(ADDRESS(1,MATCH(_xlfn.MINIFS(B40:FE40,metrics.rec,"Time"),B40:FE40,0)+1)), ", ", INDIRECT(ADDRESS(2,MATCH(_xlfn.MINIFS(B40:FE40,metrics.rec,"Time"),B40:FE40,0)+1)))</f>
        <v>k=5, r=0.9</v>
      </c>
    </row>
    <row r="41" spans="1:177" x14ac:dyDescent="0.2">
      <c r="A41" s="1" t="s">
        <v>38</v>
      </c>
      <c r="B41" s="4">
        <v>0.64300000000000002</v>
      </c>
      <c r="C41" s="4">
        <v>0.73019999999999996</v>
      </c>
      <c r="D41" s="4">
        <v>0.27939999999999998</v>
      </c>
      <c r="E41" s="4">
        <v>1.6999999999999999E-3</v>
      </c>
      <c r="F41" s="4">
        <v>0.87680000000000002</v>
      </c>
      <c r="G41" s="4"/>
      <c r="H41" s="4">
        <v>1</v>
      </c>
      <c r="I41" s="4">
        <v>3.262</v>
      </c>
      <c r="J41" s="5">
        <v>0.65339999999999998</v>
      </c>
      <c r="K41" s="5">
        <v>0.75590000000000002</v>
      </c>
      <c r="L41" s="5">
        <v>0.28129999999999999</v>
      </c>
      <c r="M41" s="5">
        <v>5.4000000000000003E-3</v>
      </c>
      <c r="N41" s="5">
        <v>0.86799999999999999</v>
      </c>
      <c r="O41" s="5"/>
      <c r="P41" s="5">
        <v>1</v>
      </c>
      <c r="Q41" s="5">
        <v>2.9712999999999998</v>
      </c>
      <c r="R41" s="4">
        <v>0.66180000000000005</v>
      </c>
      <c r="S41" s="4">
        <v>0.77380000000000004</v>
      </c>
      <c r="T41" s="4">
        <v>0.26079999999999998</v>
      </c>
      <c r="U41" s="4">
        <v>1.04E-2</v>
      </c>
      <c r="V41" s="4">
        <v>0.84830000000000005</v>
      </c>
      <c r="W41" s="4"/>
      <c r="X41" s="4">
        <v>1</v>
      </c>
      <c r="Y41" s="4">
        <v>2.3578000000000001</v>
      </c>
      <c r="Z41" s="5">
        <v>0.6835</v>
      </c>
      <c r="AA41" s="5">
        <v>0.8216</v>
      </c>
      <c r="AB41" s="5">
        <v>0.20810000000000001</v>
      </c>
      <c r="AC41" s="5">
        <v>1.8700000000000001E-2</v>
      </c>
      <c r="AD41" s="5">
        <v>0.80520000000000003</v>
      </c>
      <c r="AE41" s="5"/>
      <c r="AF41" s="5">
        <v>1</v>
      </c>
      <c r="AG41" s="5">
        <v>1.8460000000000001</v>
      </c>
      <c r="AH41" s="4">
        <v>0.74760000000000004</v>
      </c>
      <c r="AI41" s="4">
        <v>0.96950000000000003</v>
      </c>
      <c r="AJ41" s="4">
        <v>0.1132</v>
      </c>
      <c r="AK41" s="4">
        <v>5.0200000000000002E-2</v>
      </c>
      <c r="AL41" s="4">
        <v>0.57089999999999996</v>
      </c>
      <c r="AM41" s="4"/>
      <c r="AN41" s="4">
        <v>0.9778</v>
      </c>
      <c r="AO41" s="4">
        <v>0.877</v>
      </c>
      <c r="AP41" s="5"/>
      <c r="AQ41" s="5"/>
      <c r="AR41" s="5"/>
      <c r="AS41" s="5"/>
      <c r="AT41" s="5"/>
      <c r="AU41" s="5"/>
      <c r="AV41" s="5"/>
      <c r="AW41" s="5"/>
      <c r="AX41" s="4"/>
      <c r="AY41" s="4"/>
      <c r="AZ41" s="4"/>
      <c r="BA41" s="4"/>
      <c r="BB41" s="4"/>
      <c r="BC41" s="4"/>
      <c r="BD41" s="4"/>
      <c r="BE41" s="4"/>
      <c r="BF41" s="5"/>
      <c r="BG41" s="5"/>
      <c r="BH41" s="5"/>
      <c r="BI41" s="5"/>
      <c r="BJ41" s="5"/>
      <c r="BK41" s="5"/>
      <c r="BL41" s="5"/>
      <c r="BM41" s="5"/>
      <c r="BN41" s="4"/>
      <c r="BO41" s="4"/>
      <c r="BP41" s="4"/>
      <c r="BQ41" s="4"/>
      <c r="BR41" s="4"/>
      <c r="BS41" s="4"/>
      <c r="BT41" s="4"/>
      <c r="BU41" s="4"/>
      <c r="BV41" s="5"/>
      <c r="BW41" s="5"/>
      <c r="BX41" s="5"/>
      <c r="BY41" s="5"/>
      <c r="BZ41" s="5"/>
      <c r="CA41" s="5"/>
      <c r="CB41" s="5"/>
      <c r="CC41" s="5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/>
      <c r="EA41" s="4"/>
      <c r="EB41" s="4"/>
      <c r="EC41" s="4"/>
      <c r="ED41" s="4"/>
      <c r="EE41" s="4"/>
      <c r="EF41" s="4"/>
      <c r="EG41" s="4"/>
      <c r="EH41" s="5"/>
      <c r="EI41" s="5"/>
      <c r="EJ41" s="5"/>
      <c r="EK41" s="5"/>
      <c r="EL41" s="5"/>
      <c r="EM41" s="5"/>
      <c r="EN41" s="5"/>
      <c r="EO41" s="5"/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>
        <f t="shared" si="8"/>
        <v>0.67786000000000013</v>
      </c>
      <c r="FG41" s="4">
        <f t="shared" si="9"/>
        <v>0.81020000000000003</v>
      </c>
      <c r="FH41" s="4">
        <f t="shared" si="10"/>
        <v>0.22855999999999996</v>
      </c>
      <c r="FI41" s="4">
        <f t="shared" si="11"/>
        <v>1.728E-2</v>
      </c>
      <c r="FJ41" s="4">
        <f t="shared" si="12"/>
        <v>0.7938400000000001</v>
      </c>
      <c r="FK41" s="4" t="e">
        <f t="shared" si="13"/>
        <v>#DIV/0!</v>
      </c>
      <c r="FL41" s="4">
        <f t="shared" si="14"/>
        <v>0.99556</v>
      </c>
      <c r="FM41" s="4">
        <f t="shared" si="15"/>
        <v>2.2628200000000005</v>
      </c>
      <c r="FN41" s="1" t="str" cm="1">
        <f t="array" aca="1" ref="FN41" ca="1">CONCATENATE(INDIRECT(ADDRESS(1,MATCH(_xlfn.MINIFS(B41:FE41,metrics.rec,"MAE"),B41:FE41,0)+1)), ", ", INDIRECT(ADDRESS(2,MATCH(_xlfn.MINIFS(B41:FE41,metrics.rec,"MAE"),B41:FE41,0)+1)))</f>
        <v>k=5, r=0.1</v>
      </c>
      <c r="FO41" s="1" t="str" cm="1">
        <f t="array" aca="1" ref="FO41" ca="1">CONCATENATE(INDIRECT(ADDRESS(1,MATCH(_xlfn.MINIFS(B41:FE41,metrics.rec,"MSE"),B41:FE41,0)+1)), ", ", INDIRECT(ADDRESS(2,MATCH(_xlfn.MINIFS(B41:FE41,metrics.rec,"MSE"),B41:FE41,0)+1)))</f>
        <v>k=5, r=0.1</v>
      </c>
      <c r="FP41" s="1" t="str" cm="1">
        <f t="array" aca="1" ref="FP41" ca="1">CONCATENATE(INDIRECT(ADDRESS(1,MATCH(_xlfn.MAXIFS(B41:FE41,metrics.rec,"R"),B41:FE41,0)+1)), ", ", INDIRECT(ADDRESS(2,MATCH(_xlfn.MAXIFS(B41:FE41,metrics.rec,"R"),B41:FE41,0)+1)))</f>
        <v>k=5, r=0.3</v>
      </c>
      <c r="FQ41" s="1" t="str" cm="1">
        <f t="array" aca="1" ref="FQ41" ca="1">CONCATENATE(INDIRECT(ADDRESS(1,MATCH(_xlfn.MAXIFS(B41:FE41,metrics.rec,"Precision"),B41:FE41,0)+1)), ", ", INDIRECT(ADDRESS(2,MATCH(_xlfn.MAXIFS(B41:FE41,metrics.rec,"Precision"),B41:FE41,0)+1)))</f>
        <v>k=5, r=0.9</v>
      </c>
      <c r="FR41" s="1" t="str" cm="1">
        <f t="array" aca="1" ref="FR41" ca="1">CONCATENATE(INDIRECT(ADDRESS(1,MATCH(_xlfn.MAXIFS(B41:FE41,metrics.rec,"Recall"),B41:FE41,0)+1)), ", ", INDIRECT(ADDRESS(2,MATCH(_xlfn.MAXIFS(B41:FE41,metrics.rec,"Recall"),B41:FE41,0)+1)))</f>
        <v>k=5, r=0.1</v>
      </c>
      <c r="FS41" s="1" t="e" cm="1">
        <f t="array" aca="1" ref="FS41" ca="1">CONCATENATE(INDIRECT(ADDRESS(1,MATCH(_xlfn.MAXIFS(B41:FE41,metrics.rec,"Coverage"),B41:FE41,0)+1)), ", ", INDIRECT(ADDRESS(2,MATCH(_xlfn.MAXIFS(B41:FE41,metrics.rec,"Coverage"),B41:FE41,0)+1)))</f>
        <v>#N/A</v>
      </c>
      <c r="FT41" s="1" t="str" cm="1">
        <f t="array" aca="1" ref="FT41" ca="1">CONCATENATE(INDIRECT(ADDRESS(1,MATCH(_xlfn.MAXIFS(B41:FE41,metrics.rec,"Recatio"),B41:FE41,0)+1)), ", ", INDIRECT(ADDRESS(2,MATCH(_xlfn.MAXIFS(B41:FE41,metrics.rec,"Recatio"),B41:FE41,0)+1)))</f>
        <v>k=5, r=0.1</v>
      </c>
      <c r="FU41" s="1" t="str" cm="1">
        <f t="array" aca="1" ref="FU41" ca="1">CONCATENATE(INDIRECT(ADDRESS(1,MATCH(_xlfn.MINIFS(B41:FE41,metrics.rec,"Time"),B41:FE41,0)+1)), ", ", INDIRECT(ADDRESS(2,MATCH(_xlfn.MINIFS(B41:FE41,metrics.rec,"Time"),B41:FE41,0)+1)))</f>
        <v>k=5, r=0.9</v>
      </c>
    </row>
    <row r="42" spans="1:177" x14ac:dyDescent="0.2">
      <c r="A42" s="1" t="s">
        <v>39</v>
      </c>
      <c r="B42" s="4">
        <v>0.64380000000000004</v>
      </c>
      <c r="C42" s="4">
        <v>0.73099999999999998</v>
      </c>
      <c r="D42" s="4">
        <v>0.27460000000000001</v>
      </c>
      <c r="E42" s="4">
        <v>1.6999999999999999E-3</v>
      </c>
      <c r="F42" s="4">
        <v>0.87639999999999996</v>
      </c>
      <c r="G42" s="4"/>
      <c r="H42" s="4">
        <v>1</v>
      </c>
      <c r="I42" s="4">
        <v>3.1436000000000002</v>
      </c>
      <c r="J42" s="5">
        <v>0.65429999999999999</v>
      </c>
      <c r="K42" s="5">
        <v>0.75819999999999999</v>
      </c>
      <c r="L42" s="5">
        <v>0.27860000000000001</v>
      </c>
      <c r="M42" s="5">
        <v>5.1999999999999998E-3</v>
      </c>
      <c r="N42" s="5">
        <v>0.86890000000000001</v>
      </c>
      <c r="O42" s="5"/>
      <c r="P42" s="5">
        <v>1</v>
      </c>
      <c r="Q42" s="5">
        <v>2.7473999999999998</v>
      </c>
      <c r="R42" s="4">
        <v>0.66110000000000002</v>
      </c>
      <c r="S42" s="4">
        <v>0.77159999999999995</v>
      </c>
      <c r="T42" s="4">
        <v>0.26440000000000002</v>
      </c>
      <c r="U42" s="4">
        <v>9.9000000000000008E-3</v>
      </c>
      <c r="V42" s="4">
        <v>0.85009999999999997</v>
      </c>
      <c r="W42" s="4"/>
      <c r="X42" s="4">
        <v>1</v>
      </c>
      <c r="Y42" s="4">
        <v>2.702</v>
      </c>
      <c r="Z42" s="5">
        <v>0.67979999999999996</v>
      </c>
      <c r="AA42" s="5">
        <v>0.81259999999999999</v>
      </c>
      <c r="AB42" s="5">
        <v>0.218</v>
      </c>
      <c r="AC42" s="5">
        <v>1.7999999999999999E-2</v>
      </c>
      <c r="AD42" s="5">
        <v>0.81079999999999997</v>
      </c>
      <c r="AE42" s="5"/>
      <c r="AF42" s="5">
        <v>1</v>
      </c>
      <c r="AG42" s="5">
        <v>2.3658000000000001</v>
      </c>
      <c r="AH42" s="4">
        <v>0.73770000000000002</v>
      </c>
      <c r="AI42" s="4">
        <v>0.94750000000000001</v>
      </c>
      <c r="AJ42" s="4">
        <v>0.11840000000000001</v>
      </c>
      <c r="AK42" s="4">
        <v>5.0999999999999997E-2</v>
      </c>
      <c r="AL42" s="4">
        <v>0.5786</v>
      </c>
      <c r="AM42" s="4"/>
      <c r="AN42" s="4">
        <v>0.97640000000000005</v>
      </c>
      <c r="AO42" s="4">
        <v>1.0267999999999999</v>
      </c>
      <c r="AP42" s="5"/>
      <c r="AQ42" s="5"/>
      <c r="AR42" s="5"/>
      <c r="AS42" s="5"/>
      <c r="AT42" s="5"/>
      <c r="AU42" s="5"/>
      <c r="AV42" s="5"/>
      <c r="AW42" s="5"/>
      <c r="AX42" s="4"/>
      <c r="AY42" s="4"/>
      <c r="AZ42" s="4"/>
      <c r="BA42" s="4"/>
      <c r="BB42" s="4"/>
      <c r="BC42" s="4"/>
      <c r="BD42" s="4"/>
      <c r="BE42" s="4"/>
      <c r="BF42" s="5"/>
      <c r="BG42" s="5"/>
      <c r="BH42" s="5"/>
      <c r="BI42" s="5"/>
      <c r="BJ42" s="5"/>
      <c r="BK42" s="5"/>
      <c r="BL42" s="5"/>
      <c r="BM42" s="5"/>
      <c r="BN42" s="4"/>
      <c r="BO42" s="4"/>
      <c r="BP42" s="4"/>
      <c r="BQ42" s="4"/>
      <c r="BR42" s="4"/>
      <c r="BS42" s="4"/>
      <c r="BT42" s="4"/>
      <c r="BU42" s="4"/>
      <c r="BV42" s="5"/>
      <c r="BW42" s="5"/>
      <c r="BX42" s="5"/>
      <c r="BY42" s="5"/>
      <c r="BZ42" s="5"/>
      <c r="CA42" s="5"/>
      <c r="CB42" s="5"/>
      <c r="CC42" s="5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/>
      <c r="EI42" s="5"/>
      <c r="EJ42" s="5"/>
      <c r="EK42" s="5"/>
      <c r="EL42" s="5"/>
      <c r="EM42" s="5"/>
      <c r="EN42" s="5"/>
      <c r="EO42" s="5"/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>
        <f t="shared" si="8"/>
        <v>0.67534000000000005</v>
      </c>
      <c r="FG42" s="4">
        <f t="shared" si="9"/>
        <v>0.80417999999999989</v>
      </c>
      <c r="FH42" s="4">
        <f t="shared" si="10"/>
        <v>0.23080000000000003</v>
      </c>
      <c r="FI42" s="4">
        <f t="shared" si="11"/>
        <v>1.7159999999999998E-2</v>
      </c>
      <c r="FJ42" s="4">
        <f t="shared" si="12"/>
        <v>0.79696</v>
      </c>
      <c r="FK42" s="4" t="e">
        <f t="shared" si="13"/>
        <v>#DIV/0!</v>
      </c>
      <c r="FL42" s="4">
        <f t="shared" si="14"/>
        <v>0.99527999999999994</v>
      </c>
      <c r="FM42" s="4">
        <f t="shared" si="15"/>
        <v>2.3971200000000001</v>
      </c>
      <c r="FN42" s="1" t="str" cm="1">
        <f t="array" aca="1" ref="FN42" ca="1">CONCATENATE(INDIRECT(ADDRESS(1,MATCH(_xlfn.MINIFS(B42:FE42,metrics.rec,"MAE"),B42:FE42,0)+1)), ", ", INDIRECT(ADDRESS(2,MATCH(_xlfn.MINIFS(B42:FE42,metrics.rec,"MAE"),B42:FE42,0)+1)))</f>
        <v>k=5, r=0.1</v>
      </c>
      <c r="FO42" s="1" t="str" cm="1">
        <f t="array" aca="1" ref="FO42" ca="1">CONCATENATE(INDIRECT(ADDRESS(1,MATCH(_xlfn.MINIFS(B42:FE42,metrics.rec,"MSE"),B42:FE42,0)+1)), ", ", INDIRECT(ADDRESS(2,MATCH(_xlfn.MINIFS(B42:FE42,metrics.rec,"MSE"),B42:FE42,0)+1)))</f>
        <v>k=5, r=0.1</v>
      </c>
      <c r="FP42" s="1" t="str" cm="1">
        <f t="array" aca="1" ref="FP42" ca="1">CONCATENATE(INDIRECT(ADDRESS(1,MATCH(_xlfn.MAXIFS(B42:FE42,metrics.rec,"R"),B42:FE42,0)+1)), ", ", INDIRECT(ADDRESS(2,MATCH(_xlfn.MAXIFS(B42:FE42,metrics.rec,"R"),B42:FE42,0)+1)))</f>
        <v>k=5, r=0.3</v>
      </c>
      <c r="FQ42" s="1" t="str" cm="1">
        <f t="array" aca="1" ref="FQ42" ca="1">CONCATENATE(INDIRECT(ADDRESS(1,MATCH(_xlfn.MAXIFS(B42:FE42,metrics.rec,"Precision"),B42:FE42,0)+1)), ", ", INDIRECT(ADDRESS(2,MATCH(_xlfn.MAXIFS(B42:FE42,metrics.rec,"Precision"),B42:FE42,0)+1)))</f>
        <v>k=5, r=0.9</v>
      </c>
      <c r="FR42" s="1" t="str" cm="1">
        <f t="array" aca="1" ref="FR42" ca="1">CONCATENATE(INDIRECT(ADDRESS(1,MATCH(_xlfn.MAXIFS(B42:FE42,metrics.rec,"Recall"),B42:FE42,0)+1)), ", ", INDIRECT(ADDRESS(2,MATCH(_xlfn.MAXIFS(B42:FE42,metrics.rec,"Recall"),B42:FE42,0)+1)))</f>
        <v>k=5, r=0.1</v>
      </c>
      <c r="FS42" s="1" t="e" cm="1">
        <f t="array" aca="1" ref="FS42" ca="1">CONCATENATE(INDIRECT(ADDRESS(1,MATCH(_xlfn.MAXIFS(B42:FE42,metrics.rec,"Coverage"),B42:FE42,0)+1)), ", ", INDIRECT(ADDRESS(2,MATCH(_xlfn.MAXIFS(B42:FE42,metrics.rec,"Coverage"),B42:FE42,0)+1)))</f>
        <v>#N/A</v>
      </c>
      <c r="FT42" s="1" t="str" cm="1">
        <f t="array" aca="1" ref="FT42" ca="1">CONCATENATE(INDIRECT(ADDRESS(1,MATCH(_xlfn.MAXIFS(B42:FE42,metrics.rec,"Recatio"),B42:FE42,0)+1)), ", ", INDIRECT(ADDRESS(2,MATCH(_xlfn.MAXIFS(B42:FE42,metrics.rec,"Recatio"),B42:FE42,0)+1)))</f>
        <v>k=5, r=0.1</v>
      </c>
      <c r="FU42" s="1" t="str" cm="1">
        <f t="array" aca="1" ref="FU42" ca="1">CONCATENATE(INDIRECT(ADDRESS(1,MATCH(_xlfn.MINIFS(B42:FE42,metrics.rec,"Time"),B42:FE42,0)+1)), ", ", INDIRECT(ADDRESS(2,MATCH(_xlfn.MINIFS(B42:FE42,metrics.rec,"Time"),B42:FE42,0)+1)))</f>
        <v>k=5, r=0.9</v>
      </c>
    </row>
    <row r="43" spans="1:177" x14ac:dyDescent="0.2">
      <c r="A43" s="1" t="s">
        <v>40</v>
      </c>
      <c r="B43" s="4">
        <v>0.66900000000000004</v>
      </c>
      <c r="C43" s="4">
        <v>0.78310000000000002</v>
      </c>
      <c r="D43" s="4">
        <v>0.22140000000000001</v>
      </c>
      <c r="E43" s="4">
        <v>1.6000000000000001E-3</v>
      </c>
      <c r="F43" s="4">
        <v>0.86719999999999997</v>
      </c>
      <c r="G43" s="4"/>
      <c r="H43" s="4">
        <v>1</v>
      </c>
      <c r="I43" s="4">
        <v>7.8444000000000003</v>
      </c>
      <c r="J43" s="5">
        <v>0.68169999999999997</v>
      </c>
      <c r="K43" s="5">
        <v>0.81679999999999997</v>
      </c>
      <c r="L43" s="5">
        <v>0.22889999999999999</v>
      </c>
      <c r="M43" s="5">
        <v>4.8999999999999998E-3</v>
      </c>
      <c r="N43" s="5">
        <v>0.85570000000000002</v>
      </c>
      <c r="O43" s="5"/>
      <c r="P43" s="5">
        <v>1</v>
      </c>
      <c r="Q43" s="5">
        <v>7.5807000000000002</v>
      </c>
      <c r="R43" s="4">
        <v>0.68379999999999996</v>
      </c>
      <c r="S43" s="4">
        <v>0.82050000000000001</v>
      </c>
      <c r="T43" s="4">
        <v>0.21809999999999999</v>
      </c>
      <c r="U43" s="4">
        <v>9.1999999999999998E-3</v>
      </c>
      <c r="V43" s="4">
        <v>0.83889999999999998</v>
      </c>
      <c r="W43" s="4"/>
      <c r="X43" s="4">
        <v>1</v>
      </c>
      <c r="Y43" s="4">
        <v>5.1825999999999999</v>
      </c>
      <c r="Z43" s="5">
        <v>0.69910000000000005</v>
      </c>
      <c r="AA43" s="5">
        <v>0.85809999999999997</v>
      </c>
      <c r="AB43" s="5">
        <v>0.20419999999999999</v>
      </c>
      <c r="AC43" s="5">
        <v>1.5299999999999999E-2</v>
      </c>
      <c r="AD43" s="5">
        <v>0.80100000000000005</v>
      </c>
      <c r="AE43" s="5"/>
      <c r="AF43" s="5">
        <v>0.99839999999999995</v>
      </c>
      <c r="AG43" s="5">
        <v>3.8481999999999998</v>
      </c>
      <c r="AH43" s="4">
        <v>0.74329999999999996</v>
      </c>
      <c r="AI43" s="4">
        <v>0.96630000000000005</v>
      </c>
      <c r="AJ43" s="4">
        <v>0.14299999999999999</v>
      </c>
      <c r="AK43" s="4">
        <v>3.0300000000000001E-2</v>
      </c>
      <c r="AL43" s="4">
        <v>0.66220000000000001</v>
      </c>
      <c r="AM43" s="4"/>
      <c r="AN43" s="4">
        <v>0.95989999999999998</v>
      </c>
      <c r="AO43" s="4">
        <v>1.7644</v>
      </c>
      <c r="AP43" s="5"/>
      <c r="AQ43" s="5"/>
      <c r="AR43" s="5"/>
      <c r="AS43" s="5"/>
      <c r="AT43" s="5"/>
      <c r="AU43" s="5"/>
      <c r="AV43" s="5"/>
      <c r="AW43" s="5"/>
      <c r="AX43" s="4"/>
      <c r="AY43" s="4"/>
      <c r="AZ43" s="4"/>
      <c r="BA43" s="4"/>
      <c r="BB43" s="4"/>
      <c r="BC43" s="4"/>
      <c r="BD43" s="4"/>
      <c r="BE43" s="4"/>
      <c r="BF43" s="5"/>
      <c r="BG43" s="5"/>
      <c r="BH43" s="5"/>
      <c r="BI43" s="5"/>
      <c r="BJ43" s="5"/>
      <c r="BK43" s="5"/>
      <c r="BL43" s="5"/>
      <c r="BM43" s="5"/>
      <c r="BN43" s="4"/>
      <c r="BO43" s="4"/>
      <c r="BP43" s="4"/>
      <c r="BQ43" s="4"/>
      <c r="BR43" s="4"/>
      <c r="BS43" s="4"/>
      <c r="BT43" s="4"/>
      <c r="BU43" s="4"/>
      <c r="BV43" s="5"/>
      <c r="BW43" s="5"/>
      <c r="BX43" s="5"/>
      <c r="BY43" s="5"/>
      <c r="BZ43" s="5"/>
      <c r="CA43" s="5"/>
      <c r="CB43" s="5"/>
      <c r="CC43" s="5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/>
      <c r="CU43" s="4"/>
      <c r="CV43" s="4"/>
      <c r="CW43" s="4"/>
      <c r="CX43" s="4"/>
      <c r="CY43" s="4"/>
      <c r="CZ43" s="4"/>
      <c r="DA43" s="4"/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/>
      <c r="EI43" s="5"/>
      <c r="EJ43" s="5"/>
      <c r="EK43" s="5"/>
      <c r="EL43" s="5"/>
      <c r="EM43" s="5"/>
      <c r="EN43" s="5"/>
      <c r="EO43" s="5"/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>
        <f t="shared" si="8"/>
        <v>0.69538</v>
      </c>
      <c r="FG43" s="4">
        <f t="shared" si="9"/>
        <v>0.84895999999999994</v>
      </c>
      <c r="FH43" s="4">
        <f t="shared" si="10"/>
        <v>0.20312000000000002</v>
      </c>
      <c r="FI43" s="4">
        <f t="shared" si="11"/>
        <v>1.226E-2</v>
      </c>
      <c r="FJ43" s="4">
        <f t="shared" si="12"/>
        <v>0.80500000000000005</v>
      </c>
      <c r="FK43" s="4" t="e">
        <f t="shared" si="13"/>
        <v>#DIV/0!</v>
      </c>
      <c r="FL43" s="4">
        <f t="shared" si="14"/>
        <v>0.9916600000000001</v>
      </c>
      <c r="FM43" s="4">
        <f t="shared" si="15"/>
        <v>5.2440599999999993</v>
      </c>
      <c r="FN43" s="1" t="str" cm="1">
        <f t="array" aca="1" ref="FN43" ca="1">CONCATENATE(INDIRECT(ADDRESS(1,MATCH(_xlfn.MINIFS(B43:FE43,metrics.rec,"MAE"),B43:FE43,0)+1)), ", ", INDIRECT(ADDRESS(2,MATCH(_xlfn.MINIFS(B43:FE43,metrics.rec,"MAE"),B43:FE43,0)+1)))</f>
        <v>k=5, r=0.1</v>
      </c>
      <c r="FO43" s="1" t="str" cm="1">
        <f t="array" aca="1" ref="FO43" ca="1">CONCATENATE(INDIRECT(ADDRESS(1,MATCH(_xlfn.MINIFS(B43:FE43,metrics.rec,"MSE"),B43:FE43,0)+1)), ", ", INDIRECT(ADDRESS(2,MATCH(_xlfn.MINIFS(B43:FE43,metrics.rec,"MSE"),B43:FE43,0)+1)))</f>
        <v>k=5, r=0.1</v>
      </c>
      <c r="FP43" s="1" t="str" cm="1">
        <f t="array" aca="1" ref="FP43" ca="1">CONCATENATE(INDIRECT(ADDRESS(1,MATCH(_xlfn.MAXIFS(B43:FE43,metrics.rec,"R"),B43:FE43,0)+1)), ", ", INDIRECT(ADDRESS(2,MATCH(_xlfn.MAXIFS(B43:FE43,metrics.rec,"R"),B43:FE43,0)+1)))</f>
        <v>k=5, r=0.3</v>
      </c>
      <c r="FQ43" s="1" t="str" cm="1">
        <f t="array" aca="1" ref="FQ43" ca="1">CONCATENATE(INDIRECT(ADDRESS(1,MATCH(_xlfn.MAXIFS(B43:FE43,metrics.rec,"Precision"),B43:FE43,0)+1)), ", ", INDIRECT(ADDRESS(2,MATCH(_xlfn.MAXIFS(B43:FE43,metrics.rec,"Precision"),B43:FE43,0)+1)))</f>
        <v>k=5, r=0.9</v>
      </c>
      <c r="FR43" s="1" t="str" cm="1">
        <f t="array" aca="1" ref="FR43" ca="1">CONCATENATE(INDIRECT(ADDRESS(1,MATCH(_xlfn.MAXIFS(B43:FE43,metrics.rec,"Recall"),B43:FE43,0)+1)), ", ", INDIRECT(ADDRESS(2,MATCH(_xlfn.MAXIFS(B43:FE43,metrics.rec,"Recall"),B43:FE43,0)+1)))</f>
        <v>k=5, r=0.1</v>
      </c>
      <c r="FS43" s="1" t="e" cm="1">
        <f t="array" aca="1" ref="FS43" ca="1">CONCATENATE(INDIRECT(ADDRESS(1,MATCH(_xlfn.MAXIFS(B43:FE43,metrics.rec,"Coverage"),B43:FE43,0)+1)), ", ", INDIRECT(ADDRESS(2,MATCH(_xlfn.MAXIFS(B43:FE43,metrics.rec,"Coverage"),B43:FE43,0)+1)))</f>
        <v>#N/A</v>
      </c>
      <c r="FT43" s="1" t="str" cm="1">
        <f t="array" aca="1" ref="FT43" ca="1">CONCATENATE(INDIRECT(ADDRESS(1,MATCH(_xlfn.MAXIFS(B43:FE43,metrics.rec,"Recatio"),B43:FE43,0)+1)), ", ", INDIRECT(ADDRESS(2,MATCH(_xlfn.MAXIFS(B43:FE43,metrics.rec,"Recatio"),B43:FE43,0)+1)))</f>
        <v>k=5, r=0.1</v>
      </c>
      <c r="FU43" s="1" t="str" cm="1">
        <f t="array" aca="1" ref="FU43" ca="1">CONCATENATE(INDIRECT(ADDRESS(1,MATCH(_xlfn.MINIFS(B43:FE43,metrics.rec,"Time"),B43:FE43,0)+1)), ", ", INDIRECT(ADDRESS(2,MATCH(_xlfn.MINIFS(B43:FE43,metrics.rec,"Time"),B43:FE43,0)+1)))</f>
        <v>k=5, r=0.9</v>
      </c>
    </row>
    <row r="44" spans="1:177" x14ac:dyDescent="0.2">
      <c r="A44" s="1" t="s">
        <v>41</v>
      </c>
      <c r="B44" s="4">
        <v>0.71860000000000002</v>
      </c>
      <c r="C44" s="4">
        <v>0.86429999999999996</v>
      </c>
      <c r="D44" s="4">
        <v>9.98E-2</v>
      </c>
      <c r="E44" s="4">
        <v>3.3999999999999998E-3</v>
      </c>
      <c r="F44" s="4">
        <v>0.64890000000000003</v>
      </c>
      <c r="G44" s="4"/>
      <c r="H44" s="4">
        <v>1</v>
      </c>
      <c r="I44" s="4">
        <v>2.7833999999999999</v>
      </c>
      <c r="J44" s="5">
        <v>0.72709999999999997</v>
      </c>
      <c r="K44" s="5">
        <v>0.8881</v>
      </c>
      <c r="L44" s="5">
        <v>0.10730000000000001</v>
      </c>
      <c r="M44" s="5">
        <v>9.1999999999999998E-3</v>
      </c>
      <c r="N44" s="5">
        <v>0.62429999999999997</v>
      </c>
      <c r="O44" s="5"/>
      <c r="P44" s="5">
        <v>1</v>
      </c>
      <c r="Q44" s="5">
        <v>2.9165000000000001</v>
      </c>
      <c r="R44" s="4">
        <v>0.73319999999999996</v>
      </c>
      <c r="S44" s="4">
        <v>0.90939999999999999</v>
      </c>
      <c r="T44" s="4">
        <v>8.3799999999999999E-2</v>
      </c>
      <c r="U44" s="4">
        <v>1.6299999999999999E-2</v>
      </c>
      <c r="V44" s="4">
        <v>0.60060000000000002</v>
      </c>
      <c r="W44" s="4"/>
      <c r="X44" s="4">
        <v>1</v>
      </c>
      <c r="Y44" s="4">
        <v>2.4784999999999999</v>
      </c>
      <c r="Z44" s="5">
        <v>0.74950000000000006</v>
      </c>
      <c r="AA44" s="5">
        <v>0.95440000000000003</v>
      </c>
      <c r="AB44" s="5">
        <v>3.5200000000000002E-2</v>
      </c>
      <c r="AC44" s="5">
        <v>2.6599999999999999E-2</v>
      </c>
      <c r="AD44" s="5">
        <v>0.55600000000000005</v>
      </c>
      <c r="AE44" s="5"/>
      <c r="AF44" s="5">
        <v>1</v>
      </c>
      <c r="AG44" s="5">
        <v>2.5811999999999999</v>
      </c>
      <c r="AH44" s="4">
        <v>0.79139999999999999</v>
      </c>
      <c r="AI44" s="4">
        <v>1.0663</v>
      </c>
      <c r="AJ44" s="4">
        <v>1.4E-3</v>
      </c>
      <c r="AK44" s="4">
        <v>5.1999999999999998E-2</v>
      </c>
      <c r="AL44" s="4">
        <v>0.37980000000000003</v>
      </c>
      <c r="AM44" s="4"/>
      <c r="AN44" s="4">
        <v>0.9839</v>
      </c>
      <c r="AO44" s="4">
        <v>1.7413000000000001</v>
      </c>
      <c r="AP44" s="5"/>
      <c r="AQ44" s="5"/>
      <c r="AR44" s="5"/>
      <c r="AS44" s="5"/>
      <c r="AT44" s="5"/>
      <c r="AU44" s="5"/>
      <c r="AV44" s="5"/>
      <c r="AW44" s="5"/>
      <c r="AX44" s="4"/>
      <c r="AY44" s="4"/>
      <c r="AZ44" s="4"/>
      <c r="BA44" s="4"/>
      <c r="BB44" s="4"/>
      <c r="BC44" s="4"/>
      <c r="BD44" s="4"/>
      <c r="BE44" s="4"/>
      <c r="BF44" s="5"/>
      <c r="BG44" s="5"/>
      <c r="BH44" s="5"/>
      <c r="BI44" s="5"/>
      <c r="BJ44" s="5"/>
      <c r="BK44" s="5"/>
      <c r="BL44" s="5"/>
      <c r="BM44" s="5"/>
      <c r="BN44" s="4"/>
      <c r="BO44" s="4"/>
      <c r="BP44" s="4"/>
      <c r="BQ44" s="4"/>
      <c r="BR44" s="4"/>
      <c r="BS44" s="4"/>
      <c r="BT44" s="4"/>
      <c r="BU44" s="4"/>
      <c r="BV44" s="5"/>
      <c r="BW44" s="5"/>
      <c r="BX44" s="5"/>
      <c r="BY44" s="5"/>
      <c r="BZ44" s="5"/>
      <c r="CA44" s="5"/>
      <c r="CB44" s="5"/>
      <c r="CC44" s="5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/>
      <c r="EI44" s="5"/>
      <c r="EJ44" s="5"/>
      <c r="EK44" s="5"/>
      <c r="EL44" s="5"/>
      <c r="EM44" s="5"/>
      <c r="EN44" s="5"/>
      <c r="EO44" s="5"/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>
        <f t="shared" si="8"/>
        <v>0.74395999999999995</v>
      </c>
      <c r="FG44" s="4">
        <f t="shared" si="9"/>
        <v>0.9365</v>
      </c>
      <c r="FH44" s="4">
        <f t="shared" si="10"/>
        <v>6.5500000000000003E-2</v>
      </c>
      <c r="FI44" s="4">
        <f t="shared" si="11"/>
        <v>2.1499999999999998E-2</v>
      </c>
      <c r="FJ44" s="4">
        <f t="shared" si="12"/>
        <v>0.56191999999999998</v>
      </c>
      <c r="FK44" s="4" t="e">
        <f t="shared" si="13"/>
        <v>#DIV/0!</v>
      </c>
      <c r="FL44" s="4">
        <f t="shared" si="14"/>
        <v>0.99678</v>
      </c>
      <c r="FM44" s="4">
        <f t="shared" si="15"/>
        <v>2.5001799999999998</v>
      </c>
      <c r="FN44" s="1" t="str" cm="1">
        <f t="array" aca="1" ref="FN44" ca="1">CONCATENATE(INDIRECT(ADDRESS(1,MATCH(_xlfn.MINIFS(B44:FE44,metrics.rec,"MAE"),B44:FE44,0)+1)), ", ", INDIRECT(ADDRESS(2,MATCH(_xlfn.MINIFS(B44:FE44,metrics.rec,"MAE"),B44:FE44,0)+1)))</f>
        <v>k=5, r=0.1</v>
      </c>
      <c r="FO44" s="1" t="str" cm="1">
        <f t="array" aca="1" ref="FO44" ca="1">CONCATENATE(INDIRECT(ADDRESS(1,MATCH(_xlfn.MINIFS(B44:FE44,metrics.rec,"MSE"),B44:FE44,0)+1)), ", ", INDIRECT(ADDRESS(2,MATCH(_xlfn.MINIFS(B44:FE44,metrics.rec,"MSE"),B44:FE44,0)+1)))</f>
        <v>k=5, r=0.1</v>
      </c>
      <c r="FP44" s="1" t="str" cm="1">
        <f t="array" aca="1" ref="FP44" ca="1">CONCATENATE(INDIRECT(ADDRESS(1,MATCH(_xlfn.MAXIFS(B44:FE44,metrics.rec,"R"),B44:FE44,0)+1)), ", ", INDIRECT(ADDRESS(2,MATCH(_xlfn.MAXIFS(B44:FE44,metrics.rec,"R"),B44:FE44,0)+1)))</f>
        <v>k=5, r=0.3</v>
      </c>
      <c r="FQ44" s="1" t="str" cm="1">
        <f t="array" aca="1" ref="FQ44" ca="1">CONCATENATE(INDIRECT(ADDRESS(1,MATCH(_xlfn.MAXIFS(B44:FE44,metrics.rec,"Precision"),B44:FE44,0)+1)), ", ", INDIRECT(ADDRESS(2,MATCH(_xlfn.MAXIFS(B44:FE44,metrics.rec,"Precision"),B44:FE44,0)+1)))</f>
        <v>k=5, r=0.9</v>
      </c>
      <c r="FR44" s="1" t="str" cm="1">
        <f t="array" aca="1" ref="FR44" ca="1">CONCATENATE(INDIRECT(ADDRESS(1,MATCH(_xlfn.MAXIFS(B44:FE44,metrics.rec,"Recall"),B44:FE44,0)+1)), ", ", INDIRECT(ADDRESS(2,MATCH(_xlfn.MAXIFS(B44:FE44,metrics.rec,"Recall"),B44:FE44,0)+1)))</f>
        <v>k=5, r=0.1</v>
      </c>
      <c r="FS44" s="1" t="e" cm="1">
        <f t="array" aca="1" ref="FS44" ca="1">CONCATENATE(INDIRECT(ADDRESS(1,MATCH(_xlfn.MAXIFS(B44:FE44,metrics.rec,"Coverage"),B44:FE44,0)+1)), ", ", INDIRECT(ADDRESS(2,MATCH(_xlfn.MAXIFS(B44:FE44,metrics.rec,"Coverage"),B44:FE44,0)+1)))</f>
        <v>#N/A</v>
      </c>
      <c r="FT44" s="1" t="str" cm="1">
        <f t="array" aca="1" ref="FT44" ca="1">CONCATENATE(INDIRECT(ADDRESS(1,MATCH(_xlfn.MAXIFS(B44:FE44,metrics.rec,"Recatio"),B44:FE44,0)+1)), ", ", INDIRECT(ADDRESS(2,MATCH(_xlfn.MAXIFS(B44:FE44,metrics.rec,"Recatio"),B44:FE44,0)+1)))</f>
        <v>k=5, r=0.1</v>
      </c>
      <c r="FU44" s="1" t="str" cm="1">
        <f t="array" aca="1" ref="FU44" ca="1">CONCATENATE(INDIRECT(ADDRESS(1,MATCH(_xlfn.MINIFS(B44:FE44,metrics.rec,"Time"),B44:FE44,0)+1)), ", ", INDIRECT(ADDRESS(2,MATCH(_xlfn.MINIFS(B44:FE44,metrics.rec,"Time"),B44:FE44,0)+1)))</f>
        <v>k=5, r=0.9</v>
      </c>
    </row>
    <row r="45" spans="1:177" x14ac:dyDescent="0.2">
      <c r="A45" s="1" t="s">
        <v>42</v>
      </c>
      <c r="B45" s="4">
        <v>0.71850000000000003</v>
      </c>
      <c r="C45" s="4">
        <v>0.87839999999999996</v>
      </c>
      <c r="D45" s="4">
        <v>0.11609999999999999</v>
      </c>
      <c r="E45" s="4">
        <v>2.5999999999999999E-3</v>
      </c>
      <c r="F45" s="4">
        <v>0.50570000000000004</v>
      </c>
      <c r="G45" s="4"/>
      <c r="H45" s="4">
        <v>1</v>
      </c>
      <c r="I45" s="4">
        <v>2.7381000000000002</v>
      </c>
      <c r="J45" s="5">
        <v>0.73150000000000004</v>
      </c>
      <c r="K45" s="5">
        <v>0.91410000000000002</v>
      </c>
      <c r="L45" s="5">
        <v>0.1353</v>
      </c>
      <c r="M45" s="5">
        <v>6.7999999999999996E-3</v>
      </c>
      <c r="N45" s="5">
        <v>0.49809999999999999</v>
      </c>
      <c r="O45" s="5"/>
      <c r="P45" s="5">
        <v>1</v>
      </c>
      <c r="Q45" s="5">
        <v>2.6741999999999999</v>
      </c>
      <c r="R45" s="4">
        <v>0.73360000000000003</v>
      </c>
      <c r="S45" s="4">
        <v>0.92269999999999996</v>
      </c>
      <c r="T45" s="4">
        <v>0.14369999999999999</v>
      </c>
      <c r="U45" s="4">
        <v>1.0800000000000001E-2</v>
      </c>
      <c r="V45" s="4">
        <v>0.49790000000000001</v>
      </c>
      <c r="W45" s="4"/>
      <c r="X45" s="4">
        <v>1</v>
      </c>
      <c r="Y45" s="4">
        <v>2.3706999999999998</v>
      </c>
      <c r="Z45" s="5">
        <v>0.73080000000000001</v>
      </c>
      <c r="AA45" s="5">
        <v>0.92169999999999996</v>
      </c>
      <c r="AB45" s="5">
        <v>0.1585</v>
      </c>
      <c r="AC45" s="5">
        <v>1.6199999999999999E-2</v>
      </c>
      <c r="AD45" s="5">
        <v>0.54149999999999998</v>
      </c>
      <c r="AE45" s="5"/>
      <c r="AF45" s="5">
        <v>1</v>
      </c>
      <c r="AG45" s="5">
        <v>2.3668</v>
      </c>
      <c r="AH45" s="4">
        <v>0.74219999999999997</v>
      </c>
      <c r="AI45" s="4">
        <v>0.95709999999999995</v>
      </c>
      <c r="AJ45" s="4">
        <v>0.11600000000000001</v>
      </c>
      <c r="AK45" s="4">
        <v>4.8800000000000003E-2</v>
      </c>
      <c r="AL45" s="4">
        <v>0.53979999999999995</v>
      </c>
      <c r="AM45" s="4"/>
      <c r="AN45" s="4">
        <v>0.97640000000000005</v>
      </c>
      <c r="AO45" s="4">
        <v>0.91300000000000003</v>
      </c>
      <c r="AP45" s="5"/>
      <c r="AQ45" s="5"/>
      <c r="AR45" s="5"/>
      <c r="AS45" s="5"/>
      <c r="AT45" s="5"/>
      <c r="AU45" s="5"/>
      <c r="AV45" s="5"/>
      <c r="AW45" s="5"/>
      <c r="AX45" s="4"/>
      <c r="AY45" s="4"/>
      <c r="AZ45" s="4"/>
      <c r="BA45" s="4"/>
      <c r="BB45" s="4"/>
      <c r="BC45" s="4"/>
      <c r="BD45" s="4"/>
      <c r="BE45" s="4"/>
      <c r="BF45" s="5"/>
      <c r="BG45" s="5"/>
      <c r="BH45" s="5"/>
      <c r="BI45" s="5"/>
      <c r="BJ45" s="5"/>
      <c r="BK45" s="5"/>
      <c r="BL45" s="5"/>
      <c r="BM45" s="5"/>
      <c r="BN45" s="4"/>
      <c r="BO45" s="4"/>
      <c r="BP45" s="4"/>
      <c r="BQ45" s="4"/>
      <c r="BR45" s="4"/>
      <c r="BS45" s="4"/>
      <c r="BT45" s="4"/>
      <c r="BU45" s="4"/>
      <c r="BV45" s="5"/>
      <c r="BW45" s="5"/>
      <c r="BX45" s="5"/>
      <c r="BY45" s="5"/>
      <c r="BZ45" s="5"/>
      <c r="CA45" s="5"/>
      <c r="CB45" s="5"/>
      <c r="CC45" s="5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/>
      <c r="EI45" s="5"/>
      <c r="EJ45" s="5"/>
      <c r="EK45" s="5"/>
      <c r="EL45" s="5"/>
      <c r="EM45" s="5"/>
      <c r="EN45" s="5"/>
      <c r="EO45" s="5"/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>
        <f t="shared" si="8"/>
        <v>0.73131999999999997</v>
      </c>
      <c r="FG45" s="4">
        <f t="shared" si="9"/>
        <v>0.91879999999999984</v>
      </c>
      <c r="FH45" s="4">
        <f t="shared" si="10"/>
        <v>0.13391999999999998</v>
      </c>
      <c r="FI45" s="4">
        <f t="shared" si="11"/>
        <v>1.704E-2</v>
      </c>
      <c r="FJ45" s="4">
        <f t="shared" si="12"/>
        <v>0.51660000000000006</v>
      </c>
      <c r="FK45" s="4" t="e">
        <f t="shared" si="13"/>
        <v>#DIV/0!</v>
      </c>
      <c r="FL45" s="4">
        <f t="shared" si="14"/>
        <v>0.99527999999999994</v>
      </c>
      <c r="FM45" s="4">
        <f t="shared" si="15"/>
        <v>2.2125599999999999</v>
      </c>
      <c r="FN45" s="1" t="str" cm="1">
        <f t="array" aca="1" ref="FN45" ca="1">CONCATENATE(INDIRECT(ADDRESS(1,MATCH(_xlfn.MINIFS(B45:FE45,metrics.rec,"MAE"),B45:FE45,0)+1)), ", ", INDIRECT(ADDRESS(2,MATCH(_xlfn.MINIFS(B45:FE45,metrics.rec,"MAE"),B45:FE45,0)+1)))</f>
        <v>k=5, r=0.1</v>
      </c>
      <c r="FO45" s="1" t="str" cm="1">
        <f t="array" aca="1" ref="FO45" ca="1">CONCATENATE(INDIRECT(ADDRESS(1,MATCH(_xlfn.MINIFS(B45:FE45,metrics.rec,"MSE"),B45:FE45,0)+1)), ", ", INDIRECT(ADDRESS(2,MATCH(_xlfn.MINIFS(B45:FE45,metrics.rec,"MSE"),B45:FE45,0)+1)))</f>
        <v>k=5, r=0.1</v>
      </c>
      <c r="FP45" s="1" t="str" cm="1">
        <f t="array" aca="1" ref="FP45" ca="1">CONCATENATE(INDIRECT(ADDRESS(1,MATCH(_xlfn.MAXIFS(B45:FE45,metrics.rec,"R"),B45:FE45,0)+1)), ", ", INDIRECT(ADDRESS(2,MATCH(_xlfn.MAXIFS(B45:FE45,metrics.rec,"R"),B45:FE45,0)+1)))</f>
        <v>k=5, r=0.7</v>
      </c>
      <c r="FQ45" s="1" t="str" cm="1">
        <f t="array" aca="1" ref="FQ45" ca="1">CONCATENATE(INDIRECT(ADDRESS(1,MATCH(_xlfn.MAXIFS(B45:FE45,metrics.rec,"Precision"),B45:FE45,0)+1)), ", ", INDIRECT(ADDRESS(2,MATCH(_xlfn.MAXIFS(B45:FE45,metrics.rec,"Precision"),B45:FE45,0)+1)))</f>
        <v>k=5, r=0.9</v>
      </c>
      <c r="FR45" s="1" t="str" cm="1">
        <f t="array" aca="1" ref="FR45" ca="1">CONCATENATE(INDIRECT(ADDRESS(1,MATCH(_xlfn.MAXIFS(B45:FE45,metrics.rec,"Recall"),B45:FE45,0)+1)), ", ", INDIRECT(ADDRESS(2,MATCH(_xlfn.MAXIFS(B45:FE45,metrics.rec,"Recall"),B45:FE45,0)+1)))</f>
        <v>k=5, r=0.7</v>
      </c>
      <c r="FS45" s="1" t="e" cm="1">
        <f t="array" aca="1" ref="FS45" ca="1">CONCATENATE(INDIRECT(ADDRESS(1,MATCH(_xlfn.MAXIFS(B45:FE45,metrics.rec,"Coverage"),B45:FE45,0)+1)), ", ", INDIRECT(ADDRESS(2,MATCH(_xlfn.MAXIFS(B45:FE45,metrics.rec,"Coverage"),B45:FE45,0)+1)))</f>
        <v>#N/A</v>
      </c>
      <c r="FT45" s="1" t="str" cm="1">
        <f t="array" aca="1" ref="FT45" ca="1">CONCATENATE(INDIRECT(ADDRESS(1,MATCH(_xlfn.MAXIFS(B45:FE45,metrics.rec,"Recatio"),B45:FE45,0)+1)), ", ", INDIRECT(ADDRESS(2,MATCH(_xlfn.MAXIFS(B45:FE45,metrics.rec,"Recatio"),B45:FE45,0)+1)))</f>
        <v>k=5, r=0.1</v>
      </c>
      <c r="FU45" s="1" t="str" cm="1">
        <f t="array" aca="1" ref="FU45" ca="1">CONCATENATE(INDIRECT(ADDRESS(1,MATCH(_xlfn.MINIFS(B45:FE45,metrics.rec,"Time"),B45:FE45,0)+1)), ", ", INDIRECT(ADDRESS(2,MATCH(_xlfn.MINIFS(B45:FE45,metrics.rec,"Time"),B45:FE45,0)+1)))</f>
        <v>k=5, r=0.9</v>
      </c>
    </row>
    <row r="46" spans="1:177" x14ac:dyDescent="0.2">
      <c r="A46" s="1" t="s">
        <v>43</v>
      </c>
      <c r="B46" s="4">
        <v>0.63700000000000001</v>
      </c>
      <c r="C46" s="4">
        <v>0.71120000000000005</v>
      </c>
      <c r="D46" s="4">
        <v>0.26279999999999998</v>
      </c>
      <c r="E46" s="4">
        <v>2.8E-3</v>
      </c>
      <c r="F46" s="4">
        <v>0.87009999999999998</v>
      </c>
      <c r="G46" s="4"/>
      <c r="H46" s="4">
        <v>1</v>
      </c>
      <c r="I46" s="4">
        <v>2.8887999999999998</v>
      </c>
      <c r="J46" s="5">
        <v>0.64829999999999999</v>
      </c>
      <c r="K46" s="5">
        <v>0.73960000000000004</v>
      </c>
      <c r="L46" s="5">
        <v>0.26250000000000001</v>
      </c>
      <c r="M46" s="5">
        <v>8.8000000000000005E-3</v>
      </c>
      <c r="N46" s="5">
        <v>0.85860000000000003</v>
      </c>
      <c r="O46" s="5"/>
      <c r="P46" s="5">
        <v>1</v>
      </c>
      <c r="Q46" s="5">
        <v>2.8485</v>
      </c>
      <c r="R46" s="4">
        <v>0.65820000000000001</v>
      </c>
      <c r="S46" s="4">
        <v>0.75890000000000002</v>
      </c>
      <c r="T46" s="4">
        <v>0.23630000000000001</v>
      </c>
      <c r="U46" s="4">
        <v>1.66E-2</v>
      </c>
      <c r="V46" s="4">
        <v>0.83450000000000002</v>
      </c>
      <c r="W46" s="4"/>
      <c r="X46" s="4">
        <v>1</v>
      </c>
      <c r="Y46" s="4">
        <v>3.0091000000000001</v>
      </c>
      <c r="Z46" s="5">
        <v>0.68210000000000004</v>
      </c>
      <c r="AA46" s="5">
        <v>0.8105</v>
      </c>
      <c r="AB46" s="5">
        <v>0.1847</v>
      </c>
      <c r="AC46" s="5">
        <v>2.75E-2</v>
      </c>
      <c r="AD46" s="5">
        <v>0.77580000000000005</v>
      </c>
      <c r="AE46" s="5"/>
      <c r="AF46" s="5">
        <v>1</v>
      </c>
      <c r="AG46" s="5">
        <v>2.5217999999999998</v>
      </c>
      <c r="AH46" s="4">
        <v>0.74609999999999999</v>
      </c>
      <c r="AI46" s="4">
        <v>0.96540000000000004</v>
      </c>
      <c r="AJ46" s="4">
        <v>0.1094</v>
      </c>
      <c r="AK46" s="4">
        <v>4.2700000000000002E-2</v>
      </c>
      <c r="AL46" s="4">
        <v>0.55459999999999998</v>
      </c>
      <c r="AM46" s="4"/>
      <c r="AN46" s="4">
        <v>0.98</v>
      </c>
      <c r="AO46" s="4">
        <v>1.2113</v>
      </c>
      <c r="AP46" s="5"/>
      <c r="AQ46" s="5"/>
      <c r="AR46" s="5"/>
      <c r="AS46" s="5"/>
      <c r="AT46" s="5"/>
      <c r="AU46" s="5"/>
      <c r="AV46" s="5"/>
      <c r="AW46" s="5"/>
      <c r="AX46" s="4"/>
      <c r="AY46" s="4"/>
      <c r="AZ46" s="4"/>
      <c r="BA46" s="4"/>
      <c r="BB46" s="4"/>
      <c r="BC46" s="4"/>
      <c r="BD46" s="4"/>
      <c r="BE46" s="4"/>
      <c r="BF46" s="5"/>
      <c r="BG46" s="5"/>
      <c r="BH46" s="5"/>
      <c r="BI46" s="5"/>
      <c r="BJ46" s="5"/>
      <c r="BK46" s="5"/>
      <c r="BL46" s="5"/>
      <c r="BM46" s="5"/>
      <c r="BN46" s="4"/>
      <c r="BO46" s="4"/>
      <c r="BP46" s="4"/>
      <c r="BQ46" s="4"/>
      <c r="BR46" s="4"/>
      <c r="BS46" s="4"/>
      <c r="BT46" s="4"/>
      <c r="BU46" s="4"/>
      <c r="BV46" s="5"/>
      <c r="BW46" s="5"/>
      <c r="BX46" s="5"/>
      <c r="BY46" s="5"/>
      <c r="BZ46" s="5"/>
      <c r="CA46" s="5"/>
      <c r="CB46" s="5"/>
      <c r="CC46" s="5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/>
      <c r="EI46" s="5"/>
      <c r="EJ46" s="5"/>
      <c r="EK46" s="5"/>
      <c r="EL46" s="5"/>
      <c r="EM46" s="5"/>
      <c r="EN46" s="5"/>
      <c r="EO46" s="5"/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>
        <f t="shared" si="8"/>
        <v>0.67433999999999994</v>
      </c>
      <c r="FG46" s="4">
        <f t="shared" si="9"/>
        <v>0.79711999999999994</v>
      </c>
      <c r="FH46" s="4">
        <f t="shared" si="10"/>
        <v>0.21114000000000002</v>
      </c>
      <c r="FI46" s="4">
        <f t="shared" si="11"/>
        <v>1.968E-2</v>
      </c>
      <c r="FJ46" s="4">
        <f t="shared" si="12"/>
        <v>0.77872000000000008</v>
      </c>
      <c r="FK46" s="4" t="e">
        <f t="shared" si="13"/>
        <v>#DIV/0!</v>
      </c>
      <c r="FL46" s="4">
        <f t="shared" si="14"/>
        <v>0.99600000000000011</v>
      </c>
      <c r="FM46" s="4">
        <f t="shared" si="15"/>
        <v>2.4958999999999998</v>
      </c>
      <c r="FN46" s="1" t="str" cm="1">
        <f t="array" aca="1" ref="FN46" ca="1">CONCATENATE(INDIRECT(ADDRESS(1,MATCH(_xlfn.MINIFS(B46:FE46,metrics.rec,"MAE"),B46:FE46,0)+1)), ", ", INDIRECT(ADDRESS(2,MATCH(_xlfn.MINIFS(B46:FE46,metrics.rec,"MAE"),B46:FE46,0)+1)))</f>
        <v>k=5, r=0.1</v>
      </c>
      <c r="FO46" s="1" t="str" cm="1">
        <f t="array" aca="1" ref="FO46" ca="1">CONCATENATE(INDIRECT(ADDRESS(1,MATCH(_xlfn.MINIFS(B46:FE46,metrics.rec,"MSE"),B46:FE46,0)+1)), ", ", INDIRECT(ADDRESS(2,MATCH(_xlfn.MINIFS(B46:FE46,metrics.rec,"MSE"),B46:FE46,0)+1)))</f>
        <v>k=5, r=0.1</v>
      </c>
      <c r="FP46" s="1" t="str" cm="1">
        <f t="array" aca="1" ref="FP46" ca="1">CONCATENATE(INDIRECT(ADDRESS(1,MATCH(_xlfn.MAXIFS(B46:FE46,metrics.rec,"R"),B46:FE46,0)+1)), ", ", INDIRECT(ADDRESS(2,MATCH(_xlfn.MAXIFS(B46:FE46,metrics.rec,"R"),B46:FE46,0)+1)))</f>
        <v>k=5, r=0.1</v>
      </c>
      <c r="FQ46" s="1" t="str" cm="1">
        <f t="array" aca="1" ref="FQ46" ca="1">CONCATENATE(INDIRECT(ADDRESS(1,MATCH(_xlfn.MAXIFS(B46:FE46,metrics.rec,"Precision"),B46:FE46,0)+1)), ", ", INDIRECT(ADDRESS(2,MATCH(_xlfn.MAXIFS(B46:FE46,metrics.rec,"Precision"),B46:FE46,0)+1)))</f>
        <v>k=5, r=0.9</v>
      </c>
      <c r="FR46" s="1" t="str" cm="1">
        <f t="array" aca="1" ref="FR46" ca="1">CONCATENATE(INDIRECT(ADDRESS(1,MATCH(_xlfn.MAXIFS(B46:FE46,metrics.rec,"Recall"),B46:FE46,0)+1)), ", ", INDIRECT(ADDRESS(2,MATCH(_xlfn.MAXIFS(B46:FE46,metrics.rec,"Recall"),B46:FE46,0)+1)))</f>
        <v>k=5, r=0.1</v>
      </c>
      <c r="FS46" s="1" t="e" cm="1">
        <f t="array" aca="1" ref="FS46" ca="1">CONCATENATE(INDIRECT(ADDRESS(1,MATCH(_xlfn.MAXIFS(B46:FE46,metrics.rec,"Coverage"),B46:FE46,0)+1)), ", ", INDIRECT(ADDRESS(2,MATCH(_xlfn.MAXIFS(B46:FE46,metrics.rec,"Coverage"),B46:FE46,0)+1)))</f>
        <v>#N/A</v>
      </c>
      <c r="FT46" s="1" t="str" cm="1">
        <f t="array" aca="1" ref="FT46" ca="1">CONCATENATE(INDIRECT(ADDRESS(1,MATCH(_xlfn.MAXIFS(B46:FE46,metrics.rec,"Recatio"),B46:FE46,0)+1)), ", ", INDIRECT(ADDRESS(2,MATCH(_xlfn.MAXIFS(B46:FE46,metrics.rec,"Recatio"),B46:FE46,0)+1)))</f>
        <v>k=5, r=0.1</v>
      </c>
      <c r="FU46" s="1" t="str" cm="1">
        <f t="array" aca="1" ref="FU46" ca="1">CONCATENATE(INDIRECT(ADDRESS(1,MATCH(_xlfn.MINIFS(B46:FE46,metrics.rec,"Time"),B46:FE46,0)+1)), ", ", INDIRECT(ADDRESS(2,MATCH(_xlfn.MINIFS(B46:FE46,metrics.rec,"Time"),B46:FE46,0)+1)))</f>
        <v>k=5, r=0.9</v>
      </c>
    </row>
    <row r="47" spans="1:177" x14ac:dyDescent="0.2">
      <c r="A47" s="1" t="s">
        <v>44</v>
      </c>
      <c r="B47" s="4">
        <v>0.65129999999999999</v>
      </c>
      <c r="C47" s="4">
        <v>0.73829999999999996</v>
      </c>
      <c r="D47" s="4">
        <v>0.1978</v>
      </c>
      <c r="E47" s="4">
        <v>3.7000000000000002E-3</v>
      </c>
      <c r="F47" s="4">
        <v>0.75139999999999996</v>
      </c>
      <c r="G47" s="4"/>
      <c r="H47" s="4">
        <v>0.99790000000000001</v>
      </c>
      <c r="I47" s="4">
        <v>2.7690000000000001</v>
      </c>
      <c r="J47" s="5">
        <v>0.67869999999999997</v>
      </c>
      <c r="K47" s="5">
        <v>0.79749999999999999</v>
      </c>
      <c r="L47" s="5">
        <v>0.1555</v>
      </c>
      <c r="M47" s="5">
        <v>1.01E-2</v>
      </c>
      <c r="N47" s="5">
        <v>0.68810000000000004</v>
      </c>
      <c r="O47" s="5"/>
      <c r="P47" s="5">
        <v>0.99839999999999995</v>
      </c>
      <c r="Q47" s="5">
        <v>2.7574999999999998</v>
      </c>
      <c r="R47" s="4">
        <v>0.70750000000000002</v>
      </c>
      <c r="S47" s="4">
        <v>0.86250000000000004</v>
      </c>
      <c r="T47" s="4">
        <v>0.15490000000000001</v>
      </c>
      <c r="U47" s="4">
        <v>1.4999999999999999E-2</v>
      </c>
      <c r="V47" s="4">
        <v>0.59250000000000003</v>
      </c>
      <c r="W47" s="4"/>
      <c r="X47" s="4">
        <v>0.998</v>
      </c>
      <c r="Y47" s="4">
        <v>2.8475000000000001</v>
      </c>
      <c r="Z47" s="5">
        <v>0.73109999999999997</v>
      </c>
      <c r="AA47" s="5">
        <v>0.91900000000000004</v>
      </c>
      <c r="AB47" s="5">
        <v>0.14360000000000001</v>
      </c>
      <c r="AC47" s="5">
        <v>1.9E-2</v>
      </c>
      <c r="AD47" s="5">
        <v>0.54179999999999995</v>
      </c>
      <c r="AE47" s="5"/>
      <c r="AF47" s="5">
        <v>0.99150000000000005</v>
      </c>
      <c r="AG47" s="5">
        <v>2.3340999999999998</v>
      </c>
      <c r="AH47" s="4">
        <v>0.75680000000000003</v>
      </c>
      <c r="AI47" s="4">
        <v>0.98909999999999998</v>
      </c>
      <c r="AJ47" s="4">
        <v>5.7299999999999997E-2</v>
      </c>
      <c r="AK47" s="4">
        <v>4.9700000000000001E-2</v>
      </c>
      <c r="AL47" s="4">
        <v>0.5272</v>
      </c>
      <c r="AM47" s="4"/>
      <c r="AN47" s="4">
        <v>0.88109999999999999</v>
      </c>
      <c r="AO47" s="4">
        <v>0.96560000000000001</v>
      </c>
      <c r="AP47" s="5"/>
      <c r="AQ47" s="5"/>
      <c r="AR47" s="5"/>
      <c r="AS47" s="5"/>
      <c r="AT47" s="5"/>
      <c r="AU47" s="5"/>
      <c r="AV47" s="5"/>
      <c r="AW47" s="5"/>
      <c r="AX47" s="4"/>
      <c r="AY47" s="4"/>
      <c r="AZ47" s="4"/>
      <c r="BA47" s="4"/>
      <c r="BB47" s="4"/>
      <c r="BC47" s="4"/>
      <c r="BD47" s="4"/>
      <c r="BE47" s="4"/>
      <c r="BF47" s="5"/>
      <c r="BG47" s="5"/>
      <c r="BH47" s="5"/>
      <c r="BI47" s="5"/>
      <c r="BJ47" s="5"/>
      <c r="BK47" s="5"/>
      <c r="BL47" s="5"/>
      <c r="BM47" s="5"/>
      <c r="BN47" s="4"/>
      <c r="BO47" s="4"/>
      <c r="BP47" s="4"/>
      <c r="BQ47" s="4"/>
      <c r="BR47" s="4"/>
      <c r="BS47" s="4"/>
      <c r="BT47" s="4"/>
      <c r="BU47" s="4"/>
      <c r="BV47" s="5"/>
      <c r="BW47" s="5"/>
      <c r="BX47" s="5"/>
      <c r="BY47" s="5"/>
      <c r="BZ47" s="5"/>
      <c r="CA47" s="5"/>
      <c r="CB47" s="5"/>
      <c r="CC47" s="5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/>
      <c r="EI47" s="5"/>
      <c r="EJ47" s="5"/>
      <c r="EK47" s="5"/>
      <c r="EL47" s="5"/>
      <c r="EM47" s="5"/>
      <c r="EN47" s="5"/>
      <c r="EO47" s="5"/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>
        <f t="shared" si="8"/>
        <v>0.70508000000000004</v>
      </c>
      <c r="FG47" s="4">
        <f t="shared" si="9"/>
        <v>0.86128000000000005</v>
      </c>
      <c r="FH47" s="4">
        <f t="shared" si="10"/>
        <v>0.14182</v>
      </c>
      <c r="FI47" s="4">
        <f t="shared" si="11"/>
        <v>1.95E-2</v>
      </c>
      <c r="FJ47" s="4">
        <f t="shared" si="12"/>
        <v>0.62019999999999997</v>
      </c>
      <c r="FK47" s="4" t="e">
        <f t="shared" si="13"/>
        <v>#DIV/0!</v>
      </c>
      <c r="FL47" s="4">
        <f t="shared" si="14"/>
        <v>0.97338000000000002</v>
      </c>
      <c r="FM47" s="4">
        <f t="shared" si="15"/>
        <v>2.33474</v>
      </c>
      <c r="FN47" s="1" t="str" cm="1">
        <f t="array" aca="1" ref="FN47" ca="1">CONCATENATE(INDIRECT(ADDRESS(1,MATCH(_xlfn.MINIFS(B47:FE47,metrics.rec,"MAE"),B47:FE47,0)+1)), ", ", INDIRECT(ADDRESS(2,MATCH(_xlfn.MINIFS(B47:FE47,metrics.rec,"MAE"),B47:FE47,0)+1)))</f>
        <v>k=5, r=0.1</v>
      </c>
      <c r="FO47" s="1" t="str" cm="1">
        <f t="array" aca="1" ref="FO47" ca="1">CONCATENATE(INDIRECT(ADDRESS(1,MATCH(_xlfn.MINIFS(B47:FE47,metrics.rec,"MSE"),B47:FE47,0)+1)), ", ", INDIRECT(ADDRESS(2,MATCH(_xlfn.MINIFS(B47:FE47,metrics.rec,"MSE"),B47:FE47,0)+1)))</f>
        <v>k=5, r=0.1</v>
      </c>
      <c r="FP47" s="1" t="str" cm="1">
        <f t="array" aca="1" ref="FP47" ca="1">CONCATENATE(INDIRECT(ADDRESS(1,MATCH(_xlfn.MAXIFS(B47:FE47,metrics.rec,"R"),B47:FE47,0)+1)), ", ", INDIRECT(ADDRESS(2,MATCH(_xlfn.MAXIFS(B47:FE47,metrics.rec,"R"),B47:FE47,0)+1)))</f>
        <v>k=5, r=0.1</v>
      </c>
      <c r="FQ47" s="1" t="str" cm="1">
        <f t="array" aca="1" ref="FQ47" ca="1">CONCATENATE(INDIRECT(ADDRESS(1,MATCH(_xlfn.MAXIFS(B47:FE47,metrics.rec,"Precision"),B47:FE47,0)+1)), ", ", INDIRECT(ADDRESS(2,MATCH(_xlfn.MAXIFS(B47:FE47,metrics.rec,"Precision"),B47:FE47,0)+1)))</f>
        <v>k=5, r=0.9</v>
      </c>
      <c r="FR47" s="1" t="str" cm="1">
        <f t="array" aca="1" ref="FR47" ca="1">CONCATENATE(INDIRECT(ADDRESS(1,MATCH(_xlfn.MAXIFS(B47:FE47,metrics.rec,"Recall"),B47:FE47,0)+1)), ", ", INDIRECT(ADDRESS(2,MATCH(_xlfn.MAXIFS(B47:FE47,metrics.rec,"Recall"),B47:FE47,0)+1)))</f>
        <v>k=5, r=0.1</v>
      </c>
      <c r="FS47" s="1" t="e" cm="1">
        <f t="array" aca="1" ref="FS47" ca="1">CONCATENATE(INDIRECT(ADDRESS(1,MATCH(_xlfn.MAXIFS(B47:FE47,metrics.rec,"Coverage"),B47:FE47,0)+1)), ", ", INDIRECT(ADDRESS(2,MATCH(_xlfn.MAXIFS(B47:FE47,metrics.rec,"Coverage"),B47:FE47,0)+1)))</f>
        <v>#N/A</v>
      </c>
      <c r="FT47" s="1" t="str" cm="1">
        <f t="array" aca="1" ref="FT47" ca="1">CONCATENATE(INDIRECT(ADDRESS(1,MATCH(_xlfn.MAXIFS(B47:FE47,metrics.rec,"Recatio"),B47:FE47,0)+1)), ", ", INDIRECT(ADDRESS(2,MATCH(_xlfn.MAXIFS(B47:FE47,metrics.rec,"Recatio"),B47:FE47,0)+1)))</f>
        <v>k=5, r=0.3</v>
      </c>
      <c r="FU47" s="1" t="str" cm="1">
        <f t="array" aca="1" ref="FU47" ca="1">CONCATENATE(INDIRECT(ADDRESS(1,MATCH(_xlfn.MINIFS(B47:FE47,metrics.rec,"Time"),B47:FE47,0)+1)), ", ", INDIRECT(ADDRESS(2,MATCH(_xlfn.MINIFS(B47:FE47,metrics.rec,"Time"),B47:FE47,0)+1)))</f>
        <v>k=5, r=0.9</v>
      </c>
    </row>
    <row r="48" spans="1:177" x14ac:dyDescent="0.2">
      <c r="A48" s="1" t="s">
        <v>45</v>
      </c>
      <c r="B48" s="4">
        <v>0.66849999999999998</v>
      </c>
      <c r="C48" s="4">
        <v>0.76270000000000004</v>
      </c>
      <c r="D48" s="4">
        <v>0.18010000000000001</v>
      </c>
      <c r="E48" s="4">
        <v>3.3E-3</v>
      </c>
      <c r="F48" s="4">
        <v>0.70540000000000003</v>
      </c>
      <c r="G48" s="4"/>
      <c r="H48" s="4">
        <v>1</v>
      </c>
      <c r="I48" s="4">
        <v>2.7077</v>
      </c>
      <c r="J48" s="5">
        <v>0.68740000000000001</v>
      </c>
      <c r="K48" s="5">
        <v>0.8125</v>
      </c>
      <c r="L48" s="5">
        <v>0.18479999999999999</v>
      </c>
      <c r="M48" s="5">
        <v>8.9999999999999993E-3</v>
      </c>
      <c r="N48" s="5">
        <v>0.66339999999999999</v>
      </c>
      <c r="O48" s="5"/>
      <c r="P48" s="5">
        <v>1</v>
      </c>
      <c r="Q48" s="5">
        <v>2.5988000000000002</v>
      </c>
      <c r="R48" s="4">
        <v>0.70409999999999995</v>
      </c>
      <c r="S48" s="4">
        <v>0.85309999999999997</v>
      </c>
      <c r="T48" s="4">
        <v>0.17100000000000001</v>
      </c>
      <c r="U48" s="4">
        <v>1.44E-2</v>
      </c>
      <c r="V48" s="4">
        <v>0.61719999999999997</v>
      </c>
      <c r="W48" s="4"/>
      <c r="X48" s="4">
        <v>1</v>
      </c>
      <c r="Y48" s="4">
        <v>2.2624</v>
      </c>
      <c r="Z48" s="5">
        <v>0.71879999999999999</v>
      </c>
      <c r="AA48" s="5">
        <v>0.89300000000000002</v>
      </c>
      <c r="AB48" s="5">
        <v>0.1694</v>
      </c>
      <c r="AC48" s="5">
        <v>1.9599999999999999E-2</v>
      </c>
      <c r="AD48" s="5">
        <v>0.59309999999999996</v>
      </c>
      <c r="AE48" s="5"/>
      <c r="AF48" s="5">
        <v>1</v>
      </c>
      <c r="AG48" s="5">
        <v>1.8539000000000001</v>
      </c>
      <c r="AH48" s="4">
        <v>0.74270000000000003</v>
      </c>
      <c r="AI48" s="4">
        <v>0.95740000000000003</v>
      </c>
      <c r="AJ48" s="4">
        <v>0.11509999999999999</v>
      </c>
      <c r="AK48" s="4">
        <v>4.9700000000000001E-2</v>
      </c>
      <c r="AL48" s="4">
        <v>0.53979999999999995</v>
      </c>
      <c r="AM48" s="4"/>
      <c r="AN48" s="4">
        <v>0.97499999999999998</v>
      </c>
      <c r="AO48" s="4">
        <v>1.0293000000000001</v>
      </c>
      <c r="AP48" s="5"/>
      <c r="AQ48" s="5"/>
      <c r="AR48" s="5"/>
      <c r="AS48" s="5"/>
      <c r="AT48" s="5"/>
      <c r="AU48" s="5"/>
      <c r="AV48" s="5"/>
      <c r="AW48" s="5"/>
      <c r="AX48" s="4"/>
      <c r="AY48" s="4"/>
      <c r="AZ48" s="4"/>
      <c r="BA48" s="4"/>
      <c r="BB48" s="4"/>
      <c r="BC48" s="4"/>
      <c r="BD48" s="4"/>
      <c r="BE48" s="4"/>
      <c r="BF48" s="5"/>
      <c r="BG48" s="5"/>
      <c r="BH48" s="5"/>
      <c r="BI48" s="5"/>
      <c r="BJ48" s="5"/>
      <c r="BK48" s="5"/>
      <c r="BL48" s="5"/>
      <c r="BM48" s="5"/>
      <c r="BN48" s="4"/>
      <c r="BO48" s="4"/>
      <c r="BP48" s="4"/>
      <c r="BQ48" s="4"/>
      <c r="BR48" s="4"/>
      <c r="BS48" s="4"/>
      <c r="BT48" s="4"/>
      <c r="BU48" s="4"/>
      <c r="BV48" s="5"/>
      <c r="BW48" s="5"/>
      <c r="BX48" s="5"/>
      <c r="BY48" s="5"/>
      <c r="BZ48" s="5"/>
      <c r="CA48" s="5"/>
      <c r="CB48" s="5"/>
      <c r="CC48" s="5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/>
      <c r="EI48" s="5"/>
      <c r="EJ48" s="5"/>
      <c r="EK48" s="5"/>
      <c r="EL48" s="5"/>
      <c r="EM48" s="5"/>
      <c r="EN48" s="5"/>
      <c r="EO48" s="5"/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>
        <f t="shared" si="8"/>
        <v>0.70430000000000004</v>
      </c>
      <c r="FG48" s="4">
        <f t="shared" si="9"/>
        <v>0.85573999999999995</v>
      </c>
      <c r="FH48" s="4">
        <f t="shared" si="10"/>
        <v>0.16408</v>
      </c>
      <c r="FI48" s="4">
        <f t="shared" si="11"/>
        <v>1.9200000000000002E-2</v>
      </c>
      <c r="FJ48" s="4">
        <f t="shared" si="12"/>
        <v>0.62378</v>
      </c>
      <c r="FK48" s="4" t="e">
        <f t="shared" si="13"/>
        <v>#DIV/0!</v>
      </c>
      <c r="FL48" s="4">
        <f t="shared" si="14"/>
        <v>0.99499999999999988</v>
      </c>
      <c r="FM48" s="4">
        <f t="shared" si="15"/>
        <v>2.0904199999999995</v>
      </c>
      <c r="FN48" s="1" t="str" cm="1">
        <f t="array" aca="1" ref="FN48" ca="1">CONCATENATE(INDIRECT(ADDRESS(1,MATCH(_xlfn.MINIFS(B48:FE48,metrics.rec,"MAE"),B48:FE48,0)+1)), ", ", INDIRECT(ADDRESS(2,MATCH(_xlfn.MINIFS(B48:FE48,metrics.rec,"MAE"),B48:FE48,0)+1)))</f>
        <v>k=5, r=0.1</v>
      </c>
      <c r="FO48" s="1" t="str" cm="1">
        <f t="array" aca="1" ref="FO48" ca="1">CONCATENATE(INDIRECT(ADDRESS(1,MATCH(_xlfn.MINIFS(B48:FE48,metrics.rec,"MSE"),B48:FE48,0)+1)), ", ", INDIRECT(ADDRESS(2,MATCH(_xlfn.MINIFS(B48:FE48,metrics.rec,"MSE"),B48:FE48,0)+1)))</f>
        <v>k=5, r=0.1</v>
      </c>
      <c r="FP48" s="1" t="str" cm="1">
        <f t="array" aca="1" ref="FP48" ca="1">CONCATENATE(INDIRECT(ADDRESS(1,MATCH(_xlfn.MAXIFS(B48:FE48,metrics.rec,"R"),B48:FE48,0)+1)), ", ", INDIRECT(ADDRESS(2,MATCH(_xlfn.MAXIFS(B48:FE48,metrics.rec,"R"),B48:FE48,0)+1)))</f>
        <v>k=5, r=0.3</v>
      </c>
      <c r="FQ48" s="1" t="str" cm="1">
        <f t="array" aca="1" ref="FQ48" ca="1">CONCATENATE(INDIRECT(ADDRESS(1,MATCH(_xlfn.MAXIFS(B48:FE48,metrics.rec,"Precision"),B48:FE48,0)+1)), ", ", INDIRECT(ADDRESS(2,MATCH(_xlfn.MAXIFS(B48:FE48,metrics.rec,"Precision"),B48:FE48,0)+1)))</f>
        <v>k=5, r=0.9</v>
      </c>
      <c r="FR48" s="1" t="str" cm="1">
        <f t="array" aca="1" ref="FR48" ca="1">CONCATENATE(INDIRECT(ADDRESS(1,MATCH(_xlfn.MAXIFS(B48:FE48,metrics.rec,"Recall"),B48:FE48,0)+1)), ", ", INDIRECT(ADDRESS(2,MATCH(_xlfn.MAXIFS(B48:FE48,metrics.rec,"Recall"),B48:FE48,0)+1)))</f>
        <v>k=5, r=0.1</v>
      </c>
      <c r="FS48" s="1" t="e" cm="1">
        <f t="array" aca="1" ref="FS48" ca="1">CONCATENATE(INDIRECT(ADDRESS(1,MATCH(_xlfn.MAXIFS(B48:FE48,metrics.rec,"Coverage"),B48:FE48,0)+1)), ", ", INDIRECT(ADDRESS(2,MATCH(_xlfn.MAXIFS(B48:FE48,metrics.rec,"Coverage"),B48:FE48,0)+1)))</f>
        <v>#N/A</v>
      </c>
      <c r="FT48" s="1" t="str" cm="1">
        <f t="array" aca="1" ref="FT48" ca="1">CONCATENATE(INDIRECT(ADDRESS(1,MATCH(_xlfn.MAXIFS(B48:FE48,metrics.rec,"Recatio"),B48:FE48,0)+1)), ", ", INDIRECT(ADDRESS(2,MATCH(_xlfn.MAXIFS(B48:FE48,metrics.rec,"Recatio"),B48:FE48,0)+1)))</f>
        <v>k=5, r=0.1</v>
      </c>
      <c r="FU48" s="1" t="str" cm="1">
        <f t="array" aca="1" ref="FU48" ca="1">CONCATENATE(INDIRECT(ADDRESS(1,MATCH(_xlfn.MINIFS(B48:FE48,metrics.rec,"Time"),B48:FE48,0)+1)), ", ", INDIRECT(ADDRESS(2,MATCH(_xlfn.MINIFS(B48:FE48,metrics.rec,"Time"),B48:FE48,0)+1)))</f>
        <v>k=5, r=0.9</v>
      </c>
    </row>
    <row r="49" spans="1:177" x14ac:dyDescent="0.2">
      <c r="A49" s="1" t="s">
        <v>46</v>
      </c>
      <c r="B49" s="4">
        <v>0.63919999999999999</v>
      </c>
      <c r="C49" s="4">
        <v>0.70760000000000001</v>
      </c>
      <c r="D49" s="4">
        <v>0.24610000000000001</v>
      </c>
      <c r="E49" s="4">
        <v>4.1000000000000003E-3</v>
      </c>
      <c r="F49" s="4">
        <v>0.85450000000000004</v>
      </c>
      <c r="G49" s="4"/>
      <c r="H49" s="4">
        <v>1</v>
      </c>
      <c r="I49" s="4">
        <v>2.7827000000000002</v>
      </c>
      <c r="J49" s="5">
        <v>0.6522</v>
      </c>
      <c r="K49" s="5">
        <v>0.74019999999999997</v>
      </c>
      <c r="L49" s="5">
        <v>0.22170000000000001</v>
      </c>
      <c r="M49" s="5">
        <v>1.26E-2</v>
      </c>
      <c r="N49" s="5">
        <v>0.84279999999999999</v>
      </c>
      <c r="O49" s="5"/>
      <c r="P49" s="5">
        <v>1</v>
      </c>
      <c r="Q49" s="5">
        <v>2.7393999999999998</v>
      </c>
      <c r="R49" s="4">
        <v>0.66090000000000004</v>
      </c>
      <c r="S49" s="4">
        <v>0.75870000000000004</v>
      </c>
      <c r="T49" s="4">
        <v>0.2072</v>
      </c>
      <c r="U49" s="4">
        <v>2.29E-2</v>
      </c>
      <c r="V49" s="4">
        <v>0.81699999999999995</v>
      </c>
      <c r="W49" s="4"/>
      <c r="X49" s="4">
        <v>1</v>
      </c>
      <c r="Y49" s="4">
        <v>2.4121000000000001</v>
      </c>
      <c r="Z49" s="5">
        <v>0.68410000000000004</v>
      </c>
      <c r="AA49" s="5">
        <v>0.80969999999999998</v>
      </c>
      <c r="AB49" s="5">
        <v>0.1588</v>
      </c>
      <c r="AC49" s="5">
        <v>3.4000000000000002E-2</v>
      </c>
      <c r="AD49" s="5">
        <v>0.7651</v>
      </c>
      <c r="AE49" s="5"/>
      <c r="AF49" s="5">
        <v>1</v>
      </c>
      <c r="AG49" s="5">
        <v>2.5659000000000001</v>
      </c>
      <c r="AH49" s="4">
        <v>0.74490000000000001</v>
      </c>
      <c r="AI49" s="4">
        <v>0.96040000000000003</v>
      </c>
      <c r="AJ49" s="4">
        <v>0.1042</v>
      </c>
      <c r="AK49" s="4">
        <v>4.4299999999999999E-2</v>
      </c>
      <c r="AL49" s="4">
        <v>0.56079999999999997</v>
      </c>
      <c r="AM49" s="4"/>
      <c r="AN49" s="4">
        <v>0.98</v>
      </c>
      <c r="AO49" s="4">
        <v>1.4704999999999999</v>
      </c>
      <c r="AP49" s="5"/>
      <c r="AQ49" s="5"/>
      <c r="AR49" s="5"/>
      <c r="AS49" s="5"/>
      <c r="AT49" s="5"/>
      <c r="AU49" s="5"/>
      <c r="AV49" s="5"/>
      <c r="AW49" s="5"/>
      <c r="AX49" s="4"/>
      <c r="AY49" s="4"/>
      <c r="AZ49" s="4"/>
      <c r="BA49" s="4"/>
      <c r="BB49" s="4"/>
      <c r="BC49" s="4"/>
      <c r="BD49" s="4"/>
      <c r="BE49" s="4"/>
      <c r="BF49" s="5"/>
      <c r="BG49" s="5"/>
      <c r="BH49" s="5"/>
      <c r="BI49" s="5"/>
      <c r="BJ49" s="5"/>
      <c r="BK49" s="5"/>
      <c r="BL49" s="5"/>
      <c r="BM49" s="5"/>
      <c r="BN49" s="4"/>
      <c r="BO49" s="4"/>
      <c r="BP49" s="4"/>
      <c r="BQ49" s="4"/>
      <c r="BR49" s="4"/>
      <c r="BS49" s="4"/>
      <c r="BT49" s="4"/>
      <c r="BU49" s="4"/>
      <c r="BV49" s="5"/>
      <c r="BW49" s="5"/>
      <c r="BX49" s="5"/>
      <c r="BY49" s="5"/>
      <c r="BZ49" s="5"/>
      <c r="CA49" s="5"/>
      <c r="CB49" s="5"/>
      <c r="CC49" s="5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/>
      <c r="EI49" s="5"/>
      <c r="EJ49" s="5"/>
      <c r="EK49" s="5"/>
      <c r="EL49" s="5"/>
      <c r="EM49" s="5"/>
      <c r="EN49" s="5"/>
      <c r="EO49" s="5"/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>
        <f t="shared" si="8"/>
        <v>0.67625999999999997</v>
      </c>
      <c r="FG49" s="4">
        <f t="shared" si="9"/>
        <v>0.79532000000000003</v>
      </c>
      <c r="FH49" s="4">
        <f t="shared" si="10"/>
        <v>0.18760000000000002</v>
      </c>
      <c r="FI49" s="4">
        <f t="shared" si="11"/>
        <v>2.358E-2</v>
      </c>
      <c r="FJ49" s="4">
        <f t="shared" si="12"/>
        <v>0.76803999999999994</v>
      </c>
      <c r="FK49" s="4" t="e">
        <f t="shared" si="13"/>
        <v>#DIV/0!</v>
      </c>
      <c r="FL49" s="4">
        <f t="shared" si="14"/>
        <v>0.99600000000000011</v>
      </c>
      <c r="FM49" s="4">
        <f t="shared" si="15"/>
        <v>2.39412</v>
      </c>
      <c r="FN49" s="1" t="str" cm="1">
        <f t="array" aca="1" ref="FN49" ca="1">CONCATENATE(INDIRECT(ADDRESS(1,MATCH(_xlfn.MINIFS(B49:FE49,metrics.rec,"MAE"),B49:FE49,0)+1)), ", ", INDIRECT(ADDRESS(2,MATCH(_xlfn.MINIFS(B49:FE49,metrics.rec,"MAE"),B49:FE49,0)+1)))</f>
        <v>k=5, r=0.1</v>
      </c>
      <c r="FO49" s="1" t="str" cm="1">
        <f t="array" aca="1" ref="FO49" ca="1">CONCATENATE(INDIRECT(ADDRESS(1,MATCH(_xlfn.MINIFS(B49:FE49,metrics.rec,"MSE"),B49:FE49,0)+1)), ", ", INDIRECT(ADDRESS(2,MATCH(_xlfn.MINIFS(B49:FE49,metrics.rec,"MSE"),B49:FE49,0)+1)))</f>
        <v>k=5, r=0.1</v>
      </c>
      <c r="FP49" s="1" t="str" cm="1">
        <f t="array" aca="1" ref="FP49" ca="1">CONCATENATE(INDIRECT(ADDRESS(1,MATCH(_xlfn.MAXIFS(B49:FE49,metrics.rec,"R"),B49:FE49,0)+1)), ", ", INDIRECT(ADDRESS(2,MATCH(_xlfn.MAXIFS(B49:FE49,metrics.rec,"R"),B49:FE49,0)+1)))</f>
        <v>k=5, r=0.1</v>
      </c>
      <c r="FQ49" s="1" t="str" cm="1">
        <f t="array" aca="1" ref="FQ49" ca="1">CONCATENATE(INDIRECT(ADDRESS(1,MATCH(_xlfn.MAXIFS(B49:FE49,metrics.rec,"Precision"),B49:FE49,0)+1)), ", ", INDIRECT(ADDRESS(2,MATCH(_xlfn.MAXIFS(B49:FE49,metrics.rec,"Precision"),B49:FE49,0)+1)))</f>
        <v>k=5, r=0.9</v>
      </c>
      <c r="FR49" s="1" t="str" cm="1">
        <f t="array" aca="1" ref="FR49" ca="1">CONCATENATE(INDIRECT(ADDRESS(1,MATCH(_xlfn.MAXIFS(B49:FE49,metrics.rec,"Recall"),B49:FE49,0)+1)), ", ", INDIRECT(ADDRESS(2,MATCH(_xlfn.MAXIFS(B49:FE49,metrics.rec,"Recall"),B49:FE49,0)+1)))</f>
        <v>k=5, r=0.1</v>
      </c>
      <c r="FS49" s="1" t="e" cm="1">
        <f t="array" aca="1" ref="FS49" ca="1">CONCATENATE(INDIRECT(ADDRESS(1,MATCH(_xlfn.MAXIFS(B49:FE49,metrics.rec,"Coverage"),B49:FE49,0)+1)), ", ", INDIRECT(ADDRESS(2,MATCH(_xlfn.MAXIFS(B49:FE49,metrics.rec,"Coverage"),B49:FE49,0)+1)))</f>
        <v>#N/A</v>
      </c>
      <c r="FT49" s="1" t="str" cm="1">
        <f t="array" aca="1" ref="FT49" ca="1">CONCATENATE(INDIRECT(ADDRESS(1,MATCH(_xlfn.MAXIFS(B49:FE49,metrics.rec,"Recatio"),B49:FE49,0)+1)), ", ", INDIRECT(ADDRESS(2,MATCH(_xlfn.MAXIFS(B49:FE49,metrics.rec,"Recatio"),B49:FE49,0)+1)))</f>
        <v>k=5, r=0.1</v>
      </c>
      <c r="FU49" s="1" t="str" cm="1">
        <f t="array" aca="1" ref="FU49" ca="1">CONCATENATE(INDIRECT(ADDRESS(1,MATCH(_xlfn.MINIFS(B49:FE49,metrics.rec,"Time"),B49:FE49,0)+1)), ", ", INDIRECT(ADDRESS(2,MATCH(_xlfn.MINIFS(B49:FE49,metrics.rec,"Time"),B49:FE49,0)+1)))</f>
        <v>k=5, r=0.9</v>
      </c>
    </row>
    <row r="50" spans="1:177" x14ac:dyDescent="0.2">
      <c r="A50" s="1" t="s">
        <v>47</v>
      </c>
      <c r="B50" s="4">
        <v>0.63929999999999998</v>
      </c>
      <c r="C50" s="4">
        <v>0.70940000000000003</v>
      </c>
      <c r="D50" s="4">
        <v>0.2399</v>
      </c>
      <c r="E50" s="4">
        <v>4.4000000000000003E-3</v>
      </c>
      <c r="F50" s="4">
        <v>0.85209999999999997</v>
      </c>
      <c r="G50" s="4"/>
      <c r="H50" s="4">
        <v>1</v>
      </c>
      <c r="I50" s="4">
        <v>2.6671</v>
      </c>
      <c r="J50" s="5">
        <v>0.65239999999999998</v>
      </c>
      <c r="K50" s="5">
        <v>0.7399</v>
      </c>
      <c r="L50" s="5">
        <v>0.21529999999999999</v>
      </c>
      <c r="M50" s="5">
        <v>1.35E-2</v>
      </c>
      <c r="N50" s="5">
        <v>0.83779999999999999</v>
      </c>
      <c r="O50" s="5"/>
      <c r="P50" s="5">
        <v>1</v>
      </c>
      <c r="Q50" s="5">
        <v>2.6675</v>
      </c>
      <c r="R50" s="4">
        <v>0.66320000000000001</v>
      </c>
      <c r="S50" s="4">
        <v>0.7631</v>
      </c>
      <c r="T50" s="4">
        <v>0.1981</v>
      </c>
      <c r="U50" s="4">
        <v>2.41E-2</v>
      </c>
      <c r="V50" s="4">
        <v>0.81230000000000002</v>
      </c>
      <c r="W50" s="4"/>
      <c r="X50" s="4">
        <v>1</v>
      </c>
      <c r="Y50" s="4">
        <v>2.2328999999999999</v>
      </c>
      <c r="Z50" s="5">
        <v>0.6865</v>
      </c>
      <c r="AA50" s="5">
        <v>0.81530000000000002</v>
      </c>
      <c r="AB50" s="5">
        <v>0.15049999999999999</v>
      </c>
      <c r="AC50" s="5">
        <v>3.5000000000000003E-2</v>
      </c>
      <c r="AD50" s="5">
        <v>0.7591</v>
      </c>
      <c r="AE50" s="5"/>
      <c r="AF50" s="5">
        <v>1</v>
      </c>
      <c r="AG50" s="5">
        <v>2.2065999999999999</v>
      </c>
      <c r="AH50" s="4">
        <v>0.74680000000000002</v>
      </c>
      <c r="AI50" s="4">
        <v>0.96250000000000002</v>
      </c>
      <c r="AJ50" s="4">
        <v>0.1008</v>
      </c>
      <c r="AK50" s="4">
        <v>5.4100000000000002E-2</v>
      </c>
      <c r="AL50" s="4">
        <v>0.53869999999999996</v>
      </c>
      <c r="AM50" s="4"/>
      <c r="AN50" s="4">
        <v>0.97640000000000005</v>
      </c>
      <c r="AO50" s="4">
        <v>1.0678000000000001</v>
      </c>
      <c r="AP50" s="5"/>
      <c r="AQ50" s="5"/>
      <c r="AR50" s="5"/>
      <c r="AS50" s="5"/>
      <c r="AT50" s="5"/>
      <c r="AU50" s="5"/>
      <c r="AV50" s="5"/>
      <c r="AW50" s="5"/>
      <c r="AX50" s="4"/>
      <c r="AY50" s="4"/>
      <c r="AZ50" s="4"/>
      <c r="BA50" s="4"/>
      <c r="BB50" s="4"/>
      <c r="BC50" s="4"/>
      <c r="BD50" s="4"/>
      <c r="BE50" s="4"/>
      <c r="BF50" s="5"/>
      <c r="BG50" s="5"/>
      <c r="BH50" s="5"/>
      <c r="BI50" s="5"/>
      <c r="BJ50" s="5"/>
      <c r="BK50" s="5"/>
      <c r="BL50" s="5"/>
      <c r="BM50" s="5"/>
      <c r="BN50" s="4"/>
      <c r="BO50" s="4"/>
      <c r="BP50" s="4"/>
      <c r="BQ50" s="4"/>
      <c r="BR50" s="4"/>
      <c r="BS50" s="4"/>
      <c r="BT50" s="4"/>
      <c r="BU50" s="4"/>
      <c r="BV50" s="5"/>
      <c r="BW50" s="5"/>
      <c r="BX50" s="5"/>
      <c r="BY50" s="5"/>
      <c r="BZ50" s="5"/>
      <c r="CA50" s="5"/>
      <c r="CB50" s="5"/>
      <c r="CC50" s="5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/>
      <c r="CU50" s="4"/>
      <c r="CV50" s="4"/>
      <c r="CW50" s="4"/>
      <c r="CX50" s="4"/>
      <c r="CY50" s="4"/>
      <c r="CZ50" s="4"/>
      <c r="DA50" s="4"/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/>
      <c r="EI50" s="5"/>
      <c r="EJ50" s="5"/>
      <c r="EK50" s="5"/>
      <c r="EL50" s="5"/>
      <c r="EM50" s="5"/>
      <c r="EN50" s="5"/>
      <c r="EO50" s="5"/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>
        <f t="shared" si="8"/>
        <v>0.67764000000000002</v>
      </c>
      <c r="FG50" s="4">
        <f t="shared" si="9"/>
        <v>0.79804000000000008</v>
      </c>
      <c r="FH50" s="4">
        <f t="shared" si="10"/>
        <v>0.18092</v>
      </c>
      <c r="FI50" s="4">
        <f t="shared" si="11"/>
        <v>2.622E-2</v>
      </c>
      <c r="FJ50" s="4">
        <f t="shared" si="12"/>
        <v>0.76</v>
      </c>
      <c r="FK50" s="4" t="e">
        <f t="shared" si="13"/>
        <v>#DIV/0!</v>
      </c>
      <c r="FL50" s="4">
        <f t="shared" si="14"/>
        <v>0.99527999999999994</v>
      </c>
      <c r="FM50" s="4">
        <f t="shared" si="15"/>
        <v>2.16838</v>
      </c>
      <c r="FN50" s="1" t="str" cm="1">
        <f t="array" aca="1" ref="FN50" ca="1">CONCATENATE(INDIRECT(ADDRESS(1,MATCH(_xlfn.MINIFS(B50:FE50,metrics.rec,"MAE"),B50:FE50,0)+1)), ", ", INDIRECT(ADDRESS(2,MATCH(_xlfn.MINIFS(B50:FE50,metrics.rec,"MAE"),B50:FE50,0)+1)))</f>
        <v>k=5, r=0.1</v>
      </c>
      <c r="FO50" s="1" t="str" cm="1">
        <f t="array" aca="1" ref="FO50" ca="1">CONCATENATE(INDIRECT(ADDRESS(1,MATCH(_xlfn.MINIFS(B50:FE50,metrics.rec,"MSE"),B50:FE50,0)+1)), ", ", INDIRECT(ADDRESS(2,MATCH(_xlfn.MINIFS(B50:FE50,metrics.rec,"MSE"),B50:FE50,0)+1)))</f>
        <v>k=5, r=0.1</v>
      </c>
      <c r="FP50" s="1" t="str" cm="1">
        <f t="array" aca="1" ref="FP50" ca="1">CONCATENATE(INDIRECT(ADDRESS(1,MATCH(_xlfn.MAXIFS(B50:FE50,metrics.rec,"R"),B50:FE50,0)+1)), ", ", INDIRECT(ADDRESS(2,MATCH(_xlfn.MAXIFS(B50:FE50,metrics.rec,"R"),B50:FE50,0)+1)))</f>
        <v>k=5, r=0.1</v>
      </c>
      <c r="FQ50" s="1" t="str" cm="1">
        <f t="array" aca="1" ref="FQ50" ca="1">CONCATENATE(INDIRECT(ADDRESS(1,MATCH(_xlfn.MAXIFS(B50:FE50,metrics.rec,"Precision"),B50:FE50,0)+1)), ", ", INDIRECT(ADDRESS(2,MATCH(_xlfn.MAXIFS(B50:FE50,metrics.rec,"Precision"),B50:FE50,0)+1)))</f>
        <v>k=5, r=0.9</v>
      </c>
      <c r="FR50" s="1" t="str" cm="1">
        <f t="array" aca="1" ref="FR50" ca="1">CONCATENATE(INDIRECT(ADDRESS(1,MATCH(_xlfn.MAXIFS(B50:FE50,metrics.rec,"Recall"),B50:FE50,0)+1)), ", ", INDIRECT(ADDRESS(2,MATCH(_xlfn.MAXIFS(B50:FE50,metrics.rec,"Recall"),B50:FE50,0)+1)))</f>
        <v>k=5, r=0.1</v>
      </c>
      <c r="FS50" s="1" t="e" cm="1">
        <f t="array" aca="1" ref="FS50" ca="1">CONCATENATE(INDIRECT(ADDRESS(1,MATCH(_xlfn.MAXIFS(B50:FE50,metrics.rec,"Coverage"),B50:FE50,0)+1)), ", ", INDIRECT(ADDRESS(2,MATCH(_xlfn.MAXIFS(B50:FE50,metrics.rec,"Coverage"),B50:FE50,0)+1)))</f>
        <v>#N/A</v>
      </c>
      <c r="FT50" s="1" t="str" cm="1">
        <f t="array" aca="1" ref="FT50" ca="1">CONCATENATE(INDIRECT(ADDRESS(1,MATCH(_xlfn.MAXIFS(B50:FE50,metrics.rec,"Recatio"),B50:FE50,0)+1)), ", ", INDIRECT(ADDRESS(2,MATCH(_xlfn.MAXIFS(B50:FE50,metrics.rec,"Recatio"),B50:FE50,0)+1)))</f>
        <v>k=5, r=0.1</v>
      </c>
      <c r="FU50" s="1" t="str" cm="1">
        <f t="array" aca="1" ref="FU50" ca="1">CONCATENATE(INDIRECT(ADDRESS(1,MATCH(_xlfn.MINIFS(B50:FE50,metrics.rec,"Time"),B50:FE50,0)+1)), ", ", INDIRECT(ADDRESS(2,MATCH(_xlfn.MINIFS(B50:FE50,metrics.rec,"Time"),B50:FE50,0)+1)))</f>
        <v>k=5, r=0.9</v>
      </c>
    </row>
    <row r="51" spans="1:177" x14ac:dyDescent="0.2">
      <c r="A51" s="1" t="s">
        <v>48</v>
      </c>
      <c r="B51" s="4">
        <v>0.66049999999999998</v>
      </c>
      <c r="C51" s="4">
        <v>0.74960000000000004</v>
      </c>
      <c r="D51" s="4">
        <v>0.22</v>
      </c>
      <c r="E51" s="4">
        <v>2.8999999999999998E-3</v>
      </c>
      <c r="F51" s="4">
        <v>0.77569999999999995</v>
      </c>
      <c r="G51" s="4"/>
      <c r="H51" s="4">
        <v>1</v>
      </c>
      <c r="I51" s="4">
        <v>2.7964000000000002</v>
      </c>
      <c r="J51" s="5">
        <v>0.6764</v>
      </c>
      <c r="K51" s="5">
        <v>0.79090000000000005</v>
      </c>
      <c r="L51" s="5">
        <v>0.20219999999999999</v>
      </c>
      <c r="M51" s="5">
        <v>8.2000000000000007E-3</v>
      </c>
      <c r="N51" s="5">
        <v>0.74709999999999999</v>
      </c>
      <c r="O51" s="5"/>
      <c r="P51" s="5">
        <v>1</v>
      </c>
      <c r="Q51" s="5">
        <v>2.7141000000000002</v>
      </c>
      <c r="R51" s="4">
        <v>0.68730000000000002</v>
      </c>
      <c r="S51" s="4">
        <v>0.81330000000000002</v>
      </c>
      <c r="T51" s="4">
        <v>0.20080000000000001</v>
      </c>
      <c r="U51" s="4">
        <v>1.4E-2</v>
      </c>
      <c r="V51" s="4">
        <v>0.71240000000000003</v>
      </c>
      <c r="W51" s="4"/>
      <c r="X51" s="4">
        <v>1</v>
      </c>
      <c r="Y51" s="4">
        <v>2.2957000000000001</v>
      </c>
      <c r="Z51" s="5">
        <v>0.70369999999999999</v>
      </c>
      <c r="AA51" s="5">
        <v>0.85560000000000003</v>
      </c>
      <c r="AB51" s="5">
        <v>0.17649999999999999</v>
      </c>
      <c r="AC51" s="5">
        <v>2.06E-2</v>
      </c>
      <c r="AD51" s="5">
        <v>0.67400000000000004</v>
      </c>
      <c r="AE51" s="5"/>
      <c r="AF51" s="5">
        <v>1</v>
      </c>
      <c r="AG51" s="5">
        <v>2.258</v>
      </c>
      <c r="AH51" s="4">
        <v>0.73860000000000003</v>
      </c>
      <c r="AI51" s="4">
        <v>0.94779999999999998</v>
      </c>
      <c r="AJ51" s="4">
        <v>0.1152</v>
      </c>
      <c r="AK51" s="4">
        <v>5.0099999999999999E-2</v>
      </c>
      <c r="AL51" s="4">
        <v>0.54749999999999999</v>
      </c>
      <c r="AM51" s="4"/>
      <c r="AN51" s="4">
        <v>0.97640000000000005</v>
      </c>
      <c r="AO51" s="4">
        <v>1.1494</v>
      </c>
      <c r="AP51" s="5"/>
      <c r="AQ51" s="5"/>
      <c r="AR51" s="5"/>
      <c r="AS51" s="5"/>
      <c r="AT51" s="5"/>
      <c r="AU51" s="5"/>
      <c r="AV51" s="5"/>
      <c r="AW51" s="5"/>
      <c r="AX51" s="4"/>
      <c r="AY51" s="4"/>
      <c r="AZ51" s="4"/>
      <c r="BA51" s="4"/>
      <c r="BB51" s="4"/>
      <c r="BC51" s="4"/>
      <c r="BD51" s="4"/>
      <c r="BE51" s="4"/>
      <c r="BF51" s="5"/>
      <c r="BG51" s="5"/>
      <c r="BH51" s="5"/>
      <c r="BI51" s="5"/>
      <c r="BJ51" s="5"/>
      <c r="BK51" s="5"/>
      <c r="BL51" s="5"/>
      <c r="BM51" s="5"/>
      <c r="BN51" s="4"/>
      <c r="BO51" s="4"/>
      <c r="BP51" s="4"/>
      <c r="BQ51" s="4"/>
      <c r="BR51" s="4"/>
      <c r="BS51" s="4"/>
      <c r="BT51" s="4"/>
      <c r="BU51" s="4"/>
      <c r="BV51" s="5"/>
      <c r="BW51" s="5"/>
      <c r="BX51" s="5"/>
      <c r="BY51" s="5"/>
      <c r="BZ51" s="5"/>
      <c r="CA51" s="5"/>
      <c r="CB51" s="5"/>
      <c r="CC51" s="5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/>
      <c r="CU51" s="4"/>
      <c r="CV51" s="4"/>
      <c r="CW51" s="4"/>
      <c r="CX51" s="4"/>
      <c r="CY51" s="4"/>
      <c r="CZ51" s="4"/>
      <c r="DA51" s="4"/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/>
      <c r="EI51" s="5"/>
      <c r="EJ51" s="5"/>
      <c r="EK51" s="5"/>
      <c r="EL51" s="5"/>
      <c r="EM51" s="5"/>
      <c r="EN51" s="5"/>
      <c r="EO51" s="5"/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>
        <f t="shared" si="8"/>
        <v>0.69330000000000003</v>
      </c>
      <c r="FG51" s="4">
        <f t="shared" si="9"/>
        <v>0.83143999999999996</v>
      </c>
      <c r="FH51" s="4">
        <f t="shared" si="10"/>
        <v>0.18293999999999999</v>
      </c>
      <c r="FI51" s="4">
        <f t="shared" si="11"/>
        <v>1.916E-2</v>
      </c>
      <c r="FJ51" s="4">
        <f t="shared" si="12"/>
        <v>0.69133999999999995</v>
      </c>
      <c r="FK51" s="4" t="e">
        <f t="shared" si="13"/>
        <v>#DIV/0!</v>
      </c>
      <c r="FL51" s="4">
        <f t="shared" si="14"/>
        <v>0.99527999999999994</v>
      </c>
      <c r="FM51" s="4">
        <f t="shared" si="15"/>
        <v>2.2427199999999998</v>
      </c>
      <c r="FN51" s="1" t="str" cm="1">
        <f t="array" aca="1" ref="FN51" ca="1">CONCATENATE(INDIRECT(ADDRESS(1,MATCH(_xlfn.MINIFS(B51:FE51,metrics.rec,"MAE"),B51:FE51,0)+1)), ", ", INDIRECT(ADDRESS(2,MATCH(_xlfn.MINIFS(B51:FE51,metrics.rec,"MAE"),B51:FE51,0)+1)))</f>
        <v>k=5, r=0.1</v>
      </c>
      <c r="FO51" s="1" t="str" cm="1">
        <f t="array" aca="1" ref="FO51" ca="1">CONCATENATE(INDIRECT(ADDRESS(1,MATCH(_xlfn.MINIFS(B51:FE51,metrics.rec,"MSE"),B51:FE51,0)+1)), ", ", INDIRECT(ADDRESS(2,MATCH(_xlfn.MINIFS(B51:FE51,metrics.rec,"MSE"),B51:FE51,0)+1)))</f>
        <v>k=5, r=0.1</v>
      </c>
      <c r="FP51" s="1" t="str" cm="1">
        <f t="array" aca="1" ref="FP51" ca="1">CONCATENATE(INDIRECT(ADDRESS(1,MATCH(_xlfn.MAXIFS(B51:FE51,metrics.rec,"R"),B51:FE51,0)+1)), ", ", INDIRECT(ADDRESS(2,MATCH(_xlfn.MAXIFS(B51:FE51,metrics.rec,"R"),B51:FE51,0)+1)))</f>
        <v>k=5, r=0.1</v>
      </c>
      <c r="FQ51" s="1" t="str" cm="1">
        <f t="array" aca="1" ref="FQ51" ca="1">CONCATENATE(INDIRECT(ADDRESS(1,MATCH(_xlfn.MAXIFS(B51:FE51,metrics.rec,"Precision"),B51:FE51,0)+1)), ", ", INDIRECT(ADDRESS(2,MATCH(_xlfn.MAXIFS(B51:FE51,metrics.rec,"Precision"),B51:FE51,0)+1)))</f>
        <v>k=5, r=0.9</v>
      </c>
      <c r="FR51" s="1" t="str" cm="1">
        <f t="array" aca="1" ref="FR51" ca="1">CONCATENATE(INDIRECT(ADDRESS(1,MATCH(_xlfn.MAXIFS(B51:FE51,metrics.rec,"Recall"),B51:FE51,0)+1)), ", ", INDIRECT(ADDRESS(2,MATCH(_xlfn.MAXIFS(B51:FE51,metrics.rec,"Recall"),B51:FE51,0)+1)))</f>
        <v>k=5, r=0.1</v>
      </c>
      <c r="FS51" s="1" t="e" cm="1">
        <f t="array" aca="1" ref="FS51" ca="1">CONCATENATE(INDIRECT(ADDRESS(1,MATCH(_xlfn.MAXIFS(B51:FE51,metrics.rec,"Coverage"),B51:FE51,0)+1)), ", ", INDIRECT(ADDRESS(2,MATCH(_xlfn.MAXIFS(B51:FE51,metrics.rec,"Coverage"),B51:FE51,0)+1)))</f>
        <v>#N/A</v>
      </c>
      <c r="FT51" s="1" t="str" cm="1">
        <f t="array" aca="1" ref="FT51" ca="1">CONCATENATE(INDIRECT(ADDRESS(1,MATCH(_xlfn.MAXIFS(B51:FE51,metrics.rec,"Recatio"),B51:FE51,0)+1)), ", ", INDIRECT(ADDRESS(2,MATCH(_xlfn.MAXIFS(B51:FE51,metrics.rec,"Recatio"),B51:FE51,0)+1)))</f>
        <v>k=5, r=0.1</v>
      </c>
      <c r="FU51" s="1" t="str" cm="1">
        <f t="array" aca="1" ref="FU51" ca="1">CONCATENATE(INDIRECT(ADDRESS(1,MATCH(_xlfn.MINIFS(B51:FE51,metrics.rec,"Time"),B51:FE51,0)+1)), ", ", INDIRECT(ADDRESS(2,MATCH(_xlfn.MINIFS(B51:FE51,metrics.rec,"Time"),B51:FE51,0)+1)))</f>
        <v>k=5, r=0.9</v>
      </c>
    </row>
    <row r="52" spans="1:177" x14ac:dyDescent="0.2">
      <c r="A52" s="1" t="s">
        <v>49</v>
      </c>
      <c r="B52" s="4">
        <v>0.65</v>
      </c>
      <c r="C52" s="4">
        <v>0.74280000000000002</v>
      </c>
      <c r="D52" s="4">
        <v>0.25209999999999999</v>
      </c>
      <c r="E52" s="4">
        <v>1.9E-3</v>
      </c>
      <c r="F52" s="4">
        <v>0.88280000000000003</v>
      </c>
      <c r="G52" s="4"/>
      <c r="H52" s="4">
        <v>1</v>
      </c>
      <c r="I52" s="4">
        <v>2.9923000000000002</v>
      </c>
      <c r="J52" s="5">
        <v>0.66339999999999999</v>
      </c>
      <c r="K52" s="5">
        <v>0.77690000000000003</v>
      </c>
      <c r="L52" s="5">
        <v>0.25419999999999998</v>
      </c>
      <c r="M52" s="5">
        <v>5.7999999999999996E-3</v>
      </c>
      <c r="N52" s="5">
        <v>0.87060000000000004</v>
      </c>
      <c r="O52" s="5"/>
      <c r="P52" s="5">
        <v>1</v>
      </c>
      <c r="Q52" s="5">
        <v>2.8073999999999999</v>
      </c>
      <c r="R52" s="4">
        <v>0.6744</v>
      </c>
      <c r="S52" s="4">
        <v>0.79920000000000002</v>
      </c>
      <c r="T52" s="4">
        <v>0.24</v>
      </c>
      <c r="U52" s="4">
        <v>1.0999999999999999E-2</v>
      </c>
      <c r="V52" s="4">
        <v>0.84379999999999999</v>
      </c>
      <c r="W52" s="4"/>
      <c r="X52" s="4">
        <v>1</v>
      </c>
      <c r="Y52" s="4">
        <v>2.2685</v>
      </c>
      <c r="Z52" s="5">
        <v>0.69779999999999998</v>
      </c>
      <c r="AA52" s="5">
        <v>0.85329999999999995</v>
      </c>
      <c r="AB52" s="5">
        <v>0.19980000000000001</v>
      </c>
      <c r="AC52" s="5">
        <v>1.8700000000000001E-2</v>
      </c>
      <c r="AD52" s="5">
        <v>0.79459999999999997</v>
      </c>
      <c r="AE52" s="5"/>
      <c r="AF52" s="5">
        <v>1</v>
      </c>
      <c r="AG52" s="5">
        <v>2.2890000000000001</v>
      </c>
      <c r="AH52" s="4">
        <v>0.74450000000000005</v>
      </c>
      <c r="AI52" s="4">
        <v>0.96499999999999997</v>
      </c>
      <c r="AJ52" s="4">
        <v>0.1196</v>
      </c>
      <c r="AK52" s="4">
        <v>5.0599999999999999E-2</v>
      </c>
      <c r="AL52" s="4">
        <v>0.57499999999999996</v>
      </c>
      <c r="AM52" s="4"/>
      <c r="AN52" s="4">
        <v>0.97640000000000005</v>
      </c>
      <c r="AO52" s="4">
        <v>0.89139999999999997</v>
      </c>
      <c r="AP52" s="5"/>
      <c r="AQ52" s="5"/>
      <c r="AR52" s="5"/>
      <c r="AS52" s="5"/>
      <c r="AT52" s="5"/>
      <c r="AU52" s="5"/>
      <c r="AV52" s="5"/>
      <c r="AW52" s="5"/>
      <c r="AX52" s="4"/>
      <c r="AY52" s="4"/>
      <c r="AZ52" s="4"/>
      <c r="BA52" s="4"/>
      <c r="BB52" s="4"/>
      <c r="BC52" s="4"/>
      <c r="BD52" s="4"/>
      <c r="BE52" s="4"/>
      <c r="BF52" s="5"/>
      <c r="BG52" s="5"/>
      <c r="BH52" s="5"/>
      <c r="BI52" s="5"/>
      <c r="BJ52" s="5"/>
      <c r="BK52" s="5"/>
      <c r="BL52" s="5"/>
      <c r="BM52" s="5"/>
      <c r="BN52" s="4"/>
      <c r="BO52" s="4"/>
      <c r="BP52" s="4"/>
      <c r="BQ52" s="4"/>
      <c r="BR52" s="4"/>
      <c r="BS52" s="4"/>
      <c r="BT52" s="4"/>
      <c r="BU52" s="4"/>
      <c r="BV52" s="5"/>
      <c r="BW52" s="5"/>
      <c r="BX52" s="5"/>
      <c r="BY52" s="5"/>
      <c r="BZ52" s="5"/>
      <c r="CA52" s="5"/>
      <c r="CB52" s="5"/>
      <c r="CC52" s="5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4"/>
      <c r="CU52" s="4"/>
      <c r="CV52" s="4"/>
      <c r="CW52" s="4"/>
      <c r="CX52" s="4"/>
      <c r="CY52" s="4"/>
      <c r="CZ52" s="4"/>
      <c r="DA52" s="4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/>
      <c r="EI52" s="5"/>
      <c r="EJ52" s="5"/>
      <c r="EK52" s="5"/>
      <c r="EL52" s="5"/>
      <c r="EM52" s="5"/>
      <c r="EN52" s="5"/>
      <c r="EO52" s="5"/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>
        <f t="shared" si="8"/>
        <v>0.68601999999999996</v>
      </c>
      <c r="FG52" s="4">
        <f t="shared" si="9"/>
        <v>0.82743999999999995</v>
      </c>
      <c r="FH52" s="4">
        <f t="shared" si="10"/>
        <v>0.21313999999999997</v>
      </c>
      <c r="FI52" s="4">
        <f t="shared" si="11"/>
        <v>1.7599999999999998E-2</v>
      </c>
      <c r="FJ52" s="4">
        <f t="shared" si="12"/>
        <v>0.79336000000000007</v>
      </c>
      <c r="FK52" s="4" t="e">
        <f t="shared" si="13"/>
        <v>#DIV/0!</v>
      </c>
      <c r="FL52" s="4">
        <f t="shared" si="14"/>
        <v>0.99527999999999994</v>
      </c>
      <c r="FM52" s="4">
        <f t="shared" si="15"/>
        <v>2.2497199999999999</v>
      </c>
      <c r="FN52" s="1" t="str" cm="1">
        <f t="array" aca="1" ref="FN52" ca="1">CONCATENATE(INDIRECT(ADDRESS(1,MATCH(_xlfn.MINIFS(B52:FE52,metrics.rec,"MAE"),B52:FE52,0)+1)), ", ", INDIRECT(ADDRESS(2,MATCH(_xlfn.MINIFS(B52:FE52,metrics.rec,"MAE"),B52:FE52,0)+1)))</f>
        <v>k=5, r=0.1</v>
      </c>
      <c r="FO52" s="1" t="str" cm="1">
        <f t="array" aca="1" ref="FO52" ca="1">CONCATENATE(INDIRECT(ADDRESS(1,MATCH(_xlfn.MINIFS(B52:FE52,metrics.rec,"MSE"),B52:FE52,0)+1)), ", ", INDIRECT(ADDRESS(2,MATCH(_xlfn.MINIFS(B52:FE52,metrics.rec,"MSE"),B52:FE52,0)+1)))</f>
        <v>k=5, r=0.1</v>
      </c>
      <c r="FP52" s="1" t="str" cm="1">
        <f t="array" aca="1" ref="FP52" ca="1">CONCATENATE(INDIRECT(ADDRESS(1,MATCH(_xlfn.MAXIFS(B52:FE52,metrics.rec,"R"),B52:FE52,0)+1)), ", ", INDIRECT(ADDRESS(2,MATCH(_xlfn.MAXIFS(B52:FE52,metrics.rec,"R"),B52:FE52,0)+1)))</f>
        <v>k=5, r=0.3</v>
      </c>
      <c r="FQ52" s="1" t="str" cm="1">
        <f t="array" aca="1" ref="FQ52" ca="1">CONCATENATE(INDIRECT(ADDRESS(1,MATCH(_xlfn.MAXIFS(B52:FE52,metrics.rec,"Precision"),B52:FE52,0)+1)), ", ", INDIRECT(ADDRESS(2,MATCH(_xlfn.MAXIFS(B52:FE52,metrics.rec,"Precision"),B52:FE52,0)+1)))</f>
        <v>k=5, r=0.9</v>
      </c>
      <c r="FR52" s="1" t="str" cm="1">
        <f t="array" aca="1" ref="FR52" ca="1">CONCATENATE(INDIRECT(ADDRESS(1,MATCH(_xlfn.MAXIFS(B52:FE52,metrics.rec,"Recall"),B52:FE52,0)+1)), ", ", INDIRECT(ADDRESS(2,MATCH(_xlfn.MAXIFS(B52:FE52,metrics.rec,"Recall"),B52:FE52,0)+1)))</f>
        <v>k=5, r=0.1</v>
      </c>
      <c r="FS52" s="1" t="e" cm="1">
        <f t="array" aca="1" ref="FS52" ca="1">CONCATENATE(INDIRECT(ADDRESS(1,MATCH(_xlfn.MAXIFS(B52:FE52,metrics.rec,"Coverage"),B52:FE52,0)+1)), ", ", INDIRECT(ADDRESS(2,MATCH(_xlfn.MAXIFS(B52:FE52,metrics.rec,"Coverage"),B52:FE52,0)+1)))</f>
        <v>#N/A</v>
      </c>
      <c r="FT52" s="1" t="str" cm="1">
        <f t="array" aca="1" ref="FT52" ca="1">CONCATENATE(INDIRECT(ADDRESS(1,MATCH(_xlfn.MAXIFS(B52:FE52,metrics.rec,"Recatio"),B52:FE52,0)+1)), ", ", INDIRECT(ADDRESS(2,MATCH(_xlfn.MAXIFS(B52:FE52,metrics.rec,"Recatio"),B52:FE52,0)+1)))</f>
        <v>k=5, r=0.1</v>
      </c>
      <c r="FU52" s="1" t="str" cm="1">
        <f t="array" aca="1" ref="FU52" ca="1">CONCATENATE(INDIRECT(ADDRESS(1,MATCH(_xlfn.MINIFS(B52:FE52,metrics.rec,"Time"),B52:FE52,0)+1)), ", ", INDIRECT(ADDRESS(2,MATCH(_xlfn.MINIFS(B52:FE52,metrics.rec,"Time"),B52:FE52,0)+1)))</f>
        <v>k=5, r=0.9</v>
      </c>
    </row>
    <row r="53" spans="1:177" x14ac:dyDescent="0.2">
      <c r="A53" s="1" t="s">
        <v>50</v>
      </c>
      <c r="B53" s="4">
        <v>0.73299999999999998</v>
      </c>
      <c r="C53" s="4">
        <v>0.92179999999999995</v>
      </c>
      <c r="D53" s="4">
        <v>0.15890000000000001</v>
      </c>
      <c r="E53" s="4">
        <v>2.5999999999999999E-3</v>
      </c>
      <c r="F53" s="4">
        <v>0.41249999999999998</v>
      </c>
      <c r="G53" s="4"/>
      <c r="H53" s="4">
        <v>1</v>
      </c>
      <c r="I53" s="4">
        <v>2.7751999999999999</v>
      </c>
      <c r="J53" s="5">
        <v>0.74670000000000003</v>
      </c>
      <c r="K53" s="5">
        <v>0.95830000000000004</v>
      </c>
      <c r="L53" s="5">
        <v>0.16320000000000001</v>
      </c>
      <c r="M53" s="5">
        <v>7.1999999999999998E-3</v>
      </c>
      <c r="N53" s="5">
        <v>0.42420000000000002</v>
      </c>
      <c r="O53" s="5"/>
      <c r="P53" s="5">
        <v>1</v>
      </c>
      <c r="Q53" s="5">
        <v>2.7543000000000002</v>
      </c>
      <c r="R53" s="4">
        <v>0.74650000000000005</v>
      </c>
      <c r="S53" s="4">
        <v>0.95979999999999999</v>
      </c>
      <c r="T53" s="4">
        <v>0.16270000000000001</v>
      </c>
      <c r="U53" s="4">
        <v>1.1900000000000001E-2</v>
      </c>
      <c r="V53" s="4">
        <v>0.43519999999999998</v>
      </c>
      <c r="W53" s="4"/>
      <c r="X53" s="4">
        <v>1</v>
      </c>
      <c r="Y53" s="4">
        <v>2.1315</v>
      </c>
      <c r="Z53" s="5">
        <v>0.74470000000000003</v>
      </c>
      <c r="AA53" s="5">
        <v>0.95889999999999997</v>
      </c>
      <c r="AB53" s="5">
        <v>0.1515</v>
      </c>
      <c r="AC53" s="5">
        <v>1.7999999999999999E-2</v>
      </c>
      <c r="AD53" s="5">
        <v>0.4919</v>
      </c>
      <c r="AE53" s="5"/>
      <c r="AF53" s="5">
        <v>1</v>
      </c>
      <c r="AG53" s="5">
        <v>2.2991000000000001</v>
      </c>
      <c r="AH53" s="4">
        <v>0.75360000000000005</v>
      </c>
      <c r="AI53" s="4">
        <v>0.98660000000000003</v>
      </c>
      <c r="AJ53" s="4">
        <v>0.11119999999999999</v>
      </c>
      <c r="AK53" s="4">
        <v>4.8300000000000003E-2</v>
      </c>
      <c r="AL53" s="4">
        <v>0.50460000000000005</v>
      </c>
      <c r="AM53" s="4"/>
      <c r="AN53" s="4">
        <v>0.97599999999999998</v>
      </c>
      <c r="AO53" s="4">
        <v>0.89</v>
      </c>
      <c r="AP53" s="5"/>
      <c r="AQ53" s="5"/>
      <c r="AR53" s="5"/>
      <c r="AS53" s="5"/>
      <c r="AT53" s="5"/>
      <c r="AU53" s="5"/>
      <c r="AV53" s="5"/>
      <c r="AW53" s="5"/>
      <c r="AX53" s="4"/>
      <c r="AY53" s="4"/>
      <c r="AZ53" s="4"/>
      <c r="BA53" s="4"/>
      <c r="BB53" s="4"/>
      <c r="BC53" s="4"/>
      <c r="BD53" s="4"/>
      <c r="BE53" s="4"/>
      <c r="BF53" s="5"/>
      <c r="BG53" s="5"/>
      <c r="BH53" s="5"/>
      <c r="BI53" s="5"/>
      <c r="BJ53" s="5"/>
      <c r="BK53" s="5"/>
      <c r="BL53" s="5"/>
      <c r="BM53" s="5"/>
      <c r="BN53" s="4"/>
      <c r="BO53" s="4"/>
      <c r="BP53" s="4"/>
      <c r="BQ53" s="4"/>
      <c r="BR53" s="4"/>
      <c r="BS53" s="4"/>
      <c r="BT53" s="4"/>
      <c r="BU53" s="4"/>
      <c r="BV53" s="5"/>
      <c r="BW53" s="5"/>
      <c r="BX53" s="5"/>
      <c r="BY53" s="5"/>
      <c r="BZ53" s="5"/>
      <c r="CA53" s="5"/>
      <c r="CB53" s="5"/>
      <c r="CC53" s="5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/>
      <c r="EI53" s="5"/>
      <c r="EJ53" s="5"/>
      <c r="EK53" s="5"/>
      <c r="EL53" s="5"/>
      <c r="EM53" s="5"/>
      <c r="EN53" s="5"/>
      <c r="EO53" s="5"/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>
        <f t="shared" si="8"/>
        <v>0.74490000000000001</v>
      </c>
      <c r="FG53" s="4">
        <f t="shared" si="9"/>
        <v>0.95708000000000004</v>
      </c>
      <c r="FH53" s="4">
        <f t="shared" si="10"/>
        <v>0.14950000000000002</v>
      </c>
      <c r="FI53" s="4">
        <f t="shared" si="11"/>
        <v>1.7599999999999998E-2</v>
      </c>
      <c r="FJ53" s="4">
        <f t="shared" si="12"/>
        <v>0.45368000000000003</v>
      </c>
      <c r="FK53" s="4" t="e">
        <f t="shared" si="13"/>
        <v>#DIV/0!</v>
      </c>
      <c r="FL53" s="4">
        <f t="shared" si="14"/>
        <v>0.99519999999999997</v>
      </c>
      <c r="FM53" s="4">
        <f t="shared" si="15"/>
        <v>2.1700200000000001</v>
      </c>
      <c r="FN53" s="1" t="str" cm="1">
        <f t="array" aca="1" ref="FN53" ca="1">CONCATENATE(INDIRECT(ADDRESS(1,MATCH(_xlfn.MINIFS(B53:FE53,metrics.rec,"MAE"),B53:FE53,0)+1)), ", ", INDIRECT(ADDRESS(2,MATCH(_xlfn.MINIFS(B53:FE53,metrics.rec,"MAE"),B53:FE53,0)+1)))</f>
        <v>k=5, r=0.1</v>
      </c>
      <c r="FO53" s="1" t="str" cm="1">
        <f t="array" aca="1" ref="FO53" ca="1">CONCATENATE(INDIRECT(ADDRESS(1,MATCH(_xlfn.MINIFS(B53:FE53,metrics.rec,"MSE"),B53:FE53,0)+1)), ", ", INDIRECT(ADDRESS(2,MATCH(_xlfn.MINIFS(B53:FE53,metrics.rec,"MSE"),B53:FE53,0)+1)))</f>
        <v>k=5, r=0.1</v>
      </c>
      <c r="FP53" s="1" t="str" cm="1">
        <f t="array" aca="1" ref="FP53" ca="1">CONCATENATE(INDIRECT(ADDRESS(1,MATCH(_xlfn.MAXIFS(B53:FE53,metrics.rec,"R"),B53:FE53,0)+1)), ", ", INDIRECT(ADDRESS(2,MATCH(_xlfn.MAXIFS(B53:FE53,metrics.rec,"R"),B53:FE53,0)+1)))</f>
        <v>k=5, r=0.3</v>
      </c>
      <c r="FQ53" s="1" t="str" cm="1">
        <f t="array" aca="1" ref="FQ53" ca="1">CONCATENATE(INDIRECT(ADDRESS(1,MATCH(_xlfn.MAXIFS(B53:FE53,metrics.rec,"Precision"),B53:FE53,0)+1)), ", ", INDIRECT(ADDRESS(2,MATCH(_xlfn.MAXIFS(B53:FE53,metrics.rec,"Precision"),B53:FE53,0)+1)))</f>
        <v>k=5, r=0.9</v>
      </c>
      <c r="FR53" s="1" t="str" cm="1">
        <f t="array" aca="1" ref="FR53" ca="1">CONCATENATE(INDIRECT(ADDRESS(1,MATCH(_xlfn.MAXIFS(B53:FE53,metrics.rec,"Recall"),B53:FE53,0)+1)), ", ", INDIRECT(ADDRESS(2,MATCH(_xlfn.MAXIFS(B53:FE53,metrics.rec,"Recall"),B53:FE53,0)+1)))</f>
        <v>k=5, r=0.9</v>
      </c>
      <c r="FS53" s="1" t="e" cm="1">
        <f t="array" aca="1" ref="FS53" ca="1">CONCATENATE(INDIRECT(ADDRESS(1,MATCH(_xlfn.MAXIFS(B53:FE53,metrics.rec,"Coverage"),B53:FE53,0)+1)), ", ", INDIRECT(ADDRESS(2,MATCH(_xlfn.MAXIFS(B53:FE53,metrics.rec,"Coverage"),B53:FE53,0)+1)))</f>
        <v>#N/A</v>
      </c>
      <c r="FT53" s="1" t="str" cm="1">
        <f t="array" aca="1" ref="FT53" ca="1">CONCATENATE(INDIRECT(ADDRESS(1,MATCH(_xlfn.MAXIFS(B53:FE53,metrics.rec,"Recatio"),B53:FE53,0)+1)), ", ", INDIRECT(ADDRESS(2,MATCH(_xlfn.MAXIFS(B53:FE53,metrics.rec,"Recatio"),B53:FE53,0)+1)))</f>
        <v>k=5, r=0.1</v>
      </c>
      <c r="FU53" s="1" t="str" cm="1">
        <f t="array" aca="1" ref="FU53" ca="1">CONCATENATE(INDIRECT(ADDRESS(1,MATCH(_xlfn.MINIFS(B53:FE53,metrics.rec,"Time"),B53:FE53,0)+1)), ", ", INDIRECT(ADDRESS(2,MATCH(_xlfn.MINIFS(B53:FE53,metrics.rec,"Time"),B53:FE53,0)+1)))</f>
        <v>k=5, r=0.9</v>
      </c>
    </row>
    <row r="54" spans="1:177" x14ac:dyDescent="0.2">
      <c r="A54" s="1" t="s">
        <v>51</v>
      </c>
      <c r="B54" s="4">
        <v>0.65659999999999996</v>
      </c>
      <c r="C54" s="4">
        <v>0.74460000000000004</v>
      </c>
      <c r="D54" s="4">
        <v>0.15709999999999999</v>
      </c>
      <c r="E54" s="4">
        <v>2.5000000000000001E-3</v>
      </c>
      <c r="F54" s="4">
        <v>0.83660000000000001</v>
      </c>
      <c r="G54" s="4"/>
      <c r="H54" s="4">
        <v>0.98129999999999995</v>
      </c>
      <c r="I54" s="4">
        <v>5.5533000000000001</v>
      </c>
      <c r="J54" s="5">
        <v>0.66769999999999996</v>
      </c>
      <c r="K54" s="5">
        <v>0.76980000000000004</v>
      </c>
      <c r="L54" s="5">
        <v>9.8199999999999996E-2</v>
      </c>
      <c r="M54" s="5">
        <v>7.3000000000000001E-3</v>
      </c>
      <c r="N54" s="5">
        <v>0.82499999999999996</v>
      </c>
      <c r="O54" s="5"/>
      <c r="P54" s="5">
        <v>0.97199999999999998</v>
      </c>
      <c r="Q54" s="5">
        <v>5.0354000000000001</v>
      </c>
      <c r="R54" s="4">
        <v>0.67589999999999995</v>
      </c>
      <c r="S54" s="4">
        <v>0.78469999999999995</v>
      </c>
      <c r="T54" s="4">
        <v>7.9399999999999998E-2</v>
      </c>
      <c r="U54" s="4">
        <v>1.3100000000000001E-2</v>
      </c>
      <c r="V54" s="4">
        <v>0.80300000000000005</v>
      </c>
      <c r="W54" s="4"/>
      <c r="X54" s="4">
        <v>0.96150000000000002</v>
      </c>
      <c r="Y54" s="4">
        <v>4.3112000000000004</v>
      </c>
      <c r="Z54" s="5">
        <v>0.68859999999999999</v>
      </c>
      <c r="AA54" s="5">
        <v>0.81489999999999996</v>
      </c>
      <c r="AB54" s="5">
        <v>6.4000000000000001E-2</v>
      </c>
      <c r="AC54" s="5">
        <v>2.01E-2</v>
      </c>
      <c r="AD54" s="5">
        <v>0.76729999999999998</v>
      </c>
      <c r="AE54" s="5"/>
      <c r="AF54" s="5">
        <v>0.94350000000000001</v>
      </c>
      <c r="AG54" s="5">
        <v>5.9526000000000003</v>
      </c>
      <c r="AH54" s="4">
        <v>0.72519999999999996</v>
      </c>
      <c r="AI54" s="4">
        <v>0.90310000000000001</v>
      </c>
      <c r="AJ54" s="4">
        <v>3.27E-2</v>
      </c>
      <c r="AK54" s="4">
        <v>2.9100000000000001E-2</v>
      </c>
      <c r="AL54" s="4">
        <v>0.64159999999999995</v>
      </c>
      <c r="AM54" s="4"/>
      <c r="AN54" s="4">
        <v>0.86209999999999998</v>
      </c>
      <c r="AO54" s="4">
        <v>2.1616</v>
      </c>
      <c r="AP54" s="5"/>
      <c r="AQ54" s="5"/>
      <c r="AR54" s="5"/>
      <c r="AS54" s="5"/>
      <c r="AT54" s="5"/>
      <c r="AU54" s="5"/>
      <c r="AV54" s="5"/>
      <c r="AW54" s="5"/>
      <c r="AX54" s="4"/>
      <c r="AY54" s="4"/>
      <c r="AZ54" s="4"/>
      <c r="BA54" s="4"/>
      <c r="BB54" s="4"/>
      <c r="BC54" s="4"/>
      <c r="BD54" s="4"/>
      <c r="BE54" s="4"/>
      <c r="BF54" s="5"/>
      <c r="BG54" s="5"/>
      <c r="BH54" s="5"/>
      <c r="BI54" s="5"/>
      <c r="BJ54" s="5"/>
      <c r="BK54" s="5"/>
      <c r="BL54" s="5"/>
      <c r="BM54" s="5"/>
      <c r="BN54" s="4"/>
      <c r="BO54" s="4"/>
      <c r="BP54" s="4"/>
      <c r="BQ54" s="4"/>
      <c r="BR54" s="4"/>
      <c r="BS54" s="4"/>
      <c r="BT54" s="4"/>
      <c r="BU54" s="4"/>
      <c r="BV54" s="5"/>
      <c r="BW54" s="5"/>
      <c r="BX54" s="5"/>
      <c r="BY54" s="5"/>
      <c r="BZ54" s="5"/>
      <c r="CA54" s="5"/>
      <c r="CB54" s="5"/>
      <c r="CC54" s="5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/>
      <c r="EI54" s="5"/>
      <c r="EJ54" s="5"/>
      <c r="EK54" s="5"/>
      <c r="EL54" s="5"/>
      <c r="EM54" s="5"/>
      <c r="EN54" s="5"/>
      <c r="EO54" s="5"/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>
        <f t="shared" si="8"/>
        <v>0.68280000000000007</v>
      </c>
      <c r="FG54" s="4">
        <f t="shared" si="9"/>
        <v>0.80342000000000002</v>
      </c>
      <c r="FH54" s="4">
        <f t="shared" si="10"/>
        <v>8.6279999999999996E-2</v>
      </c>
      <c r="FI54" s="4">
        <f t="shared" si="11"/>
        <v>1.4419999999999999E-2</v>
      </c>
      <c r="FJ54" s="4">
        <f t="shared" si="12"/>
        <v>0.77469999999999994</v>
      </c>
      <c r="FK54" s="4" t="e">
        <f t="shared" si="13"/>
        <v>#DIV/0!</v>
      </c>
      <c r="FL54" s="4">
        <f t="shared" si="14"/>
        <v>0.94407999999999992</v>
      </c>
      <c r="FM54" s="4">
        <f t="shared" si="15"/>
        <v>4.6028199999999995</v>
      </c>
      <c r="FN54" s="1" t="str" cm="1">
        <f t="array" aca="1" ref="FN54" ca="1">CONCATENATE(INDIRECT(ADDRESS(1,MATCH(_xlfn.MINIFS(B54:FE54,metrics.rec,"MAE"),B54:FE54,0)+1)), ", ", INDIRECT(ADDRESS(2,MATCH(_xlfn.MINIFS(B54:FE54,metrics.rec,"MAE"),B54:FE54,0)+1)))</f>
        <v>k=5, r=0.1</v>
      </c>
      <c r="FO54" s="1" t="str" cm="1">
        <f t="array" aca="1" ref="FO54" ca="1">CONCATENATE(INDIRECT(ADDRESS(1,MATCH(_xlfn.MINIFS(B54:FE54,metrics.rec,"MSE"),B54:FE54,0)+1)), ", ", INDIRECT(ADDRESS(2,MATCH(_xlfn.MINIFS(B54:FE54,metrics.rec,"MSE"),B54:FE54,0)+1)))</f>
        <v>k=5, r=0.1</v>
      </c>
      <c r="FP54" s="1" t="str" cm="1">
        <f t="array" aca="1" ref="FP54" ca="1">CONCATENATE(INDIRECT(ADDRESS(1,MATCH(_xlfn.MAXIFS(B54:FE54,metrics.rec,"R"),B54:FE54,0)+1)), ", ", INDIRECT(ADDRESS(2,MATCH(_xlfn.MAXIFS(B54:FE54,metrics.rec,"R"),B54:FE54,0)+1)))</f>
        <v>k=5, r=0.1</v>
      </c>
      <c r="FQ54" s="1" t="str" cm="1">
        <f t="array" aca="1" ref="FQ54" ca="1">CONCATENATE(INDIRECT(ADDRESS(1,MATCH(_xlfn.MAXIFS(B54:FE54,metrics.rec,"Precision"),B54:FE54,0)+1)), ", ", INDIRECT(ADDRESS(2,MATCH(_xlfn.MAXIFS(B54:FE54,metrics.rec,"Precision"),B54:FE54,0)+1)))</f>
        <v>k=5, r=0.9</v>
      </c>
      <c r="FR54" s="1" t="str" cm="1">
        <f t="array" aca="1" ref="FR54" ca="1">CONCATENATE(INDIRECT(ADDRESS(1,MATCH(_xlfn.MAXIFS(B54:FE54,metrics.rec,"Recall"),B54:FE54,0)+1)), ", ", INDIRECT(ADDRESS(2,MATCH(_xlfn.MAXIFS(B54:FE54,metrics.rec,"Recall"),B54:FE54,0)+1)))</f>
        <v>k=5, r=0.1</v>
      </c>
      <c r="FS54" s="1" t="e" cm="1">
        <f t="array" aca="1" ref="FS54" ca="1">CONCATENATE(INDIRECT(ADDRESS(1,MATCH(_xlfn.MAXIFS(B54:FE54,metrics.rec,"Coverage"),B54:FE54,0)+1)), ", ", INDIRECT(ADDRESS(2,MATCH(_xlfn.MAXIFS(B54:FE54,metrics.rec,"Coverage"),B54:FE54,0)+1)))</f>
        <v>#N/A</v>
      </c>
      <c r="FT54" s="1" t="str" cm="1">
        <f t="array" aca="1" ref="FT54" ca="1">CONCATENATE(INDIRECT(ADDRESS(1,MATCH(_xlfn.MAXIFS(B54:FE54,metrics.rec,"Recatio"),B54:FE54,0)+1)), ", ", INDIRECT(ADDRESS(2,MATCH(_xlfn.MAXIFS(B54:FE54,metrics.rec,"Recatio"),B54:FE54,0)+1)))</f>
        <v>k=5, r=0.1</v>
      </c>
      <c r="FU54" s="1" t="str" cm="1">
        <f t="array" aca="1" ref="FU54" ca="1">CONCATENATE(INDIRECT(ADDRESS(1,MATCH(_xlfn.MINIFS(B54:FE54,metrics.rec,"Time"),B54:FE54,0)+1)), ", ", INDIRECT(ADDRESS(2,MATCH(_xlfn.MINIFS(B54:FE54,metrics.rec,"Time"),B54:FE54,0)+1)))</f>
        <v>k=5, r=0.9</v>
      </c>
    </row>
    <row r="55" spans="1:177" x14ac:dyDescent="0.2">
      <c r="A55" s="1" t="s">
        <v>52</v>
      </c>
      <c r="B55" s="4">
        <v>0.63319999999999999</v>
      </c>
      <c r="C55" s="4">
        <v>0.69610000000000005</v>
      </c>
      <c r="D55" s="4">
        <v>0.24759999999999999</v>
      </c>
      <c r="E55" s="4">
        <v>3.8999999999999998E-3</v>
      </c>
      <c r="F55" s="4">
        <v>0.84179999999999999</v>
      </c>
      <c r="G55" s="4"/>
      <c r="H55" s="4">
        <v>1</v>
      </c>
      <c r="I55" s="4">
        <v>3.0369999999999999</v>
      </c>
      <c r="J55" s="5">
        <v>0.64900000000000002</v>
      </c>
      <c r="K55" s="5">
        <v>0.73340000000000005</v>
      </c>
      <c r="L55" s="5">
        <v>0.23669999999999999</v>
      </c>
      <c r="M55" s="5">
        <v>1.11E-2</v>
      </c>
      <c r="N55" s="5">
        <v>0.81230000000000002</v>
      </c>
      <c r="O55" s="5"/>
      <c r="P55" s="5">
        <v>1</v>
      </c>
      <c r="Q55" s="5">
        <v>2.5945</v>
      </c>
      <c r="R55" s="4">
        <v>0.6673</v>
      </c>
      <c r="S55" s="4">
        <v>0.77129999999999999</v>
      </c>
      <c r="T55" s="4">
        <v>0.20649999999999999</v>
      </c>
      <c r="U55" s="4">
        <v>1.8100000000000002E-2</v>
      </c>
      <c r="V55" s="4">
        <v>0.76229999999999998</v>
      </c>
      <c r="W55" s="4"/>
      <c r="X55" s="4">
        <v>1</v>
      </c>
      <c r="Y55" s="4">
        <v>2.2702</v>
      </c>
      <c r="Z55" s="5">
        <v>0.6986</v>
      </c>
      <c r="AA55" s="5">
        <v>0.84370000000000001</v>
      </c>
      <c r="AB55" s="5">
        <v>0.1754</v>
      </c>
      <c r="AC55" s="5">
        <v>2.3300000000000001E-2</v>
      </c>
      <c r="AD55" s="5">
        <v>0.67659999999999998</v>
      </c>
      <c r="AE55" s="5"/>
      <c r="AF55" s="5">
        <v>1</v>
      </c>
      <c r="AG55" s="5">
        <v>2.3111000000000002</v>
      </c>
      <c r="AH55" s="4">
        <v>0.7409</v>
      </c>
      <c r="AI55" s="4">
        <v>0.95330000000000004</v>
      </c>
      <c r="AJ55" s="4">
        <v>0.11459999999999999</v>
      </c>
      <c r="AK55" s="4">
        <v>5.0099999999999999E-2</v>
      </c>
      <c r="AL55" s="4">
        <v>0.5423</v>
      </c>
      <c r="AM55" s="4"/>
      <c r="AN55" s="4">
        <v>0.97640000000000005</v>
      </c>
      <c r="AO55" s="4">
        <v>0.8841</v>
      </c>
      <c r="AP55" s="5"/>
      <c r="AQ55" s="5"/>
      <c r="AR55" s="5"/>
      <c r="AS55" s="5"/>
      <c r="AT55" s="5"/>
      <c r="AU55" s="5"/>
      <c r="AV55" s="5"/>
      <c r="AW55" s="5"/>
      <c r="AX55" s="4"/>
      <c r="AY55" s="4"/>
      <c r="AZ55" s="4"/>
      <c r="BA55" s="4"/>
      <c r="BB55" s="4"/>
      <c r="BC55" s="4"/>
      <c r="BD55" s="4"/>
      <c r="BE55" s="4"/>
      <c r="BF55" s="5"/>
      <c r="BG55" s="5"/>
      <c r="BH55" s="5"/>
      <c r="BI55" s="5"/>
      <c r="BJ55" s="5"/>
      <c r="BK55" s="5"/>
      <c r="BL55" s="5"/>
      <c r="BM55" s="5"/>
      <c r="BN55" s="4"/>
      <c r="BO55" s="4"/>
      <c r="BP55" s="4"/>
      <c r="BQ55" s="4"/>
      <c r="BR55" s="4"/>
      <c r="BS55" s="4"/>
      <c r="BT55" s="4"/>
      <c r="BU55" s="4"/>
      <c r="BV55" s="5"/>
      <c r="BW55" s="5"/>
      <c r="BX55" s="5"/>
      <c r="BY55" s="5"/>
      <c r="BZ55" s="5"/>
      <c r="CA55" s="5"/>
      <c r="CB55" s="5"/>
      <c r="CC55" s="5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/>
      <c r="EI55" s="5"/>
      <c r="EJ55" s="5"/>
      <c r="EK55" s="5"/>
      <c r="EL55" s="5"/>
      <c r="EM55" s="5"/>
      <c r="EN55" s="5"/>
      <c r="EO55" s="5"/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>
        <f t="shared" si="8"/>
        <v>0.67779999999999996</v>
      </c>
      <c r="FG55" s="4">
        <f t="shared" si="9"/>
        <v>0.79956000000000005</v>
      </c>
      <c r="FH55" s="4">
        <f t="shared" si="10"/>
        <v>0.19616</v>
      </c>
      <c r="FI55" s="4">
        <f t="shared" si="11"/>
        <v>2.1300000000000003E-2</v>
      </c>
      <c r="FJ55" s="4">
        <f t="shared" si="12"/>
        <v>0.72706000000000004</v>
      </c>
      <c r="FK55" s="4" t="e">
        <f t="shared" si="13"/>
        <v>#DIV/0!</v>
      </c>
      <c r="FL55" s="4">
        <f t="shared" si="14"/>
        <v>0.99527999999999994</v>
      </c>
      <c r="FM55" s="4">
        <f t="shared" si="15"/>
        <v>2.2193800000000001</v>
      </c>
      <c r="FN55" s="1" t="str" cm="1">
        <f t="array" aca="1" ref="FN55" ca="1">CONCATENATE(INDIRECT(ADDRESS(1,MATCH(_xlfn.MINIFS(B55:FE55,metrics.rec,"MAE"),B55:FE55,0)+1)), ", ", INDIRECT(ADDRESS(2,MATCH(_xlfn.MINIFS(B55:FE55,metrics.rec,"MAE"),B55:FE55,0)+1)))</f>
        <v>k=5, r=0.1</v>
      </c>
      <c r="FO55" s="1" t="str" cm="1">
        <f t="array" aca="1" ref="FO55" ca="1">CONCATENATE(INDIRECT(ADDRESS(1,MATCH(_xlfn.MINIFS(B55:FE55,metrics.rec,"MSE"),B55:FE55,0)+1)), ", ", INDIRECT(ADDRESS(2,MATCH(_xlfn.MINIFS(B55:FE55,metrics.rec,"MSE"),B55:FE55,0)+1)))</f>
        <v>k=5, r=0.1</v>
      </c>
      <c r="FP55" s="1" t="str" cm="1">
        <f t="array" aca="1" ref="FP55" ca="1">CONCATENATE(INDIRECT(ADDRESS(1,MATCH(_xlfn.MAXIFS(B55:FE55,metrics.rec,"R"),B55:FE55,0)+1)), ", ", INDIRECT(ADDRESS(2,MATCH(_xlfn.MAXIFS(B55:FE55,metrics.rec,"R"),B55:FE55,0)+1)))</f>
        <v>k=5, r=0.1</v>
      </c>
      <c r="FQ55" s="1" t="str" cm="1">
        <f t="array" aca="1" ref="FQ55" ca="1">CONCATENATE(INDIRECT(ADDRESS(1,MATCH(_xlfn.MAXIFS(B55:FE55,metrics.rec,"Precision"),B55:FE55,0)+1)), ", ", INDIRECT(ADDRESS(2,MATCH(_xlfn.MAXIFS(B55:FE55,metrics.rec,"Precision"),B55:FE55,0)+1)))</f>
        <v>k=5, r=0.9</v>
      </c>
      <c r="FR55" s="1" t="str" cm="1">
        <f t="array" aca="1" ref="FR55" ca="1">CONCATENATE(INDIRECT(ADDRESS(1,MATCH(_xlfn.MAXIFS(B55:FE55,metrics.rec,"Recall"),B55:FE55,0)+1)), ", ", INDIRECT(ADDRESS(2,MATCH(_xlfn.MAXIFS(B55:FE55,metrics.rec,"Recall"),B55:FE55,0)+1)))</f>
        <v>k=5, r=0.1</v>
      </c>
      <c r="FS55" s="1" t="e" cm="1">
        <f t="array" aca="1" ref="FS55" ca="1">CONCATENATE(INDIRECT(ADDRESS(1,MATCH(_xlfn.MAXIFS(B55:FE55,metrics.rec,"Coverage"),B55:FE55,0)+1)), ", ", INDIRECT(ADDRESS(2,MATCH(_xlfn.MAXIFS(B55:FE55,metrics.rec,"Coverage"),B55:FE55,0)+1)))</f>
        <v>#N/A</v>
      </c>
      <c r="FT55" s="1" t="str" cm="1">
        <f t="array" aca="1" ref="FT55" ca="1">CONCATENATE(INDIRECT(ADDRESS(1,MATCH(_xlfn.MAXIFS(B55:FE55,metrics.rec,"Recatio"),B55:FE55,0)+1)), ", ", INDIRECT(ADDRESS(2,MATCH(_xlfn.MAXIFS(B55:FE55,metrics.rec,"Recatio"),B55:FE55,0)+1)))</f>
        <v>k=5, r=0.1</v>
      </c>
      <c r="FU55" s="1" t="str" cm="1">
        <f t="array" aca="1" ref="FU55" ca="1">CONCATENATE(INDIRECT(ADDRESS(1,MATCH(_xlfn.MINIFS(B55:FE55,metrics.rec,"Time"),B55:FE55,0)+1)), ", ", INDIRECT(ADDRESS(2,MATCH(_xlfn.MINIFS(B55:FE55,metrics.rec,"Time"),B55:FE55,0)+1)))</f>
        <v>k=5, r=0.9</v>
      </c>
    </row>
    <row r="56" spans="1:177" x14ac:dyDescent="0.2">
      <c r="A56" s="1" t="s">
        <v>53</v>
      </c>
      <c r="B56" s="4">
        <v>0.63570000000000004</v>
      </c>
      <c r="C56" s="4">
        <v>0.70030000000000003</v>
      </c>
      <c r="D56" s="4">
        <v>0.24779999999999999</v>
      </c>
      <c r="E56" s="4">
        <v>4.1000000000000003E-3</v>
      </c>
      <c r="F56" s="4">
        <v>0.8569</v>
      </c>
      <c r="G56" s="4"/>
      <c r="H56" s="4">
        <v>1</v>
      </c>
      <c r="I56" s="4">
        <v>3.0876999999999999</v>
      </c>
      <c r="J56" s="5">
        <v>0.64770000000000005</v>
      </c>
      <c r="K56" s="5">
        <v>0.73040000000000005</v>
      </c>
      <c r="L56" s="5">
        <v>0.23830000000000001</v>
      </c>
      <c r="M56" s="5">
        <v>1.2500000000000001E-2</v>
      </c>
      <c r="N56" s="5">
        <v>0.84219999999999995</v>
      </c>
      <c r="O56" s="5"/>
      <c r="P56" s="5">
        <v>1</v>
      </c>
      <c r="Q56" s="5">
        <v>2.3578999999999999</v>
      </c>
      <c r="R56" s="4">
        <v>0.65859999999999996</v>
      </c>
      <c r="S56" s="4">
        <v>0.75280000000000002</v>
      </c>
      <c r="T56" s="4">
        <v>0.21329999999999999</v>
      </c>
      <c r="U56" s="4">
        <v>2.2200000000000001E-2</v>
      </c>
      <c r="V56" s="4">
        <v>0.81640000000000001</v>
      </c>
      <c r="W56" s="4"/>
      <c r="X56" s="4">
        <v>1</v>
      </c>
      <c r="Y56" s="4">
        <v>2.4064999999999999</v>
      </c>
      <c r="Z56" s="5">
        <v>0.68189999999999995</v>
      </c>
      <c r="AA56" s="5">
        <v>0.8044</v>
      </c>
      <c r="AB56" s="5">
        <v>0.1671</v>
      </c>
      <c r="AC56" s="5">
        <v>3.1600000000000003E-2</v>
      </c>
      <c r="AD56" s="5">
        <v>0.76039999999999996</v>
      </c>
      <c r="AE56" s="5"/>
      <c r="AF56" s="5">
        <v>1</v>
      </c>
      <c r="AG56" s="5">
        <v>2.4981</v>
      </c>
      <c r="AH56" s="4">
        <v>0.74490000000000001</v>
      </c>
      <c r="AI56" s="4">
        <v>0.95720000000000005</v>
      </c>
      <c r="AJ56" s="4">
        <v>0.1047</v>
      </c>
      <c r="AK56" s="4">
        <v>4.4600000000000001E-2</v>
      </c>
      <c r="AL56" s="4">
        <v>0.55279999999999996</v>
      </c>
      <c r="AM56" s="4"/>
      <c r="AN56" s="4">
        <v>0.97699999999999998</v>
      </c>
      <c r="AO56" s="4">
        <v>1.3270999999999999</v>
      </c>
      <c r="AP56" s="5"/>
      <c r="AQ56" s="5"/>
      <c r="AR56" s="5"/>
      <c r="AS56" s="5"/>
      <c r="AT56" s="5"/>
      <c r="AU56" s="5"/>
      <c r="AV56" s="5"/>
      <c r="AW56" s="5"/>
      <c r="AX56" s="4"/>
      <c r="AY56" s="4"/>
      <c r="AZ56" s="4"/>
      <c r="BA56" s="4"/>
      <c r="BB56" s="4"/>
      <c r="BC56" s="4"/>
      <c r="BD56" s="4"/>
      <c r="BE56" s="4"/>
      <c r="BF56" s="5"/>
      <c r="BG56" s="5"/>
      <c r="BH56" s="5"/>
      <c r="BI56" s="5"/>
      <c r="BJ56" s="5"/>
      <c r="BK56" s="5"/>
      <c r="BL56" s="5"/>
      <c r="BM56" s="5"/>
      <c r="BN56" s="4"/>
      <c r="BO56" s="4"/>
      <c r="BP56" s="4"/>
      <c r="BQ56" s="4"/>
      <c r="BR56" s="4"/>
      <c r="BS56" s="4"/>
      <c r="BT56" s="4"/>
      <c r="BU56" s="4"/>
      <c r="BV56" s="5"/>
      <c r="BW56" s="5"/>
      <c r="BX56" s="5"/>
      <c r="BY56" s="5"/>
      <c r="BZ56" s="5"/>
      <c r="CA56" s="5"/>
      <c r="CB56" s="5"/>
      <c r="CC56" s="5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/>
      <c r="EI56" s="5"/>
      <c r="EJ56" s="5"/>
      <c r="EK56" s="5"/>
      <c r="EL56" s="5"/>
      <c r="EM56" s="5"/>
      <c r="EN56" s="5"/>
      <c r="EO56" s="5"/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>
        <f t="shared" si="8"/>
        <v>0.67375999999999991</v>
      </c>
      <c r="FG56" s="4">
        <f t="shared" si="9"/>
        <v>0.78902000000000005</v>
      </c>
      <c r="FH56" s="4">
        <f t="shared" si="10"/>
        <v>0.19424000000000002</v>
      </c>
      <c r="FI56" s="4">
        <f t="shared" si="11"/>
        <v>2.3E-2</v>
      </c>
      <c r="FJ56" s="4">
        <f t="shared" si="12"/>
        <v>0.76573999999999998</v>
      </c>
      <c r="FK56" s="4" t="e">
        <f t="shared" si="13"/>
        <v>#DIV/0!</v>
      </c>
      <c r="FL56" s="4">
        <f t="shared" si="14"/>
        <v>0.99540000000000006</v>
      </c>
      <c r="FM56" s="4">
        <f t="shared" si="15"/>
        <v>2.3354600000000003</v>
      </c>
      <c r="FN56" s="1" t="str" cm="1">
        <f t="array" aca="1" ref="FN56" ca="1">CONCATENATE(INDIRECT(ADDRESS(1,MATCH(_xlfn.MINIFS(B56:FE56,metrics.rec,"MAE"),B56:FE56,0)+1)), ", ", INDIRECT(ADDRESS(2,MATCH(_xlfn.MINIFS(B56:FE56,metrics.rec,"MAE"),B56:FE56,0)+1)))</f>
        <v>k=5, r=0.1</v>
      </c>
      <c r="FO56" s="1" t="str" cm="1">
        <f t="array" aca="1" ref="FO56" ca="1">CONCATENATE(INDIRECT(ADDRESS(1,MATCH(_xlfn.MINIFS(B56:FE56,metrics.rec,"MSE"),B56:FE56,0)+1)), ", ", INDIRECT(ADDRESS(2,MATCH(_xlfn.MINIFS(B56:FE56,metrics.rec,"MSE"),B56:FE56,0)+1)))</f>
        <v>k=5, r=0.1</v>
      </c>
      <c r="FP56" s="1" t="str" cm="1">
        <f t="array" aca="1" ref="FP56" ca="1">CONCATENATE(INDIRECT(ADDRESS(1,MATCH(_xlfn.MAXIFS(B56:FE56,metrics.rec,"R"),B56:FE56,0)+1)), ", ", INDIRECT(ADDRESS(2,MATCH(_xlfn.MAXIFS(B56:FE56,metrics.rec,"R"),B56:FE56,0)+1)))</f>
        <v>k=5, r=0.1</v>
      </c>
      <c r="FQ56" s="1" t="str" cm="1">
        <f t="array" aca="1" ref="FQ56" ca="1">CONCATENATE(INDIRECT(ADDRESS(1,MATCH(_xlfn.MAXIFS(B56:FE56,metrics.rec,"Precision"),B56:FE56,0)+1)), ", ", INDIRECT(ADDRESS(2,MATCH(_xlfn.MAXIFS(B56:FE56,metrics.rec,"Precision"),B56:FE56,0)+1)))</f>
        <v>k=5, r=0.9</v>
      </c>
      <c r="FR56" s="1" t="str" cm="1">
        <f t="array" aca="1" ref="FR56" ca="1">CONCATENATE(INDIRECT(ADDRESS(1,MATCH(_xlfn.MAXIFS(B56:FE56,metrics.rec,"Recall"),B56:FE56,0)+1)), ", ", INDIRECT(ADDRESS(2,MATCH(_xlfn.MAXIFS(B56:FE56,metrics.rec,"Recall"),B56:FE56,0)+1)))</f>
        <v>k=5, r=0.1</v>
      </c>
      <c r="FS56" s="1" t="e" cm="1">
        <f t="array" aca="1" ref="FS56" ca="1">CONCATENATE(INDIRECT(ADDRESS(1,MATCH(_xlfn.MAXIFS(B56:FE56,metrics.rec,"Coverage"),B56:FE56,0)+1)), ", ", INDIRECT(ADDRESS(2,MATCH(_xlfn.MAXIFS(B56:FE56,metrics.rec,"Coverage"),B56:FE56,0)+1)))</f>
        <v>#N/A</v>
      </c>
      <c r="FT56" s="1" t="str" cm="1">
        <f t="array" aca="1" ref="FT56" ca="1">CONCATENATE(INDIRECT(ADDRESS(1,MATCH(_xlfn.MAXIFS(B56:FE56,metrics.rec,"Recatio"),B56:FE56,0)+1)), ", ", INDIRECT(ADDRESS(2,MATCH(_xlfn.MAXIFS(B56:FE56,metrics.rec,"Recatio"),B56:FE56,0)+1)))</f>
        <v>k=5, r=0.1</v>
      </c>
      <c r="FU56" s="1" t="str" cm="1">
        <f t="array" aca="1" ref="FU56" ca="1">CONCATENATE(INDIRECT(ADDRESS(1,MATCH(_xlfn.MINIFS(B56:FE56,metrics.rec,"Time"),B56:FE56,0)+1)), ", ", INDIRECT(ADDRESS(2,MATCH(_xlfn.MINIFS(B56:FE56,metrics.rec,"Time"),B56:FE56,0)+1)))</f>
        <v>k=5, r=0.9</v>
      </c>
    </row>
    <row r="57" spans="1:177" x14ac:dyDescent="0.2">
      <c r="A57" s="1" t="s">
        <v>54</v>
      </c>
      <c r="B57" s="4">
        <v>0.63660000000000005</v>
      </c>
      <c r="C57" s="4">
        <v>0.70389999999999997</v>
      </c>
      <c r="D57" s="4">
        <v>0.25159999999999999</v>
      </c>
      <c r="E57" s="4">
        <v>4.1000000000000003E-3</v>
      </c>
      <c r="F57" s="4">
        <v>0.85729999999999995</v>
      </c>
      <c r="G57" s="4"/>
      <c r="H57" s="4">
        <v>1</v>
      </c>
      <c r="I57" s="4">
        <v>2.9847999999999999</v>
      </c>
      <c r="J57" s="5">
        <v>0.64980000000000004</v>
      </c>
      <c r="K57" s="5">
        <v>0.73550000000000004</v>
      </c>
      <c r="L57" s="5">
        <v>0.2283</v>
      </c>
      <c r="M57" s="5">
        <v>1.26E-2</v>
      </c>
      <c r="N57" s="5">
        <v>0.84350000000000003</v>
      </c>
      <c r="O57" s="5"/>
      <c r="P57" s="5">
        <v>1</v>
      </c>
      <c r="Q57" s="5">
        <v>2.6164999999999998</v>
      </c>
      <c r="R57" s="4">
        <v>0.65990000000000004</v>
      </c>
      <c r="S57" s="4">
        <v>0.7571</v>
      </c>
      <c r="T57" s="4">
        <v>0.20899999999999999</v>
      </c>
      <c r="U57" s="4">
        <v>2.2700000000000001E-2</v>
      </c>
      <c r="V57" s="4">
        <v>0.81830000000000003</v>
      </c>
      <c r="W57" s="4"/>
      <c r="X57" s="4">
        <v>1</v>
      </c>
      <c r="Y57" s="4">
        <v>2.5531999999999999</v>
      </c>
      <c r="Z57" s="5">
        <v>0.68279999999999996</v>
      </c>
      <c r="AA57" s="5">
        <v>0.80700000000000005</v>
      </c>
      <c r="AB57" s="5">
        <v>0.1628</v>
      </c>
      <c r="AC57" s="5">
        <v>3.3399999999999999E-2</v>
      </c>
      <c r="AD57" s="5">
        <v>0.76459999999999995</v>
      </c>
      <c r="AE57" s="5"/>
      <c r="AF57" s="5">
        <v>1</v>
      </c>
      <c r="AG57" s="5">
        <v>2.4805999999999999</v>
      </c>
      <c r="AH57" s="4">
        <v>0.745</v>
      </c>
      <c r="AI57" s="4">
        <v>0.96</v>
      </c>
      <c r="AJ57" s="4">
        <v>0.1032</v>
      </c>
      <c r="AK57" s="4">
        <v>4.3900000000000002E-2</v>
      </c>
      <c r="AL57" s="4">
        <v>0.56499999999999995</v>
      </c>
      <c r="AM57" s="4"/>
      <c r="AN57" s="4">
        <v>0.98</v>
      </c>
      <c r="AO57" s="4">
        <v>1.4144000000000001</v>
      </c>
      <c r="AP57" s="5"/>
      <c r="AQ57" s="5"/>
      <c r="AR57" s="5"/>
      <c r="AS57" s="5"/>
      <c r="AT57" s="5"/>
      <c r="AU57" s="5"/>
      <c r="AV57" s="5"/>
      <c r="AW57" s="5"/>
      <c r="AX57" s="4"/>
      <c r="AY57" s="4"/>
      <c r="AZ57" s="4"/>
      <c r="BA57" s="4"/>
      <c r="BB57" s="4"/>
      <c r="BC57" s="4"/>
      <c r="BD57" s="4"/>
      <c r="BE57" s="4"/>
      <c r="BF57" s="5"/>
      <c r="BG57" s="5"/>
      <c r="BH57" s="5"/>
      <c r="BI57" s="5"/>
      <c r="BJ57" s="5"/>
      <c r="BK57" s="5"/>
      <c r="BL57" s="5"/>
      <c r="BM57" s="5"/>
      <c r="BN57" s="4"/>
      <c r="BO57" s="4"/>
      <c r="BP57" s="4"/>
      <c r="BQ57" s="4"/>
      <c r="BR57" s="4"/>
      <c r="BS57" s="4"/>
      <c r="BT57" s="4"/>
      <c r="BU57" s="4"/>
      <c r="BV57" s="5"/>
      <c r="BW57" s="5"/>
      <c r="BX57" s="5"/>
      <c r="BY57" s="5"/>
      <c r="BZ57" s="5"/>
      <c r="CA57" s="5"/>
      <c r="CB57" s="5"/>
      <c r="CC57" s="5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/>
      <c r="EI57" s="5"/>
      <c r="EJ57" s="5"/>
      <c r="EK57" s="5"/>
      <c r="EL57" s="5"/>
      <c r="EM57" s="5"/>
      <c r="EN57" s="5"/>
      <c r="EO57" s="5"/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>
        <f t="shared" si="8"/>
        <v>0.67481999999999998</v>
      </c>
      <c r="FG57" s="4">
        <f t="shared" si="9"/>
        <v>0.79269999999999996</v>
      </c>
      <c r="FH57" s="4">
        <f t="shared" si="10"/>
        <v>0.19097999999999998</v>
      </c>
      <c r="FI57" s="4">
        <f t="shared" si="11"/>
        <v>2.334E-2</v>
      </c>
      <c r="FJ57" s="4">
        <f t="shared" si="12"/>
        <v>0.76973999999999987</v>
      </c>
      <c r="FK57" s="4" t="e">
        <f t="shared" si="13"/>
        <v>#DIV/0!</v>
      </c>
      <c r="FL57" s="4">
        <f t="shared" si="14"/>
        <v>0.99600000000000011</v>
      </c>
      <c r="FM57" s="4">
        <f t="shared" si="15"/>
        <v>2.4099000000000004</v>
      </c>
      <c r="FN57" s="1" t="str" cm="1">
        <f t="array" aca="1" ref="FN57" ca="1">CONCATENATE(INDIRECT(ADDRESS(1,MATCH(_xlfn.MINIFS(B57:FE57,metrics.rec,"MAE"),B57:FE57,0)+1)), ", ", INDIRECT(ADDRESS(2,MATCH(_xlfn.MINIFS(B57:FE57,metrics.rec,"MAE"),B57:FE57,0)+1)))</f>
        <v>k=5, r=0.1</v>
      </c>
      <c r="FO57" s="1" t="str" cm="1">
        <f t="array" aca="1" ref="FO57" ca="1">CONCATENATE(INDIRECT(ADDRESS(1,MATCH(_xlfn.MINIFS(B57:FE57,metrics.rec,"MSE"),B57:FE57,0)+1)), ", ", INDIRECT(ADDRESS(2,MATCH(_xlfn.MINIFS(B57:FE57,metrics.rec,"MSE"),B57:FE57,0)+1)))</f>
        <v>k=5, r=0.1</v>
      </c>
      <c r="FP57" s="1" t="str" cm="1">
        <f t="array" aca="1" ref="FP57" ca="1">CONCATENATE(INDIRECT(ADDRESS(1,MATCH(_xlfn.MAXIFS(B57:FE57,metrics.rec,"R"),B57:FE57,0)+1)), ", ", INDIRECT(ADDRESS(2,MATCH(_xlfn.MAXIFS(B57:FE57,metrics.rec,"R"),B57:FE57,0)+1)))</f>
        <v>k=5, r=0.1</v>
      </c>
      <c r="FQ57" s="1" t="str" cm="1">
        <f t="array" aca="1" ref="FQ57" ca="1">CONCATENATE(INDIRECT(ADDRESS(1,MATCH(_xlfn.MAXIFS(B57:FE57,metrics.rec,"Precision"),B57:FE57,0)+1)), ", ", INDIRECT(ADDRESS(2,MATCH(_xlfn.MAXIFS(B57:FE57,metrics.rec,"Precision"),B57:FE57,0)+1)))</f>
        <v>k=5, r=0.9</v>
      </c>
      <c r="FR57" s="1" t="str" cm="1">
        <f t="array" aca="1" ref="FR57" ca="1">CONCATENATE(INDIRECT(ADDRESS(1,MATCH(_xlfn.MAXIFS(B57:FE57,metrics.rec,"Recall"),B57:FE57,0)+1)), ", ", INDIRECT(ADDRESS(2,MATCH(_xlfn.MAXIFS(B57:FE57,metrics.rec,"Recall"),B57:FE57,0)+1)))</f>
        <v>k=5, r=0.1</v>
      </c>
      <c r="FS57" s="1" t="e" cm="1">
        <f t="array" aca="1" ref="FS57" ca="1">CONCATENATE(INDIRECT(ADDRESS(1,MATCH(_xlfn.MAXIFS(B57:FE57,metrics.rec,"Coverage"),B57:FE57,0)+1)), ", ", INDIRECT(ADDRESS(2,MATCH(_xlfn.MAXIFS(B57:FE57,metrics.rec,"Coverage"),B57:FE57,0)+1)))</f>
        <v>#N/A</v>
      </c>
      <c r="FT57" s="1" t="str" cm="1">
        <f t="array" aca="1" ref="FT57" ca="1">CONCATENATE(INDIRECT(ADDRESS(1,MATCH(_xlfn.MAXIFS(B57:FE57,metrics.rec,"Recatio"),B57:FE57,0)+1)), ", ", INDIRECT(ADDRESS(2,MATCH(_xlfn.MAXIFS(B57:FE57,metrics.rec,"Recatio"),B57:FE57,0)+1)))</f>
        <v>k=5, r=0.1</v>
      </c>
      <c r="FU57" s="1" t="str" cm="1">
        <f t="array" aca="1" ref="FU57" ca="1">CONCATENATE(INDIRECT(ADDRESS(1,MATCH(_xlfn.MINIFS(B57:FE57,metrics.rec,"Time"),B57:FE57,0)+1)), ", ", INDIRECT(ADDRESS(2,MATCH(_xlfn.MINIFS(B57:FE57,metrics.rec,"Time"),B57:FE57,0)+1)))</f>
        <v>k=5, r=0.9</v>
      </c>
    </row>
    <row r="58" spans="1:177" x14ac:dyDescent="0.2">
      <c r="A58" s="1" t="s">
        <v>55</v>
      </c>
      <c r="B58" s="4">
        <v>0.64359999999999995</v>
      </c>
      <c r="C58" s="4">
        <v>0.72770000000000001</v>
      </c>
      <c r="D58" s="4">
        <v>0.27410000000000001</v>
      </c>
      <c r="E58" s="4">
        <v>1.6999999999999999E-3</v>
      </c>
      <c r="F58" s="4">
        <v>0.87450000000000006</v>
      </c>
      <c r="G58" s="4"/>
      <c r="H58" s="4">
        <v>1</v>
      </c>
      <c r="I58" s="4">
        <v>3.1309999999999998</v>
      </c>
      <c r="J58" s="5">
        <v>0.65369999999999995</v>
      </c>
      <c r="K58" s="5">
        <v>0.75349999999999995</v>
      </c>
      <c r="L58" s="5">
        <v>0.27810000000000001</v>
      </c>
      <c r="M58" s="5">
        <v>5.3E-3</v>
      </c>
      <c r="N58" s="5">
        <v>0.86460000000000004</v>
      </c>
      <c r="O58" s="5"/>
      <c r="P58" s="5">
        <v>1</v>
      </c>
      <c r="Q58" s="5">
        <v>2.5489999999999999</v>
      </c>
      <c r="R58" s="20">
        <v>0.73250000000000004</v>
      </c>
      <c r="S58" s="20">
        <v>0.95620000000000005</v>
      </c>
      <c r="T58" s="20">
        <v>0.22650000000000001</v>
      </c>
      <c r="U58" s="20">
        <v>8.3000000000000001E-3</v>
      </c>
      <c r="V58" s="20">
        <v>0.79200000000000004</v>
      </c>
      <c r="W58" s="20"/>
      <c r="X58" s="20"/>
      <c r="Y58" s="20">
        <v>2.2023999999999999</v>
      </c>
      <c r="Z58" s="5">
        <v>0.68010000000000004</v>
      </c>
      <c r="AA58" s="5">
        <v>0.81169999999999998</v>
      </c>
      <c r="AB58" s="5">
        <v>0.214</v>
      </c>
      <c r="AC58" s="5">
        <v>1.83E-2</v>
      </c>
      <c r="AD58" s="5">
        <v>0.80730000000000002</v>
      </c>
      <c r="AE58" s="5"/>
      <c r="AF58" s="5">
        <v>1</v>
      </c>
      <c r="AG58" s="5">
        <v>2.1581999999999999</v>
      </c>
      <c r="AH58" s="4">
        <v>0.73770000000000002</v>
      </c>
      <c r="AI58" s="4">
        <v>0.94810000000000005</v>
      </c>
      <c r="AJ58" s="4">
        <v>0.1177</v>
      </c>
      <c r="AK58" s="4">
        <v>5.0900000000000001E-2</v>
      </c>
      <c r="AL58" s="4">
        <v>0.57569999999999999</v>
      </c>
      <c r="AM58" s="4"/>
      <c r="AN58" s="4">
        <v>0.97640000000000005</v>
      </c>
      <c r="AO58" s="4">
        <v>0.93920000000000003</v>
      </c>
      <c r="AP58" s="5"/>
      <c r="AQ58" s="5"/>
      <c r="AR58" s="5"/>
      <c r="AS58" s="5"/>
      <c r="AT58" s="5"/>
      <c r="AU58" s="5"/>
      <c r="AV58" s="5"/>
      <c r="AW58" s="5"/>
      <c r="AX58" s="4"/>
      <c r="AY58" s="4"/>
      <c r="AZ58" s="4"/>
      <c r="BA58" s="4"/>
      <c r="BB58" s="4"/>
      <c r="BC58" s="4"/>
      <c r="BD58" s="4"/>
      <c r="BE58" s="4"/>
      <c r="BF58" s="5"/>
      <c r="BG58" s="5"/>
      <c r="BH58" s="5"/>
      <c r="BI58" s="5"/>
      <c r="BJ58" s="5"/>
      <c r="BK58" s="5"/>
      <c r="BL58" s="5"/>
      <c r="BM58" s="5"/>
      <c r="BN58" s="4"/>
      <c r="BO58" s="4"/>
      <c r="BP58" s="4"/>
      <c r="BQ58" s="4"/>
      <c r="BR58" s="4"/>
      <c r="BS58" s="4"/>
      <c r="BT58" s="4"/>
      <c r="BU58" s="4"/>
      <c r="BV58" s="5"/>
      <c r="BW58" s="5"/>
      <c r="BX58" s="5"/>
      <c r="BY58" s="5"/>
      <c r="BZ58" s="5"/>
      <c r="CA58" s="5"/>
      <c r="CB58" s="5"/>
      <c r="CC58" s="5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/>
      <c r="EI58" s="5"/>
      <c r="EJ58" s="5"/>
      <c r="EK58" s="5"/>
      <c r="EL58" s="5"/>
      <c r="EM58" s="5"/>
      <c r="EN58" s="5"/>
      <c r="EO58" s="5"/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>
        <f t="shared" si="8"/>
        <v>0.68951999999999991</v>
      </c>
      <c r="FG58" s="4">
        <f t="shared" si="9"/>
        <v>0.83943999999999996</v>
      </c>
      <c r="FH58" s="4">
        <f t="shared" si="10"/>
        <v>0.22208</v>
      </c>
      <c r="FI58" s="4">
        <f t="shared" si="11"/>
        <v>1.6900000000000002E-2</v>
      </c>
      <c r="FJ58" s="4">
        <f t="shared" si="12"/>
        <v>0.78282000000000007</v>
      </c>
      <c r="FK58" s="4" t="e">
        <f t="shared" si="13"/>
        <v>#DIV/0!</v>
      </c>
      <c r="FL58" s="4">
        <f t="shared" si="14"/>
        <v>0.99409999999999998</v>
      </c>
      <c r="FM58" s="4">
        <f t="shared" si="15"/>
        <v>2.1959599999999999</v>
      </c>
      <c r="FN58" s="1" t="str" cm="1">
        <f t="array" aca="1" ref="FN58" ca="1">CONCATENATE(INDIRECT(ADDRESS(1,MATCH(_xlfn.MINIFS(B58:FE58,metrics.rec,"MAE"),B58:FE58,0)+1)), ", ", INDIRECT(ADDRESS(2,MATCH(_xlfn.MINIFS(B58:FE58,metrics.rec,"MAE"),B58:FE58,0)+1)))</f>
        <v>k=5, r=0.1</v>
      </c>
      <c r="FO58" s="1" t="str" cm="1">
        <f t="array" aca="1" ref="FO58" ca="1">CONCATENATE(INDIRECT(ADDRESS(1,MATCH(_xlfn.MINIFS(B58:FE58,metrics.rec,"MSE"),B58:FE58,0)+1)), ", ", INDIRECT(ADDRESS(2,MATCH(_xlfn.MINIFS(B58:FE58,metrics.rec,"MSE"),B58:FE58,0)+1)))</f>
        <v>k=5, r=0.1</v>
      </c>
      <c r="FP58" s="1" t="str" cm="1">
        <f t="array" aca="1" ref="FP58" ca="1">CONCATENATE(INDIRECT(ADDRESS(1,MATCH(_xlfn.MAXIFS(B58:FE58,metrics.rec,"R"),B58:FE58,0)+1)), ", ", INDIRECT(ADDRESS(2,MATCH(_xlfn.MAXIFS(B58:FE58,metrics.rec,"R"),B58:FE58,0)+1)))</f>
        <v>k=5, r=0.3</v>
      </c>
      <c r="FQ58" s="1" t="str" cm="1">
        <f t="array" aca="1" ref="FQ58" ca="1">CONCATENATE(INDIRECT(ADDRESS(1,MATCH(_xlfn.MAXIFS(B58:FE58,metrics.rec,"Precision"),B58:FE58,0)+1)), ", ", INDIRECT(ADDRESS(2,MATCH(_xlfn.MAXIFS(B58:FE58,metrics.rec,"Precision"),B58:FE58,0)+1)))</f>
        <v>k=5, r=0.9</v>
      </c>
      <c r="FR58" s="1" t="str" cm="1">
        <f t="array" aca="1" ref="FR58" ca="1">CONCATENATE(INDIRECT(ADDRESS(1,MATCH(_xlfn.MAXIFS(B58:FE58,metrics.rec,"Recall"),B58:FE58,0)+1)), ", ", INDIRECT(ADDRESS(2,MATCH(_xlfn.MAXIFS(B58:FE58,metrics.rec,"Recall"),B58:FE58,0)+1)))</f>
        <v>k=5, r=0.1</v>
      </c>
      <c r="FS58" s="1" t="e" cm="1">
        <f t="array" aca="1" ref="FS58" ca="1">CONCATENATE(INDIRECT(ADDRESS(1,MATCH(_xlfn.MAXIFS(B58:FE58,metrics.rec,"Coverage"),B58:FE58,0)+1)), ", ", INDIRECT(ADDRESS(2,MATCH(_xlfn.MAXIFS(B58:FE58,metrics.rec,"Coverage"),B58:FE58,0)+1)))</f>
        <v>#N/A</v>
      </c>
      <c r="FT58" s="1" t="str" cm="1">
        <f t="array" aca="1" ref="FT58" ca="1">CONCATENATE(INDIRECT(ADDRESS(1,MATCH(_xlfn.MAXIFS(B58:FE58,metrics.rec,"Recatio"),B58:FE58,0)+1)), ", ", INDIRECT(ADDRESS(2,MATCH(_xlfn.MAXIFS(B58:FE58,metrics.rec,"Recatio"),B58:FE58,0)+1)))</f>
        <v>k=5, r=0.1</v>
      </c>
      <c r="FU58" s="1" t="str" cm="1">
        <f t="array" aca="1" ref="FU58" ca="1">CONCATENATE(INDIRECT(ADDRESS(1,MATCH(_xlfn.MINIFS(B58:FE58,metrics.rec,"Time"),B58:FE58,0)+1)), ", ", INDIRECT(ADDRESS(2,MATCH(_xlfn.MINIFS(B58:FE58,metrics.rec,"Time"),B58:FE58,0)+1)))</f>
        <v>k=5, r=0.9</v>
      </c>
    </row>
    <row r="59" spans="1:177" x14ac:dyDescent="0.2">
      <c r="A59" s="1" t="s">
        <v>56</v>
      </c>
      <c r="B59" s="4">
        <v>0.64870000000000005</v>
      </c>
      <c r="C59" s="4">
        <v>0.73629999999999995</v>
      </c>
      <c r="D59" s="4">
        <v>0.25130000000000002</v>
      </c>
      <c r="E59" s="4">
        <v>1.9E-3</v>
      </c>
      <c r="F59" s="4">
        <v>0.84260000000000002</v>
      </c>
      <c r="G59" s="4"/>
      <c r="H59" s="4">
        <v>1</v>
      </c>
      <c r="I59" s="4">
        <v>3.0379</v>
      </c>
      <c r="J59" s="5">
        <v>0.66220000000000001</v>
      </c>
      <c r="K59" s="5">
        <v>0.76990000000000003</v>
      </c>
      <c r="L59" s="5">
        <v>0.26069999999999999</v>
      </c>
      <c r="M59" s="5">
        <v>5.5999999999999999E-3</v>
      </c>
      <c r="N59" s="5">
        <v>0.82869999999999999</v>
      </c>
      <c r="O59" s="5"/>
      <c r="P59" s="5">
        <v>1</v>
      </c>
      <c r="Q59" s="5">
        <v>2.4906000000000001</v>
      </c>
      <c r="R59" s="20"/>
      <c r="S59" s="20"/>
      <c r="T59" s="20"/>
      <c r="U59" s="20"/>
      <c r="V59" s="20"/>
      <c r="W59" s="20"/>
      <c r="X59" s="20"/>
      <c r="Y59" s="20"/>
      <c r="Z59" s="5">
        <v>0.68730000000000002</v>
      </c>
      <c r="AA59" s="5">
        <v>0.82869999999999999</v>
      </c>
      <c r="AB59" s="5">
        <v>0.20799999999999999</v>
      </c>
      <c r="AC59" s="5">
        <v>1.83E-2</v>
      </c>
      <c r="AD59" s="5">
        <v>0.79269999999999996</v>
      </c>
      <c r="AE59" s="5"/>
      <c r="AF59" s="5">
        <v>1</v>
      </c>
      <c r="AG59" s="5">
        <v>2.1017000000000001</v>
      </c>
      <c r="AH59" s="4">
        <v>0.7379</v>
      </c>
      <c r="AI59" s="4">
        <v>0.94699999999999995</v>
      </c>
      <c r="AJ59" s="4">
        <v>0.1188</v>
      </c>
      <c r="AK59" s="4">
        <v>5.0999999999999997E-2</v>
      </c>
      <c r="AL59" s="4">
        <v>0.57709999999999995</v>
      </c>
      <c r="AM59" s="4"/>
      <c r="AN59" s="4">
        <v>0.97640000000000005</v>
      </c>
      <c r="AO59" s="4">
        <v>0.97440000000000004</v>
      </c>
      <c r="AP59" s="5"/>
      <c r="AQ59" s="5"/>
      <c r="AR59" s="5"/>
      <c r="AS59" s="5"/>
      <c r="AT59" s="5"/>
      <c r="AU59" s="5"/>
      <c r="AV59" s="5"/>
      <c r="AW59" s="5"/>
      <c r="AX59" s="4"/>
      <c r="AY59" s="4"/>
      <c r="AZ59" s="4"/>
      <c r="BA59" s="4"/>
      <c r="BB59" s="4"/>
      <c r="BC59" s="4"/>
      <c r="BD59" s="4"/>
      <c r="BE59" s="4"/>
      <c r="BF59" s="5"/>
      <c r="BG59" s="5"/>
      <c r="BH59" s="5"/>
      <c r="BI59" s="5"/>
      <c r="BJ59" s="5"/>
      <c r="BK59" s="5"/>
      <c r="BL59" s="5"/>
      <c r="BM59" s="5"/>
      <c r="BN59" s="4"/>
      <c r="BO59" s="4"/>
      <c r="BP59" s="4"/>
      <c r="BQ59" s="4"/>
      <c r="BR59" s="4"/>
      <c r="BS59" s="4"/>
      <c r="BT59" s="4"/>
      <c r="BU59" s="4"/>
      <c r="BV59" s="5"/>
      <c r="BW59" s="5"/>
      <c r="BX59" s="5"/>
      <c r="BY59" s="5"/>
      <c r="BZ59" s="5"/>
      <c r="CA59" s="5"/>
      <c r="CB59" s="5"/>
      <c r="CC59" s="5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/>
      <c r="EI59" s="5"/>
      <c r="EJ59" s="5"/>
      <c r="EK59" s="5"/>
      <c r="EL59" s="5"/>
      <c r="EM59" s="5"/>
      <c r="EN59" s="5"/>
      <c r="EO59" s="5"/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>
        <f t="shared" si="8"/>
        <v>0.68402500000000011</v>
      </c>
      <c r="FG59" s="4">
        <f t="shared" si="9"/>
        <v>0.82047500000000007</v>
      </c>
      <c r="FH59" s="4">
        <f t="shared" si="10"/>
        <v>0.2097</v>
      </c>
      <c r="FI59" s="4">
        <f t="shared" si="11"/>
        <v>1.9199999999999998E-2</v>
      </c>
      <c r="FJ59" s="4">
        <f t="shared" si="12"/>
        <v>0.76027500000000003</v>
      </c>
      <c r="FK59" s="4" t="e">
        <f t="shared" si="13"/>
        <v>#DIV/0!</v>
      </c>
      <c r="FL59" s="4">
        <f t="shared" si="14"/>
        <v>0.99409999999999998</v>
      </c>
      <c r="FM59" s="4">
        <f t="shared" si="15"/>
        <v>2.1511499999999999</v>
      </c>
      <c r="FN59" s="1" t="str" cm="1">
        <f t="array" aca="1" ref="FN59" ca="1">CONCATENATE(INDIRECT(ADDRESS(1,MATCH(_xlfn.MINIFS(B59:FE59,metrics.rec,"MAE"),B59:FE59,0)+1)), ", ", INDIRECT(ADDRESS(2,MATCH(_xlfn.MINIFS(B59:FE59,metrics.rec,"MAE"),B59:FE59,0)+1)))</f>
        <v>k=5, r=0.1</v>
      </c>
      <c r="FO59" s="1" t="str" cm="1">
        <f t="array" aca="1" ref="FO59" ca="1">CONCATENATE(INDIRECT(ADDRESS(1,MATCH(_xlfn.MINIFS(B59:FE59,metrics.rec,"MSE"),B59:FE59,0)+1)), ", ", INDIRECT(ADDRESS(2,MATCH(_xlfn.MINIFS(B59:FE59,metrics.rec,"MSE"),B59:FE59,0)+1)))</f>
        <v>k=5, r=0.1</v>
      </c>
      <c r="FP59" s="1" t="str" cm="1">
        <f t="array" aca="1" ref="FP59" ca="1">CONCATENATE(INDIRECT(ADDRESS(1,MATCH(_xlfn.MAXIFS(B59:FE59,metrics.rec,"R"),B59:FE59,0)+1)), ", ", INDIRECT(ADDRESS(2,MATCH(_xlfn.MAXIFS(B59:FE59,metrics.rec,"R"),B59:FE59,0)+1)))</f>
        <v>k=5, r=0.3</v>
      </c>
      <c r="FQ59" s="1" t="str" cm="1">
        <f t="array" aca="1" ref="FQ59" ca="1">CONCATENATE(INDIRECT(ADDRESS(1,MATCH(_xlfn.MAXIFS(B59:FE59,metrics.rec,"Precision"),B59:FE59,0)+1)), ", ", INDIRECT(ADDRESS(2,MATCH(_xlfn.MAXIFS(B59:FE59,metrics.rec,"Precision"),B59:FE59,0)+1)))</f>
        <v>k=5, r=0.9</v>
      </c>
      <c r="FR59" s="1" t="str" cm="1">
        <f t="array" aca="1" ref="FR59" ca="1">CONCATENATE(INDIRECT(ADDRESS(1,MATCH(_xlfn.MAXIFS(B59:FE59,metrics.rec,"Recall"),B59:FE59,0)+1)), ", ", INDIRECT(ADDRESS(2,MATCH(_xlfn.MAXIFS(B59:FE59,metrics.rec,"Recall"),B59:FE59,0)+1)))</f>
        <v>k=5, r=0.1</v>
      </c>
      <c r="FS59" s="1" t="e" cm="1">
        <f t="array" aca="1" ref="FS59" ca="1">CONCATENATE(INDIRECT(ADDRESS(1,MATCH(_xlfn.MAXIFS(B59:FE59,metrics.rec,"Coverage"),B59:FE59,0)+1)), ", ", INDIRECT(ADDRESS(2,MATCH(_xlfn.MAXIFS(B59:FE59,metrics.rec,"Coverage"),B59:FE59,0)+1)))</f>
        <v>#N/A</v>
      </c>
      <c r="FT59" s="1" t="str" cm="1">
        <f t="array" aca="1" ref="FT59" ca="1">CONCATENATE(INDIRECT(ADDRESS(1,MATCH(_xlfn.MAXIFS(B59:FE59,metrics.rec,"Recatio"),B59:FE59,0)+1)), ", ", INDIRECT(ADDRESS(2,MATCH(_xlfn.MAXIFS(B59:FE59,metrics.rec,"Recatio"),B59:FE59,0)+1)))</f>
        <v>k=5, r=0.1</v>
      </c>
      <c r="FU59" s="1" t="str" cm="1">
        <f t="array" aca="1" ref="FU59" ca="1">CONCATENATE(INDIRECT(ADDRESS(1,MATCH(_xlfn.MINIFS(B59:FE59,metrics.rec,"Time"),B59:FE59,0)+1)), ", ", INDIRECT(ADDRESS(2,MATCH(_xlfn.MINIFS(B59:FE59,metrics.rec,"Time"),B59:FE59,0)+1)))</f>
        <v>k=5, r=0.9</v>
      </c>
    </row>
    <row r="60" spans="1:177" x14ac:dyDescent="0.2">
      <c r="A60" s="1" t="s">
        <v>57</v>
      </c>
      <c r="B60" s="4">
        <v>0.65569999999999995</v>
      </c>
      <c r="C60" s="4">
        <v>0.75719999999999998</v>
      </c>
      <c r="D60" s="4">
        <v>0.24579999999999999</v>
      </c>
      <c r="E60" s="4">
        <v>1.5E-3</v>
      </c>
      <c r="F60" s="4">
        <v>0.87419999999999998</v>
      </c>
      <c r="G60" s="4"/>
      <c r="H60" s="4">
        <v>1</v>
      </c>
      <c r="I60" s="4">
        <v>3.2755000000000001</v>
      </c>
      <c r="J60" s="5">
        <v>0.66490000000000005</v>
      </c>
      <c r="K60" s="5">
        <v>0.78190000000000004</v>
      </c>
      <c r="L60" s="5">
        <v>0.25879999999999997</v>
      </c>
      <c r="M60" s="5">
        <v>4.4999999999999997E-3</v>
      </c>
      <c r="N60" s="5">
        <v>0.86539999999999995</v>
      </c>
      <c r="O60" s="5"/>
      <c r="P60" s="5">
        <v>1</v>
      </c>
      <c r="Q60" s="5">
        <v>2.6898</v>
      </c>
      <c r="R60" s="4">
        <v>0.66859999999999997</v>
      </c>
      <c r="S60" s="4">
        <v>0.78859999999999997</v>
      </c>
      <c r="T60" s="4">
        <v>0.2477</v>
      </c>
      <c r="U60" s="4">
        <v>8.5000000000000006E-3</v>
      </c>
      <c r="V60" s="4">
        <v>0.84819999999999995</v>
      </c>
      <c r="W60" s="4"/>
      <c r="X60" s="4">
        <v>1</v>
      </c>
      <c r="Y60" s="4">
        <v>2.6499000000000001</v>
      </c>
      <c r="Z60" s="5">
        <v>0.68669999999999998</v>
      </c>
      <c r="AA60" s="5">
        <v>0.83099999999999996</v>
      </c>
      <c r="AB60" s="5">
        <v>0.2286</v>
      </c>
      <c r="AC60" s="5">
        <v>1.4200000000000001E-2</v>
      </c>
      <c r="AD60" s="5">
        <v>0.81430000000000002</v>
      </c>
      <c r="AE60" s="5"/>
      <c r="AF60" s="5">
        <v>1</v>
      </c>
      <c r="AG60" s="5">
        <v>3.0758000000000001</v>
      </c>
      <c r="AH60" s="4">
        <v>0.73409999999999997</v>
      </c>
      <c r="AI60" s="4">
        <v>0.94630000000000003</v>
      </c>
      <c r="AJ60" s="4">
        <v>0.16339999999999999</v>
      </c>
      <c r="AK60" s="4">
        <v>2.76E-2</v>
      </c>
      <c r="AL60" s="4">
        <v>0.68320000000000003</v>
      </c>
      <c r="AM60" s="4"/>
      <c r="AN60" s="4">
        <v>0.98329999999999995</v>
      </c>
      <c r="AO60" s="4">
        <v>1.5411999999999999</v>
      </c>
      <c r="AP60" s="5"/>
      <c r="AQ60" s="5"/>
      <c r="AR60" s="5"/>
      <c r="AS60" s="5"/>
      <c r="AT60" s="5"/>
      <c r="AU60" s="5"/>
      <c r="AV60" s="5"/>
      <c r="AW60" s="5"/>
      <c r="AX60" s="4"/>
      <c r="AY60" s="4"/>
      <c r="AZ60" s="4"/>
      <c r="BA60" s="4"/>
      <c r="BB60" s="4"/>
      <c r="BC60" s="4"/>
      <c r="BD60" s="4"/>
      <c r="BE60" s="4"/>
      <c r="BF60" s="5"/>
      <c r="BG60" s="5"/>
      <c r="BH60" s="5"/>
      <c r="BI60" s="5"/>
      <c r="BJ60" s="5"/>
      <c r="BK60" s="5"/>
      <c r="BL60" s="5"/>
      <c r="BM60" s="5"/>
      <c r="BN60" s="4"/>
      <c r="BO60" s="4"/>
      <c r="BP60" s="4"/>
      <c r="BQ60" s="4"/>
      <c r="BR60" s="4"/>
      <c r="BS60" s="4"/>
      <c r="BT60" s="4"/>
      <c r="BU60" s="4"/>
      <c r="BV60" s="5"/>
      <c r="BW60" s="5"/>
      <c r="BX60" s="5"/>
      <c r="BY60" s="5"/>
      <c r="BZ60" s="5"/>
      <c r="CA60" s="5"/>
      <c r="CB60" s="5"/>
      <c r="CC60" s="5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/>
      <c r="EI60" s="5"/>
      <c r="EJ60" s="5"/>
      <c r="EK60" s="5"/>
      <c r="EL60" s="5"/>
      <c r="EM60" s="5"/>
      <c r="EN60" s="5"/>
      <c r="EO60" s="5"/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>
        <f t="shared" si="8"/>
        <v>0.68200000000000005</v>
      </c>
      <c r="FG60" s="4">
        <f t="shared" si="9"/>
        <v>0.82100000000000006</v>
      </c>
      <c r="FH60" s="4">
        <f t="shared" si="10"/>
        <v>0.22885999999999998</v>
      </c>
      <c r="FI60" s="4">
        <f t="shared" si="11"/>
        <v>1.1260000000000001E-2</v>
      </c>
      <c r="FJ60" s="4">
        <f t="shared" si="12"/>
        <v>0.81706000000000001</v>
      </c>
      <c r="FK60" s="4" t="e">
        <f t="shared" si="13"/>
        <v>#DIV/0!</v>
      </c>
      <c r="FL60" s="4">
        <f t="shared" si="14"/>
        <v>0.99665999999999999</v>
      </c>
      <c r="FM60" s="4">
        <f t="shared" si="15"/>
        <v>2.6464399999999997</v>
      </c>
      <c r="FN60" s="1" t="str" cm="1">
        <f t="array" aca="1" ref="FN60" ca="1">CONCATENATE(INDIRECT(ADDRESS(1,MATCH(_xlfn.MINIFS(B60:FE60,metrics.rec,"MAE"),B60:FE60,0)+1)), ", ", INDIRECT(ADDRESS(2,MATCH(_xlfn.MINIFS(B60:FE60,metrics.rec,"MAE"),B60:FE60,0)+1)))</f>
        <v>k=5, r=0.1</v>
      </c>
      <c r="FO60" s="1" t="str" cm="1">
        <f t="array" aca="1" ref="FO60" ca="1">CONCATENATE(INDIRECT(ADDRESS(1,MATCH(_xlfn.MINIFS(B60:FE60,metrics.rec,"MSE"),B60:FE60,0)+1)), ", ", INDIRECT(ADDRESS(2,MATCH(_xlfn.MINIFS(B60:FE60,metrics.rec,"MSE"),B60:FE60,0)+1)))</f>
        <v>k=5, r=0.1</v>
      </c>
      <c r="FP60" s="1" t="str" cm="1">
        <f t="array" aca="1" ref="FP60" ca="1">CONCATENATE(INDIRECT(ADDRESS(1,MATCH(_xlfn.MAXIFS(B60:FE60,metrics.rec,"R"),B60:FE60,0)+1)), ", ", INDIRECT(ADDRESS(2,MATCH(_xlfn.MAXIFS(B60:FE60,metrics.rec,"R"),B60:FE60,0)+1)))</f>
        <v>k=5, r=0.3</v>
      </c>
      <c r="FQ60" s="1" t="str" cm="1">
        <f t="array" aca="1" ref="FQ60" ca="1">CONCATENATE(INDIRECT(ADDRESS(1,MATCH(_xlfn.MAXIFS(B60:FE60,metrics.rec,"Precision"),B60:FE60,0)+1)), ", ", INDIRECT(ADDRESS(2,MATCH(_xlfn.MAXIFS(B60:FE60,metrics.rec,"Precision"),B60:FE60,0)+1)))</f>
        <v>k=5, r=0.9</v>
      </c>
      <c r="FR60" s="1" t="str" cm="1">
        <f t="array" aca="1" ref="FR60" ca="1">CONCATENATE(INDIRECT(ADDRESS(1,MATCH(_xlfn.MAXIFS(B60:FE60,metrics.rec,"Recall"),B60:FE60,0)+1)), ", ", INDIRECT(ADDRESS(2,MATCH(_xlfn.MAXIFS(B60:FE60,metrics.rec,"Recall"),B60:FE60,0)+1)))</f>
        <v>k=5, r=0.1</v>
      </c>
      <c r="FS60" s="1" t="e" cm="1">
        <f t="array" aca="1" ref="FS60" ca="1">CONCATENATE(INDIRECT(ADDRESS(1,MATCH(_xlfn.MAXIFS(B60:FE60,metrics.rec,"Coverage"),B60:FE60,0)+1)), ", ", INDIRECT(ADDRESS(2,MATCH(_xlfn.MAXIFS(B60:FE60,metrics.rec,"Coverage"),B60:FE60,0)+1)))</f>
        <v>#N/A</v>
      </c>
      <c r="FT60" s="1" t="str" cm="1">
        <f t="array" aca="1" ref="FT60" ca="1">CONCATENATE(INDIRECT(ADDRESS(1,MATCH(_xlfn.MAXIFS(B60:FE60,metrics.rec,"Recatio"),B60:FE60,0)+1)), ", ", INDIRECT(ADDRESS(2,MATCH(_xlfn.MAXIFS(B60:FE60,metrics.rec,"Recatio"),B60:FE60,0)+1)))</f>
        <v>k=5, r=0.1</v>
      </c>
      <c r="FU60" s="1" t="str" cm="1">
        <f t="array" aca="1" ref="FU60" ca="1">CONCATENATE(INDIRECT(ADDRESS(1,MATCH(_xlfn.MINIFS(B60:FE60,metrics.rec,"Time"),B60:FE60,0)+1)), ", ", INDIRECT(ADDRESS(2,MATCH(_xlfn.MINIFS(B60:FE60,metrics.rec,"Time"),B60:FE60,0)+1)))</f>
        <v>k=5, r=0.9</v>
      </c>
    </row>
    <row r="61" spans="1:177" x14ac:dyDescent="0.2">
      <c r="A61" s="1" t="s">
        <v>58</v>
      </c>
      <c r="B61" s="4">
        <v>0.66979999999999995</v>
      </c>
      <c r="C61" s="4">
        <v>0.77959999999999996</v>
      </c>
      <c r="D61" s="4">
        <v>0.19639999999999999</v>
      </c>
      <c r="E61" s="4">
        <v>2.8E-3</v>
      </c>
      <c r="F61" s="4">
        <v>0.79500000000000004</v>
      </c>
      <c r="G61" s="4"/>
      <c r="H61" s="4">
        <v>1</v>
      </c>
      <c r="I61" s="4">
        <v>2.9474999999999998</v>
      </c>
      <c r="J61" s="5">
        <v>0.68169999999999997</v>
      </c>
      <c r="K61" s="5">
        <v>0.81259999999999999</v>
      </c>
      <c r="L61" s="5">
        <v>0.19980000000000001</v>
      </c>
      <c r="M61" s="5">
        <v>8.5000000000000006E-3</v>
      </c>
      <c r="N61" s="5">
        <v>0.77010000000000001</v>
      </c>
      <c r="O61" s="5"/>
      <c r="P61" s="5">
        <v>1</v>
      </c>
      <c r="Q61" s="5">
        <v>2.4782000000000002</v>
      </c>
      <c r="R61" s="4">
        <v>0.69310000000000005</v>
      </c>
      <c r="S61" s="4">
        <v>0.83940000000000003</v>
      </c>
      <c r="T61" s="4">
        <v>0.17730000000000001</v>
      </c>
      <c r="U61" s="4">
        <v>1.5900000000000001E-2</v>
      </c>
      <c r="V61" s="4">
        <v>0.7339</v>
      </c>
      <c r="W61" s="4"/>
      <c r="X61" s="4">
        <v>1</v>
      </c>
      <c r="Y61" s="4">
        <v>2.4066000000000001</v>
      </c>
      <c r="Z61" s="5">
        <v>0.70860000000000001</v>
      </c>
      <c r="AA61" s="5">
        <v>0.87770000000000004</v>
      </c>
      <c r="AB61" s="5">
        <v>0.1545</v>
      </c>
      <c r="AC61" s="5">
        <v>2.6499999999999999E-2</v>
      </c>
      <c r="AD61" s="5">
        <v>0.66449999999999998</v>
      </c>
      <c r="AE61" s="5"/>
      <c r="AF61" s="5">
        <v>1</v>
      </c>
      <c r="AG61" s="5">
        <v>2.5047999999999999</v>
      </c>
      <c r="AH61" s="4">
        <v>0.74419999999999997</v>
      </c>
      <c r="AI61" s="4">
        <v>0.96919999999999995</v>
      </c>
      <c r="AJ61" s="4">
        <v>0.1123</v>
      </c>
      <c r="AK61" s="4">
        <v>5.2900000000000003E-2</v>
      </c>
      <c r="AL61" s="4">
        <v>0.4738</v>
      </c>
      <c r="AM61" s="4"/>
      <c r="AN61" s="4">
        <v>0.97929999999999995</v>
      </c>
      <c r="AO61" s="4">
        <v>1.4154</v>
      </c>
      <c r="AP61" s="5"/>
      <c r="AQ61" s="5"/>
      <c r="AR61" s="5"/>
      <c r="AS61" s="5"/>
      <c r="AT61" s="5"/>
      <c r="AU61" s="5"/>
      <c r="AV61" s="5"/>
      <c r="AW61" s="5"/>
      <c r="AX61" s="4"/>
      <c r="AY61" s="4"/>
      <c r="AZ61" s="4"/>
      <c r="BA61" s="4"/>
      <c r="BB61" s="4"/>
      <c r="BC61" s="4"/>
      <c r="BD61" s="4"/>
      <c r="BE61" s="4"/>
      <c r="BF61" s="5"/>
      <c r="BG61" s="5"/>
      <c r="BH61" s="5"/>
      <c r="BI61" s="5"/>
      <c r="BJ61" s="5"/>
      <c r="BK61" s="5"/>
      <c r="BL61" s="5"/>
      <c r="BM61" s="5"/>
      <c r="BN61" s="4"/>
      <c r="BO61" s="4"/>
      <c r="BP61" s="4"/>
      <c r="BQ61" s="4"/>
      <c r="BR61" s="4"/>
      <c r="BS61" s="4"/>
      <c r="BT61" s="4"/>
      <c r="BU61" s="4"/>
      <c r="BV61" s="5"/>
      <c r="BW61" s="5"/>
      <c r="BX61" s="5"/>
      <c r="BY61" s="5"/>
      <c r="BZ61" s="5"/>
      <c r="CA61" s="5"/>
      <c r="CB61" s="5"/>
      <c r="CC61" s="5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/>
      <c r="EI61" s="5"/>
      <c r="EJ61" s="5"/>
      <c r="EK61" s="5"/>
      <c r="EL61" s="5"/>
      <c r="EM61" s="5"/>
      <c r="EN61" s="5"/>
      <c r="EO61" s="5"/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>
        <f t="shared" si="8"/>
        <v>0.69947999999999999</v>
      </c>
      <c r="FG61" s="4">
        <f t="shared" si="9"/>
        <v>0.85570000000000002</v>
      </c>
      <c r="FH61" s="4">
        <f t="shared" si="10"/>
        <v>0.16805999999999999</v>
      </c>
      <c r="FI61" s="4">
        <f t="shared" si="11"/>
        <v>2.1319999999999999E-2</v>
      </c>
      <c r="FJ61" s="4">
        <f t="shared" si="12"/>
        <v>0.68746000000000007</v>
      </c>
      <c r="FK61" s="4" t="e">
        <f t="shared" si="13"/>
        <v>#DIV/0!</v>
      </c>
      <c r="FL61" s="4">
        <f t="shared" si="14"/>
        <v>0.99586000000000008</v>
      </c>
      <c r="FM61" s="4">
        <f t="shared" si="15"/>
        <v>2.3504999999999998</v>
      </c>
      <c r="FN61" s="1" t="str" cm="1">
        <f t="array" aca="1" ref="FN61" ca="1">CONCATENATE(INDIRECT(ADDRESS(1,MATCH(_xlfn.MINIFS(B61:FE61,metrics.rec,"MAE"),B61:FE61,0)+1)), ", ", INDIRECT(ADDRESS(2,MATCH(_xlfn.MINIFS(B61:FE61,metrics.rec,"MAE"),B61:FE61,0)+1)))</f>
        <v>k=5, r=0.1</v>
      </c>
      <c r="FO61" s="1" t="str" cm="1">
        <f t="array" aca="1" ref="FO61" ca="1">CONCATENATE(INDIRECT(ADDRESS(1,MATCH(_xlfn.MINIFS(B61:FE61,metrics.rec,"MSE"),B61:FE61,0)+1)), ", ", INDIRECT(ADDRESS(2,MATCH(_xlfn.MINIFS(B61:FE61,metrics.rec,"MSE"),B61:FE61,0)+1)))</f>
        <v>k=5, r=0.1</v>
      </c>
      <c r="FP61" s="1" t="str" cm="1">
        <f t="array" aca="1" ref="FP61" ca="1">CONCATENATE(INDIRECT(ADDRESS(1,MATCH(_xlfn.MAXIFS(B61:FE61,metrics.rec,"R"),B61:FE61,0)+1)), ", ", INDIRECT(ADDRESS(2,MATCH(_xlfn.MAXIFS(B61:FE61,metrics.rec,"R"),B61:FE61,0)+1)))</f>
        <v>k=5, r=0.3</v>
      </c>
      <c r="FQ61" s="1" t="str" cm="1">
        <f t="array" aca="1" ref="FQ61" ca="1">CONCATENATE(INDIRECT(ADDRESS(1,MATCH(_xlfn.MAXIFS(B61:FE61,metrics.rec,"Precision"),B61:FE61,0)+1)), ", ", INDIRECT(ADDRESS(2,MATCH(_xlfn.MAXIFS(B61:FE61,metrics.rec,"Precision"),B61:FE61,0)+1)))</f>
        <v>k=5, r=0.9</v>
      </c>
      <c r="FR61" s="1" t="str" cm="1">
        <f t="array" aca="1" ref="FR61" ca="1">CONCATENATE(INDIRECT(ADDRESS(1,MATCH(_xlfn.MAXIFS(B61:FE61,metrics.rec,"Recall"),B61:FE61,0)+1)), ", ", INDIRECT(ADDRESS(2,MATCH(_xlfn.MAXIFS(B61:FE61,metrics.rec,"Recall"),B61:FE61,0)+1)))</f>
        <v>k=5, r=0.1</v>
      </c>
      <c r="FS61" s="1" t="e" cm="1">
        <f t="array" aca="1" ref="FS61" ca="1">CONCATENATE(INDIRECT(ADDRESS(1,MATCH(_xlfn.MAXIFS(B61:FE61,metrics.rec,"Coverage"),B61:FE61,0)+1)), ", ", INDIRECT(ADDRESS(2,MATCH(_xlfn.MAXIFS(B61:FE61,metrics.rec,"Coverage"),B61:FE61,0)+1)))</f>
        <v>#N/A</v>
      </c>
      <c r="FT61" s="1" t="str" cm="1">
        <f t="array" aca="1" ref="FT61" ca="1">CONCATENATE(INDIRECT(ADDRESS(1,MATCH(_xlfn.MAXIFS(B61:FE61,metrics.rec,"Recatio"),B61:FE61,0)+1)), ", ", INDIRECT(ADDRESS(2,MATCH(_xlfn.MAXIFS(B61:FE61,metrics.rec,"Recatio"),B61:FE61,0)+1)))</f>
        <v>k=5, r=0.1</v>
      </c>
      <c r="FU61" s="1" t="str" cm="1">
        <f t="array" aca="1" ref="FU61" ca="1">CONCATENATE(INDIRECT(ADDRESS(1,MATCH(_xlfn.MINIFS(B61:FE61,metrics.rec,"Time"),B61:FE61,0)+1)), ", ", INDIRECT(ADDRESS(2,MATCH(_xlfn.MINIFS(B61:FE61,metrics.rec,"Time"),B61:FE61,0)+1)))</f>
        <v>k=5, r=0.9</v>
      </c>
    </row>
    <row r="62" spans="1:177" x14ac:dyDescent="0.2">
      <c r="A62" s="1" t="s">
        <v>59</v>
      </c>
      <c r="B62" s="4">
        <v>0.64580000000000004</v>
      </c>
      <c r="C62" s="4">
        <v>0.73550000000000004</v>
      </c>
      <c r="D62" s="4">
        <v>0.26490000000000002</v>
      </c>
      <c r="E62" s="4">
        <v>1.6999999999999999E-3</v>
      </c>
      <c r="F62" s="4">
        <v>0.87670000000000003</v>
      </c>
      <c r="G62" s="4"/>
      <c r="H62" s="4">
        <v>1</v>
      </c>
      <c r="I62" s="4">
        <v>3.1530999999999998</v>
      </c>
      <c r="J62" s="5">
        <v>0.65600000000000003</v>
      </c>
      <c r="K62" s="5">
        <v>0.76149999999999995</v>
      </c>
      <c r="L62" s="5">
        <v>0.27810000000000001</v>
      </c>
      <c r="M62" s="5">
        <v>5.1000000000000004E-3</v>
      </c>
      <c r="N62" s="5">
        <v>0.86880000000000002</v>
      </c>
      <c r="O62" s="5"/>
      <c r="P62" s="5">
        <v>1</v>
      </c>
      <c r="Q62" s="5">
        <v>2.6263000000000001</v>
      </c>
      <c r="R62" s="4">
        <v>0.6623</v>
      </c>
      <c r="S62" s="4">
        <v>0.77400000000000002</v>
      </c>
      <c r="T62" s="4">
        <v>0.26329999999999998</v>
      </c>
      <c r="U62" s="4">
        <v>9.7999999999999997E-3</v>
      </c>
      <c r="V62" s="4">
        <v>0.85060000000000002</v>
      </c>
      <c r="W62" s="4"/>
      <c r="X62" s="4">
        <v>1</v>
      </c>
      <c r="Y62" s="4">
        <v>2.6248999999999998</v>
      </c>
      <c r="Z62" s="5">
        <v>0.68189999999999995</v>
      </c>
      <c r="AA62" s="5">
        <v>0.8175</v>
      </c>
      <c r="AB62" s="5">
        <v>0.2172</v>
      </c>
      <c r="AC62" s="5">
        <v>1.77E-2</v>
      </c>
      <c r="AD62" s="5">
        <v>0.81189999999999996</v>
      </c>
      <c r="AE62" s="5"/>
      <c r="AF62" s="5">
        <v>1</v>
      </c>
      <c r="AG62" s="5">
        <v>2.2410999999999999</v>
      </c>
      <c r="AH62" s="4">
        <v>0.74050000000000005</v>
      </c>
      <c r="AI62" s="4">
        <v>0.9536</v>
      </c>
      <c r="AJ62" s="4">
        <v>0.1166</v>
      </c>
      <c r="AK62" s="4">
        <v>4.2999999999999997E-2</v>
      </c>
      <c r="AL62" s="4">
        <v>0.60799999999999998</v>
      </c>
      <c r="AM62" s="4"/>
      <c r="AN62" s="4">
        <v>0.98</v>
      </c>
      <c r="AO62" s="4">
        <v>1.2406999999999999</v>
      </c>
      <c r="AP62" s="5"/>
      <c r="AQ62" s="5"/>
      <c r="AR62" s="5"/>
      <c r="AS62" s="5"/>
      <c r="AT62" s="5"/>
      <c r="AU62" s="5"/>
      <c r="AV62" s="5"/>
      <c r="AW62" s="5"/>
      <c r="AX62" s="4"/>
      <c r="AY62" s="4"/>
      <c r="AZ62" s="4"/>
      <c r="BA62" s="4"/>
      <c r="BB62" s="4"/>
      <c r="BC62" s="4"/>
      <c r="BD62" s="4"/>
      <c r="BE62" s="4"/>
      <c r="BF62" s="5"/>
      <c r="BG62" s="5"/>
      <c r="BH62" s="5"/>
      <c r="BI62" s="5"/>
      <c r="BJ62" s="5"/>
      <c r="BK62" s="5"/>
      <c r="BL62" s="5"/>
      <c r="BM62" s="5"/>
      <c r="BN62" s="4"/>
      <c r="BO62" s="4"/>
      <c r="BP62" s="4"/>
      <c r="BQ62" s="4"/>
      <c r="BR62" s="4"/>
      <c r="BS62" s="4"/>
      <c r="BT62" s="4"/>
      <c r="BU62" s="4"/>
      <c r="BV62" s="5"/>
      <c r="BW62" s="5"/>
      <c r="BX62" s="5"/>
      <c r="BY62" s="5"/>
      <c r="BZ62" s="5"/>
      <c r="CA62" s="5"/>
      <c r="CB62" s="5"/>
      <c r="CC62" s="5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/>
      <c r="EI62" s="5"/>
      <c r="EJ62" s="5"/>
      <c r="EK62" s="5"/>
      <c r="EL62" s="5"/>
      <c r="EM62" s="5"/>
      <c r="EN62" s="5"/>
      <c r="EO62" s="5"/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>
        <f t="shared" si="8"/>
        <v>0.67730000000000001</v>
      </c>
      <c r="FG62" s="4">
        <f t="shared" si="9"/>
        <v>0.80841999999999992</v>
      </c>
      <c r="FH62" s="4">
        <f t="shared" si="10"/>
        <v>0.22802000000000003</v>
      </c>
      <c r="FI62" s="4">
        <f t="shared" si="11"/>
        <v>1.5459999999999998E-2</v>
      </c>
      <c r="FJ62" s="4">
        <f t="shared" si="12"/>
        <v>0.80320000000000003</v>
      </c>
      <c r="FK62" s="4" t="e">
        <f t="shared" si="13"/>
        <v>#DIV/0!</v>
      </c>
      <c r="FL62" s="4">
        <f t="shared" si="14"/>
        <v>0.99600000000000011</v>
      </c>
      <c r="FM62" s="4">
        <f t="shared" si="15"/>
        <v>2.3772199999999999</v>
      </c>
      <c r="FN62" s="1" t="str" cm="1">
        <f t="array" aca="1" ref="FN62" ca="1">CONCATENATE(INDIRECT(ADDRESS(1,MATCH(_xlfn.MINIFS(B62:FE62,metrics.rec,"MAE"),B62:FE62,0)+1)), ", ", INDIRECT(ADDRESS(2,MATCH(_xlfn.MINIFS(B62:FE62,metrics.rec,"MAE"),B62:FE62,0)+1)))</f>
        <v>k=5, r=0.1</v>
      </c>
      <c r="FO62" s="1" t="str" cm="1">
        <f t="array" aca="1" ref="FO62" ca="1">CONCATENATE(INDIRECT(ADDRESS(1,MATCH(_xlfn.MINIFS(B62:FE62,metrics.rec,"MSE"),B62:FE62,0)+1)), ", ", INDIRECT(ADDRESS(2,MATCH(_xlfn.MINIFS(B62:FE62,metrics.rec,"MSE"),B62:FE62,0)+1)))</f>
        <v>k=5, r=0.1</v>
      </c>
      <c r="FP62" s="1" t="str" cm="1">
        <f t="array" aca="1" ref="FP62" ca="1">CONCATENATE(INDIRECT(ADDRESS(1,MATCH(_xlfn.MAXIFS(B62:FE62,metrics.rec,"R"),B62:FE62,0)+1)), ", ", INDIRECT(ADDRESS(2,MATCH(_xlfn.MAXIFS(B62:FE62,metrics.rec,"R"),B62:FE62,0)+1)))</f>
        <v>k=5, r=0.3</v>
      </c>
      <c r="FQ62" s="1" t="str" cm="1">
        <f t="array" aca="1" ref="FQ62" ca="1">CONCATENATE(INDIRECT(ADDRESS(1,MATCH(_xlfn.MAXIFS(B62:FE62,metrics.rec,"Precision"),B62:FE62,0)+1)), ", ", INDIRECT(ADDRESS(2,MATCH(_xlfn.MAXIFS(B62:FE62,metrics.rec,"Precision"),B62:FE62,0)+1)))</f>
        <v>k=5, r=0.9</v>
      </c>
      <c r="FR62" s="1" t="str" cm="1">
        <f t="array" aca="1" ref="FR62" ca="1">CONCATENATE(INDIRECT(ADDRESS(1,MATCH(_xlfn.MAXIFS(B62:FE62,metrics.rec,"Recall"),B62:FE62,0)+1)), ", ", INDIRECT(ADDRESS(2,MATCH(_xlfn.MAXIFS(B62:FE62,metrics.rec,"Recall"),B62:FE62,0)+1)))</f>
        <v>k=5, r=0.1</v>
      </c>
      <c r="FS62" s="1" t="e" cm="1">
        <f t="array" aca="1" ref="FS62" ca="1">CONCATENATE(INDIRECT(ADDRESS(1,MATCH(_xlfn.MAXIFS(B62:FE62,metrics.rec,"Coverage"),B62:FE62,0)+1)), ", ", INDIRECT(ADDRESS(2,MATCH(_xlfn.MAXIFS(B62:FE62,metrics.rec,"Coverage"),B62:FE62,0)+1)))</f>
        <v>#N/A</v>
      </c>
      <c r="FT62" s="1" t="str" cm="1">
        <f t="array" aca="1" ref="FT62" ca="1">CONCATENATE(INDIRECT(ADDRESS(1,MATCH(_xlfn.MAXIFS(B62:FE62,metrics.rec,"Recatio"),B62:FE62,0)+1)), ", ", INDIRECT(ADDRESS(2,MATCH(_xlfn.MAXIFS(B62:FE62,metrics.rec,"Recatio"),B62:FE62,0)+1)))</f>
        <v>k=5, r=0.1</v>
      </c>
      <c r="FU62" s="1" t="str" cm="1">
        <f t="array" aca="1" ref="FU62" ca="1">CONCATENATE(INDIRECT(ADDRESS(1,MATCH(_xlfn.MINIFS(B62:FE62,metrics.rec,"Time"),B62:FE62,0)+1)), ", ", INDIRECT(ADDRESS(2,MATCH(_xlfn.MINIFS(B62:FE62,metrics.rec,"Time"),B62:FE62,0)+1)))</f>
        <v>k=5, r=0.9</v>
      </c>
    </row>
    <row r="63" spans="1:177" x14ac:dyDescent="0.2">
      <c r="A63" s="1" t="s">
        <v>60</v>
      </c>
      <c r="B63" s="4">
        <v>0.67030000000000001</v>
      </c>
      <c r="C63" s="4">
        <v>0.78120000000000001</v>
      </c>
      <c r="D63" s="4">
        <v>0.1981</v>
      </c>
      <c r="E63" s="4">
        <v>2.8E-3</v>
      </c>
      <c r="F63" s="4">
        <v>0.79479999999999995</v>
      </c>
      <c r="G63" s="4"/>
      <c r="H63" s="4">
        <v>1</v>
      </c>
      <c r="I63" s="4">
        <v>3.0204</v>
      </c>
      <c r="J63" s="5">
        <v>0.68159999999999998</v>
      </c>
      <c r="K63" s="5">
        <v>0.81310000000000004</v>
      </c>
      <c r="L63" s="5">
        <v>0.19769999999999999</v>
      </c>
      <c r="M63" s="5">
        <v>8.5000000000000006E-3</v>
      </c>
      <c r="N63" s="5">
        <v>0.77</v>
      </c>
      <c r="O63" s="5"/>
      <c r="P63" s="5">
        <v>1</v>
      </c>
      <c r="Q63" s="5">
        <v>2.4942000000000002</v>
      </c>
      <c r="R63" s="4">
        <v>0.69359999999999999</v>
      </c>
      <c r="S63" s="4">
        <v>0.84040000000000004</v>
      </c>
      <c r="T63" s="4">
        <v>0.1784</v>
      </c>
      <c r="U63" s="4">
        <v>1.6E-2</v>
      </c>
      <c r="V63" s="4">
        <v>0.73370000000000002</v>
      </c>
      <c r="W63" s="4"/>
      <c r="X63" s="4">
        <v>1</v>
      </c>
      <c r="Y63" s="4">
        <v>2.1467000000000001</v>
      </c>
      <c r="Z63" s="5">
        <v>0.7077</v>
      </c>
      <c r="AA63" s="5">
        <v>0.87680000000000002</v>
      </c>
      <c r="AB63" s="5">
        <v>0.156</v>
      </c>
      <c r="AC63" s="5">
        <v>2.64E-2</v>
      </c>
      <c r="AD63" s="5">
        <v>0.66469999999999996</v>
      </c>
      <c r="AE63" s="5"/>
      <c r="AF63" s="5">
        <v>0.999</v>
      </c>
      <c r="AG63" s="5">
        <v>2.0301</v>
      </c>
      <c r="AH63" s="4">
        <v>0.74309999999999998</v>
      </c>
      <c r="AI63" s="4">
        <v>0.96779999999999999</v>
      </c>
      <c r="AJ63" s="4">
        <v>0.1108</v>
      </c>
      <c r="AK63" s="4">
        <v>5.0700000000000002E-2</v>
      </c>
      <c r="AL63" s="4">
        <v>0.48570000000000002</v>
      </c>
      <c r="AM63" s="4"/>
      <c r="AN63" s="4">
        <v>0.92510000000000003</v>
      </c>
      <c r="AO63" s="4">
        <v>1.4414</v>
      </c>
      <c r="AP63" s="5"/>
      <c r="AQ63" s="5"/>
      <c r="AR63" s="5"/>
      <c r="AS63" s="5"/>
      <c r="AT63" s="5"/>
      <c r="AU63" s="5"/>
      <c r="AV63" s="5"/>
      <c r="AW63" s="5"/>
      <c r="AX63" s="4"/>
      <c r="AY63" s="4"/>
      <c r="AZ63" s="4"/>
      <c r="BA63" s="4"/>
      <c r="BB63" s="4"/>
      <c r="BC63" s="4"/>
      <c r="BD63" s="4"/>
      <c r="BE63" s="4"/>
      <c r="BF63" s="5"/>
      <c r="BG63" s="5"/>
      <c r="BH63" s="5"/>
      <c r="BI63" s="5"/>
      <c r="BJ63" s="5"/>
      <c r="BK63" s="5"/>
      <c r="BL63" s="5"/>
      <c r="BM63" s="5"/>
      <c r="BN63" s="4"/>
      <c r="BO63" s="4"/>
      <c r="BP63" s="4"/>
      <c r="BQ63" s="4"/>
      <c r="BR63" s="4"/>
      <c r="BS63" s="4"/>
      <c r="BT63" s="4"/>
      <c r="BU63" s="4"/>
      <c r="BV63" s="5"/>
      <c r="BW63" s="5"/>
      <c r="BX63" s="5"/>
      <c r="BY63" s="5"/>
      <c r="BZ63" s="5"/>
      <c r="CA63" s="5"/>
      <c r="CB63" s="5"/>
      <c r="CC63" s="5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/>
      <c r="EI63" s="5"/>
      <c r="EJ63" s="5"/>
      <c r="EK63" s="5"/>
      <c r="EL63" s="5"/>
      <c r="EM63" s="5"/>
      <c r="EN63" s="5"/>
      <c r="EO63" s="5"/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>
        <f t="shared" si="8"/>
        <v>0.69925999999999999</v>
      </c>
      <c r="FG63" s="4">
        <f t="shared" si="9"/>
        <v>0.85586000000000018</v>
      </c>
      <c r="FH63" s="4">
        <f t="shared" si="10"/>
        <v>0.16820000000000002</v>
      </c>
      <c r="FI63" s="4">
        <f t="shared" si="11"/>
        <v>2.0879999999999999E-2</v>
      </c>
      <c r="FJ63" s="4">
        <f t="shared" si="12"/>
        <v>0.68977999999999995</v>
      </c>
      <c r="FK63" s="4" t="e">
        <f t="shared" si="13"/>
        <v>#DIV/0!</v>
      </c>
      <c r="FL63" s="4">
        <f t="shared" si="14"/>
        <v>0.98482000000000003</v>
      </c>
      <c r="FM63" s="4">
        <f t="shared" si="15"/>
        <v>2.2265600000000001</v>
      </c>
      <c r="FN63" s="1" t="str" cm="1">
        <f t="array" aca="1" ref="FN63" ca="1">CONCATENATE(INDIRECT(ADDRESS(1,MATCH(_xlfn.MINIFS(B63:FE63,metrics.rec,"MAE"),B63:FE63,0)+1)), ", ", INDIRECT(ADDRESS(2,MATCH(_xlfn.MINIFS(B63:FE63,metrics.rec,"MAE"),B63:FE63,0)+1)))</f>
        <v>k=5, r=0.1</v>
      </c>
      <c r="FO63" s="1" t="str" cm="1">
        <f t="array" aca="1" ref="FO63" ca="1">CONCATENATE(INDIRECT(ADDRESS(1,MATCH(_xlfn.MINIFS(B63:FE63,metrics.rec,"MSE"),B63:FE63,0)+1)), ", ", INDIRECT(ADDRESS(2,MATCH(_xlfn.MINIFS(B63:FE63,metrics.rec,"MSE"),B63:FE63,0)+1)))</f>
        <v>k=5, r=0.1</v>
      </c>
      <c r="FP63" s="1" t="str" cm="1">
        <f t="array" aca="1" ref="FP63" ca="1">CONCATENATE(INDIRECT(ADDRESS(1,MATCH(_xlfn.MAXIFS(B63:FE63,metrics.rec,"R"),B63:FE63,0)+1)), ", ", INDIRECT(ADDRESS(2,MATCH(_xlfn.MAXIFS(B63:FE63,metrics.rec,"R"),B63:FE63,0)+1)))</f>
        <v>k=5, r=0.1</v>
      </c>
      <c r="FQ63" s="1" t="str" cm="1">
        <f t="array" aca="1" ref="FQ63" ca="1">CONCATENATE(INDIRECT(ADDRESS(1,MATCH(_xlfn.MAXIFS(B63:FE63,metrics.rec,"Precision"),B63:FE63,0)+1)), ", ", INDIRECT(ADDRESS(2,MATCH(_xlfn.MAXIFS(B63:FE63,metrics.rec,"Precision"),B63:FE63,0)+1)))</f>
        <v>k=5, r=0.9</v>
      </c>
      <c r="FR63" s="1" t="str" cm="1">
        <f t="array" aca="1" ref="FR63" ca="1">CONCATENATE(INDIRECT(ADDRESS(1,MATCH(_xlfn.MAXIFS(B63:FE63,metrics.rec,"Recall"),B63:FE63,0)+1)), ", ", INDIRECT(ADDRESS(2,MATCH(_xlfn.MAXIFS(B63:FE63,metrics.rec,"Recall"),B63:FE63,0)+1)))</f>
        <v>k=5, r=0.1</v>
      </c>
      <c r="FS63" s="1" t="e" cm="1">
        <f t="array" aca="1" ref="FS63" ca="1">CONCATENATE(INDIRECT(ADDRESS(1,MATCH(_xlfn.MAXIFS(B63:FE63,metrics.rec,"Coverage"),B63:FE63,0)+1)), ", ", INDIRECT(ADDRESS(2,MATCH(_xlfn.MAXIFS(B63:FE63,metrics.rec,"Coverage"),B63:FE63,0)+1)))</f>
        <v>#N/A</v>
      </c>
      <c r="FT63" s="1" t="str" cm="1">
        <f t="array" aca="1" ref="FT63" ca="1">CONCATENATE(INDIRECT(ADDRESS(1,MATCH(_xlfn.MAXIFS(B63:FE63,metrics.rec,"Recatio"),B63:FE63,0)+1)), ", ", INDIRECT(ADDRESS(2,MATCH(_xlfn.MAXIFS(B63:FE63,metrics.rec,"Recatio"),B63:FE63,0)+1)))</f>
        <v>k=5, r=0.1</v>
      </c>
      <c r="FU63" s="1" t="str" cm="1">
        <f t="array" aca="1" ref="FU63" ca="1">CONCATENATE(INDIRECT(ADDRESS(1,MATCH(_xlfn.MINIFS(B63:FE63,metrics.rec,"Time"),B63:FE63,0)+1)), ", ", INDIRECT(ADDRESS(2,MATCH(_xlfn.MINIFS(B63:FE63,metrics.rec,"Time"),B63:FE63,0)+1)))</f>
        <v>k=5, r=0.9</v>
      </c>
    </row>
    <row r="64" spans="1:177" x14ac:dyDescent="0.2">
      <c r="A64" s="1" t="s">
        <v>61</v>
      </c>
      <c r="B64" s="4">
        <v>0.65880000000000005</v>
      </c>
      <c r="C64" s="4">
        <v>0.73980000000000001</v>
      </c>
      <c r="D64" s="4">
        <v>0.1946</v>
      </c>
      <c r="E64" s="4">
        <v>3.3999999999999998E-3</v>
      </c>
      <c r="F64" s="4">
        <v>0.7248</v>
      </c>
      <c r="G64" s="4"/>
      <c r="H64" s="4">
        <v>1</v>
      </c>
      <c r="I64" s="4">
        <v>2.8016000000000001</v>
      </c>
      <c r="J64" s="5">
        <v>0.67889999999999995</v>
      </c>
      <c r="K64" s="5">
        <v>0.79330000000000001</v>
      </c>
      <c r="L64" s="5">
        <v>0.186</v>
      </c>
      <c r="M64" s="5">
        <v>9.1999999999999998E-3</v>
      </c>
      <c r="N64" s="5">
        <v>0.68079999999999996</v>
      </c>
      <c r="O64" s="5"/>
      <c r="P64" s="5">
        <v>1</v>
      </c>
      <c r="Q64" s="5">
        <v>2.2902</v>
      </c>
      <c r="R64" s="4">
        <v>0.69789999999999996</v>
      </c>
      <c r="S64" s="4">
        <v>0.8397</v>
      </c>
      <c r="T64" s="4">
        <v>0.17879999999999999</v>
      </c>
      <c r="U64" s="4">
        <v>1.4500000000000001E-2</v>
      </c>
      <c r="V64" s="4">
        <v>0.63290000000000002</v>
      </c>
      <c r="W64" s="4"/>
      <c r="X64" s="4">
        <v>1</v>
      </c>
      <c r="Y64" s="4">
        <v>1.8339000000000001</v>
      </c>
      <c r="Z64" s="5">
        <v>0.71179999999999999</v>
      </c>
      <c r="AA64" s="5">
        <v>0.87649999999999995</v>
      </c>
      <c r="AB64" s="5">
        <v>0.1701</v>
      </c>
      <c r="AC64" s="5">
        <v>1.9900000000000001E-2</v>
      </c>
      <c r="AD64" s="5">
        <v>0.61380000000000001</v>
      </c>
      <c r="AE64" s="5"/>
      <c r="AF64" s="5">
        <v>1</v>
      </c>
      <c r="AG64" s="5">
        <v>1.6877</v>
      </c>
      <c r="AH64" s="4">
        <v>0.74080000000000001</v>
      </c>
      <c r="AI64" s="4">
        <v>0.95320000000000005</v>
      </c>
      <c r="AJ64" s="4">
        <v>0.115</v>
      </c>
      <c r="AK64" s="4">
        <v>4.9799999999999997E-2</v>
      </c>
      <c r="AL64" s="4">
        <v>0.54510000000000003</v>
      </c>
      <c r="AM64" s="4"/>
      <c r="AN64" s="4">
        <v>0.97640000000000005</v>
      </c>
      <c r="AO64" s="4">
        <v>0.94940000000000002</v>
      </c>
      <c r="AP64" s="5"/>
      <c r="AQ64" s="5"/>
      <c r="AR64" s="5"/>
      <c r="AS64" s="5"/>
      <c r="AT64" s="5"/>
      <c r="AU64" s="5"/>
      <c r="AV64" s="5"/>
      <c r="AW64" s="5"/>
      <c r="AX64" s="4"/>
      <c r="AY64" s="4"/>
      <c r="AZ64" s="4"/>
      <c r="BA64" s="4"/>
      <c r="BB64" s="4"/>
      <c r="BC64" s="4"/>
      <c r="BD64" s="4"/>
      <c r="BE64" s="4"/>
      <c r="BF64" s="5"/>
      <c r="BG64" s="5"/>
      <c r="BH64" s="5"/>
      <c r="BI64" s="5"/>
      <c r="BJ64" s="5"/>
      <c r="BK64" s="5"/>
      <c r="BL64" s="5"/>
      <c r="BM64" s="5"/>
      <c r="BN64" s="4"/>
      <c r="BO64" s="4"/>
      <c r="BP64" s="4"/>
      <c r="BQ64" s="4"/>
      <c r="BR64" s="4"/>
      <c r="BS64" s="4"/>
      <c r="BT64" s="4"/>
      <c r="BU64" s="4"/>
      <c r="BV64" s="5"/>
      <c r="BW64" s="5"/>
      <c r="BX64" s="5"/>
      <c r="BY64" s="5"/>
      <c r="BZ64" s="5"/>
      <c r="CA64" s="5"/>
      <c r="CB64" s="5"/>
      <c r="CC64" s="5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/>
      <c r="EI64" s="5"/>
      <c r="EJ64" s="5"/>
      <c r="EK64" s="5"/>
      <c r="EL64" s="5"/>
      <c r="EM64" s="5"/>
      <c r="EN64" s="5"/>
      <c r="EO64" s="5"/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>
        <f t="shared" si="8"/>
        <v>0.69764000000000004</v>
      </c>
      <c r="FG64" s="4">
        <f t="shared" si="9"/>
        <v>0.84050000000000014</v>
      </c>
      <c r="FH64" s="4">
        <f t="shared" si="10"/>
        <v>0.16889999999999999</v>
      </c>
      <c r="FI64" s="4">
        <f t="shared" si="11"/>
        <v>1.9359999999999999E-2</v>
      </c>
      <c r="FJ64" s="4">
        <f t="shared" si="12"/>
        <v>0.63948000000000005</v>
      </c>
      <c r="FK64" s="4" t="e">
        <f t="shared" si="13"/>
        <v>#DIV/0!</v>
      </c>
      <c r="FL64" s="4">
        <f t="shared" si="14"/>
        <v>0.99527999999999994</v>
      </c>
      <c r="FM64" s="4">
        <f t="shared" si="15"/>
        <v>1.9125600000000003</v>
      </c>
      <c r="FN64" s="1" t="str" cm="1">
        <f t="array" aca="1" ref="FN64" ca="1">CONCATENATE(INDIRECT(ADDRESS(1,MATCH(_xlfn.MINIFS(B64:FE64,metrics.rec,"MAE"),B64:FE64,0)+1)), ", ", INDIRECT(ADDRESS(2,MATCH(_xlfn.MINIFS(B64:FE64,metrics.rec,"MAE"),B64:FE64,0)+1)))</f>
        <v>k=5, r=0.1</v>
      </c>
      <c r="FO64" s="1" t="str" cm="1">
        <f t="array" aca="1" ref="FO64" ca="1">CONCATENATE(INDIRECT(ADDRESS(1,MATCH(_xlfn.MINIFS(B64:FE64,metrics.rec,"MSE"),B64:FE64,0)+1)), ", ", INDIRECT(ADDRESS(2,MATCH(_xlfn.MINIFS(B64:FE64,metrics.rec,"MSE"),B64:FE64,0)+1)))</f>
        <v>k=5, r=0.1</v>
      </c>
      <c r="FP64" s="1" t="str" cm="1">
        <f t="array" aca="1" ref="FP64" ca="1">CONCATENATE(INDIRECT(ADDRESS(1,MATCH(_xlfn.MAXIFS(B64:FE64,metrics.rec,"R"),B64:FE64,0)+1)), ", ", INDIRECT(ADDRESS(2,MATCH(_xlfn.MAXIFS(B64:FE64,metrics.rec,"R"),B64:FE64,0)+1)))</f>
        <v>k=5, r=0.1</v>
      </c>
      <c r="FQ64" s="1" t="str" cm="1">
        <f t="array" aca="1" ref="FQ64" ca="1">CONCATENATE(INDIRECT(ADDRESS(1,MATCH(_xlfn.MAXIFS(B64:FE64,metrics.rec,"Precision"),B64:FE64,0)+1)), ", ", INDIRECT(ADDRESS(2,MATCH(_xlfn.MAXIFS(B64:FE64,metrics.rec,"Precision"),B64:FE64,0)+1)))</f>
        <v>k=5, r=0.9</v>
      </c>
      <c r="FR64" s="1" t="str" cm="1">
        <f t="array" aca="1" ref="FR64" ca="1">CONCATENATE(INDIRECT(ADDRESS(1,MATCH(_xlfn.MAXIFS(B64:FE64,metrics.rec,"Recall"),B64:FE64,0)+1)), ", ", INDIRECT(ADDRESS(2,MATCH(_xlfn.MAXIFS(B64:FE64,metrics.rec,"Recall"),B64:FE64,0)+1)))</f>
        <v>k=5, r=0.1</v>
      </c>
      <c r="FS64" s="1" t="e" cm="1">
        <f t="array" aca="1" ref="FS64" ca="1">CONCATENATE(INDIRECT(ADDRESS(1,MATCH(_xlfn.MAXIFS(B64:FE64,metrics.rec,"Coverage"),B64:FE64,0)+1)), ", ", INDIRECT(ADDRESS(2,MATCH(_xlfn.MAXIFS(B64:FE64,metrics.rec,"Coverage"),B64:FE64,0)+1)))</f>
        <v>#N/A</v>
      </c>
      <c r="FT64" s="1" t="str" cm="1">
        <f t="array" aca="1" ref="FT64" ca="1">CONCATENATE(INDIRECT(ADDRESS(1,MATCH(_xlfn.MAXIFS(B64:FE64,metrics.rec,"Recatio"),B64:FE64,0)+1)), ", ", INDIRECT(ADDRESS(2,MATCH(_xlfn.MAXIFS(B64:FE64,metrics.rec,"Recatio"),B64:FE64,0)+1)))</f>
        <v>k=5, r=0.1</v>
      </c>
      <c r="FU64" s="1" t="str" cm="1">
        <f t="array" aca="1" ref="FU64" ca="1">CONCATENATE(INDIRECT(ADDRESS(1,MATCH(_xlfn.MINIFS(B64:FE64,metrics.rec,"Time"),B64:FE64,0)+1)), ", ", INDIRECT(ADDRESS(2,MATCH(_xlfn.MINIFS(B64:FE64,metrics.rec,"Time"),B64:FE64,0)+1)))</f>
        <v>k=5, r=0.9</v>
      </c>
    </row>
    <row r="65" spans="1:177" x14ac:dyDescent="0.2">
      <c r="A65" s="1" t="s">
        <v>62</v>
      </c>
      <c r="B65" s="4">
        <v>0.61570000000000003</v>
      </c>
      <c r="C65" s="4">
        <v>0.65749999999999997</v>
      </c>
      <c r="D65" s="4">
        <v>0.30149999999999999</v>
      </c>
      <c r="E65" s="4">
        <v>1.6000000000000001E-3</v>
      </c>
      <c r="F65" s="4">
        <v>0.88790000000000002</v>
      </c>
      <c r="G65" s="4"/>
      <c r="H65" s="4">
        <v>1</v>
      </c>
      <c r="I65" s="4">
        <v>8.2889999999999997</v>
      </c>
      <c r="J65" s="5">
        <v>0.62829999999999997</v>
      </c>
      <c r="K65" s="5">
        <v>0.68740000000000001</v>
      </c>
      <c r="L65" s="5">
        <v>0.2908</v>
      </c>
      <c r="M65" s="5">
        <v>4.7999999999999996E-3</v>
      </c>
      <c r="N65" s="5">
        <v>0.87790000000000001</v>
      </c>
      <c r="O65" s="5"/>
      <c r="P65" s="5">
        <v>1</v>
      </c>
      <c r="Q65" s="5">
        <v>6.2030000000000003</v>
      </c>
      <c r="R65" s="4">
        <v>0.63949999999999996</v>
      </c>
      <c r="S65" s="4">
        <v>0.7087</v>
      </c>
      <c r="T65" s="4">
        <v>0.27760000000000001</v>
      </c>
      <c r="U65" s="4">
        <v>8.8999999999999999E-3</v>
      </c>
      <c r="V65" s="4">
        <v>0.86329999999999996</v>
      </c>
      <c r="W65" s="4"/>
      <c r="X65" s="4">
        <v>1</v>
      </c>
      <c r="Y65" s="4">
        <v>4.7788000000000004</v>
      </c>
      <c r="Z65" s="5">
        <v>0.66349999999999998</v>
      </c>
      <c r="AA65" s="5">
        <v>0.76439999999999997</v>
      </c>
      <c r="AB65" s="5">
        <v>0.2349</v>
      </c>
      <c r="AC65" s="5">
        <v>1.4800000000000001E-2</v>
      </c>
      <c r="AD65" s="5">
        <v>0.83320000000000005</v>
      </c>
      <c r="AE65" s="5"/>
      <c r="AF65" s="5">
        <v>1</v>
      </c>
      <c r="AG65" s="5">
        <v>3.4796999999999998</v>
      </c>
      <c r="AH65" s="4">
        <v>0.74739999999999995</v>
      </c>
      <c r="AI65" s="4">
        <v>0.97699999999999998</v>
      </c>
      <c r="AJ65" s="4">
        <v>0.14149999999999999</v>
      </c>
      <c r="AK65" s="4">
        <v>2.87E-2</v>
      </c>
      <c r="AL65" s="4">
        <v>0.70620000000000005</v>
      </c>
      <c r="AM65" s="4"/>
      <c r="AN65" s="4">
        <v>0.9839</v>
      </c>
      <c r="AO65" s="4">
        <v>1.4778</v>
      </c>
      <c r="AP65" s="5"/>
      <c r="AQ65" s="5"/>
      <c r="AR65" s="5"/>
      <c r="AS65" s="5"/>
      <c r="AT65" s="5"/>
      <c r="AU65" s="5"/>
      <c r="AV65" s="5"/>
      <c r="AW65" s="5"/>
      <c r="AX65" s="4"/>
      <c r="AY65" s="4"/>
      <c r="AZ65" s="4"/>
      <c r="BA65" s="4"/>
      <c r="BB65" s="4"/>
      <c r="BC65" s="4"/>
      <c r="BD65" s="4"/>
      <c r="BE65" s="4"/>
      <c r="BF65" s="5"/>
      <c r="BG65" s="5"/>
      <c r="BH65" s="5"/>
      <c r="BI65" s="5"/>
      <c r="BJ65" s="5"/>
      <c r="BK65" s="5"/>
      <c r="BL65" s="5"/>
      <c r="BM65" s="5"/>
      <c r="BN65" s="4"/>
      <c r="BO65" s="4"/>
      <c r="BP65" s="4"/>
      <c r="BQ65" s="4"/>
      <c r="BR65" s="4"/>
      <c r="BS65" s="4"/>
      <c r="BT65" s="4"/>
      <c r="BU65" s="4"/>
      <c r="BV65" s="5"/>
      <c r="BW65" s="5"/>
      <c r="BX65" s="5"/>
      <c r="BY65" s="5"/>
      <c r="BZ65" s="5"/>
      <c r="CA65" s="5"/>
      <c r="CB65" s="5"/>
      <c r="CC65" s="5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>
        <v>0.64049999999999996</v>
      </c>
      <c r="CU65" s="4">
        <v>0.71189999999999998</v>
      </c>
      <c r="CV65" s="4">
        <v>0.27610000000000001</v>
      </c>
      <c r="CW65" s="4">
        <v>8.8999999999999999E-3</v>
      </c>
      <c r="CX65" s="4">
        <v>0.86380000000000001</v>
      </c>
      <c r="CY65" s="4">
        <v>0.65620000000000001</v>
      </c>
      <c r="CZ65" s="4">
        <v>1</v>
      </c>
      <c r="DA65" s="4">
        <v>4.4074</v>
      </c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/>
      <c r="EI65" s="5"/>
      <c r="EJ65" s="5"/>
      <c r="EK65" s="5"/>
      <c r="EL65" s="5"/>
      <c r="EM65" s="5"/>
      <c r="EN65" s="5"/>
      <c r="EO65" s="5"/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>
        <f t="shared" si="8"/>
        <v>0.6558166666666666</v>
      </c>
      <c r="FG65" s="4">
        <f t="shared" si="9"/>
        <v>0.75114999999999998</v>
      </c>
      <c r="FH65" s="4">
        <f t="shared" si="10"/>
        <v>0.25373333333333331</v>
      </c>
      <c r="FI65" s="4">
        <f t="shared" si="11"/>
        <v>1.1283333333333334E-2</v>
      </c>
      <c r="FJ65" s="4">
        <f t="shared" si="12"/>
        <v>0.83871666666666689</v>
      </c>
      <c r="FK65" s="4">
        <f t="shared" si="13"/>
        <v>0.65620000000000001</v>
      </c>
      <c r="FL65" s="4">
        <f t="shared" si="14"/>
        <v>0.99731666666666674</v>
      </c>
      <c r="FM65" s="4">
        <f t="shared" si="15"/>
        <v>4.772616666666667</v>
      </c>
      <c r="FN65" s="1" t="str" cm="1">
        <f t="array" aca="1" ref="FN65" ca="1">CONCATENATE(INDIRECT(ADDRESS(1,MATCH(_xlfn.MINIFS(B65:FE65,metrics.rec,"MAE"),B65:FE65,0)+1)), ", ", INDIRECT(ADDRESS(2,MATCH(_xlfn.MINIFS(B65:FE65,metrics.rec,"MAE"),B65:FE65,0)+1)))</f>
        <v>k=5, r=0.1</v>
      </c>
      <c r="FO65" s="1" t="str" cm="1">
        <f t="array" aca="1" ref="FO65" ca="1">CONCATENATE(INDIRECT(ADDRESS(1,MATCH(_xlfn.MINIFS(B65:FE65,metrics.rec,"MSE"),B65:FE65,0)+1)), ", ", INDIRECT(ADDRESS(2,MATCH(_xlfn.MINIFS(B65:FE65,metrics.rec,"MSE"),B65:FE65,0)+1)))</f>
        <v>k=5, r=0.1</v>
      </c>
      <c r="FP65" s="1" t="str" cm="1">
        <f t="array" aca="1" ref="FP65" ca="1">CONCATENATE(INDIRECT(ADDRESS(1,MATCH(_xlfn.MAXIFS(B65:FE65,metrics.rec,"R"),B65:FE65,0)+1)), ", ", INDIRECT(ADDRESS(2,MATCH(_xlfn.MAXIFS(B65:FE65,metrics.rec,"R"),B65:FE65,0)+1)))</f>
        <v>k=5, r=0.1</v>
      </c>
      <c r="FQ65" s="1" t="str" cm="1">
        <f t="array" aca="1" ref="FQ65" ca="1">CONCATENATE(INDIRECT(ADDRESS(1,MATCH(_xlfn.MAXIFS(B65:FE65,metrics.rec,"Precision"),B65:FE65,0)+1)), ", ", INDIRECT(ADDRESS(2,MATCH(_xlfn.MAXIFS(B65:FE65,metrics.rec,"Precision"),B65:FE65,0)+1)))</f>
        <v>k=5, r=0.9</v>
      </c>
      <c r="FR65" s="1" t="str" cm="1">
        <f t="array" aca="1" ref="FR65" ca="1">CONCATENATE(INDIRECT(ADDRESS(1,MATCH(_xlfn.MAXIFS(B65:FE65,metrics.rec,"Recall"),B65:FE65,0)+1)), ", ", INDIRECT(ADDRESS(2,MATCH(_xlfn.MAXIFS(B65:FE65,metrics.rec,"Recall"),B65:FE65,0)+1)))</f>
        <v>k=5, r=0.1</v>
      </c>
      <c r="FS65" s="1" t="str" cm="1">
        <f t="array" aca="1" ref="FS65" ca="1">CONCATENATE(INDIRECT(ADDRESS(1,MATCH(_xlfn.MAXIFS(B65:FE65,metrics.rec,"Coverage"),B65:FE65,0)+1)), ", ", INDIRECT(ADDRESS(2,MATCH(_xlfn.MAXIFS(B65:FE65,metrics.rec,"Coverage"),B65:FE65,0)+1)))</f>
        <v>k=50, r=0.5</v>
      </c>
      <c r="FT65" s="1" t="str" cm="1">
        <f t="array" aca="1" ref="FT65" ca="1">CONCATENATE(INDIRECT(ADDRESS(1,MATCH(_xlfn.MAXIFS(B65:FE65,metrics.rec,"Recatio"),B65:FE65,0)+1)), ", ", INDIRECT(ADDRESS(2,MATCH(_xlfn.MAXIFS(B65:FE65,metrics.rec,"Recatio"),B65:FE65,0)+1)))</f>
        <v>k=5, r=0.1</v>
      </c>
      <c r="FU65" s="1" t="str" cm="1">
        <f t="array" aca="1" ref="FU65" ca="1">CONCATENATE(INDIRECT(ADDRESS(1,MATCH(_xlfn.MINIFS(B65:FE65,metrics.rec,"Time"),B65:FE65,0)+1)), ", ", INDIRECT(ADDRESS(2,MATCH(_xlfn.MINIFS(B65:FE65,metrics.rec,"Time"),B65:FE65,0)+1)))</f>
        <v>k=5, r=0.9</v>
      </c>
    </row>
    <row r="66" spans="1:177" x14ac:dyDescent="0.2">
      <c r="A66" s="1" t="s">
        <v>63</v>
      </c>
      <c r="B66" s="4">
        <v>0.61750000000000005</v>
      </c>
      <c r="C66" s="4">
        <v>0.66069999999999995</v>
      </c>
      <c r="D66" s="4">
        <v>0.29749999999999999</v>
      </c>
      <c r="E66" s="4">
        <v>1.6000000000000001E-3</v>
      </c>
      <c r="F66" s="4">
        <v>0.88739999999999997</v>
      </c>
      <c r="G66" s="4"/>
      <c r="H66" s="4">
        <v>1</v>
      </c>
      <c r="I66" s="4">
        <v>8.9011999999999993</v>
      </c>
      <c r="J66" s="5">
        <v>0.62980000000000003</v>
      </c>
      <c r="K66" s="5">
        <v>0.69069999999999998</v>
      </c>
      <c r="L66" s="5">
        <v>0.28660000000000002</v>
      </c>
      <c r="M66" s="5">
        <v>4.7999999999999996E-3</v>
      </c>
      <c r="N66" s="5">
        <v>0.87670000000000003</v>
      </c>
      <c r="O66" s="5"/>
      <c r="P66" s="5">
        <v>1</v>
      </c>
      <c r="Q66" s="5">
        <v>6.8655999999999997</v>
      </c>
      <c r="R66" s="4">
        <v>0.64080000000000004</v>
      </c>
      <c r="S66" s="4">
        <v>0.71130000000000004</v>
      </c>
      <c r="T66" s="4">
        <v>0.2747</v>
      </c>
      <c r="U66" s="4">
        <v>8.8999999999999999E-3</v>
      </c>
      <c r="V66" s="4">
        <v>0.86270000000000002</v>
      </c>
      <c r="W66" s="4"/>
      <c r="X66" s="4">
        <v>1</v>
      </c>
      <c r="Y66" s="4">
        <v>4.8354999999999997</v>
      </c>
      <c r="Z66" s="5">
        <v>0.66390000000000005</v>
      </c>
      <c r="AA66" s="5">
        <v>0.76490000000000002</v>
      </c>
      <c r="AB66" s="5">
        <v>0.23530000000000001</v>
      </c>
      <c r="AC66" s="5">
        <v>1.49E-2</v>
      </c>
      <c r="AD66" s="5">
        <v>0.8327</v>
      </c>
      <c r="AE66" s="5"/>
      <c r="AF66" s="5">
        <v>1</v>
      </c>
      <c r="AG66" s="5">
        <v>3.6204000000000001</v>
      </c>
      <c r="AH66" s="4">
        <v>0.74629999999999996</v>
      </c>
      <c r="AI66" s="4">
        <v>0.9738</v>
      </c>
      <c r="AJ66" s="4">
        <v>0.14169999999999999</v>
      </c>
      <c r="AK66" s="4">
        <v>2.8799999999999999E-2</v>
      </c>
      <c r="AL66" s="4">
        <v>0.70650000000000002</v>
      </c>
      <c r="AM66" s="4"/>
      <c r="AN66" s="4">
        <v>0.9839</v>
      </c>
      <c r="AO66" s="4">
        <v>1.4193</v>
      </c>
      <c r="AP66" s="5"/>
      <c r="AQ66" s="5"/>
      <c r="AR66" s="5"/>
      <c r="AS66" s="5"/>
      <c r="AT66" s="5"/>
      <c r="AU66" s="5"/>
      <c r="AV66" s="5"/>
      <c r="AW66" s="5"/>
      <c r="AX66" s="4"/>
      <c r="AY66" s="4"/>
      <c r="AZ66" s="4"/>
      <c r="BA66" s="4"/>
      <c r="BB66" s="4"/>
      <c r="BC66" s="4"/>
      <c r="BD66" s="4"/>
      <c r="BE66" s="4"/>
      <c r="BF66" s="5"/>
      <c r="BG66" s="5"/>
      <c r="BH66" s="5"/>
      <c r="BI66" s="5"/>
      <c r="BJ66" s="5"/>
      <c r="BK66" s="5"/>
      <c r="BL66" s="5"/>
      <c r="BM66" s="5"/>
      <c r="BN66" s="4"/>
      <c r="BO66" s="4"/>
      <c r="BP66" s="4"/>
      <c r="BQ66" s="4"/>
      <c r="BR66" s="4"/>
      <c r="BS66" s="4"/>
      <c r="BT66" s="4"/>
      <c r="BU66" s="4"/>
      <c r="BV66" s="5"/>
      <c r="BW66" s="5"/>
      <c r="BX66" s="5"/>
      <c r="BY66" s="5"/>
      <c r="BZ66" s="5"/>
      <c r="CA66" s="5"/>
      <c r="CB66" s="5"/>
      <c r="CC66" s="5"/>
      <c r="CD66" s="4"/>
      <c r="CE66" s="4"/>
      <c r="CF66" s="4"/>
      <c r="CG66" s="4"/>
      <c r="CH66" s="4"/>
      <c r="CI66" s="4"/>
      <c r="CJ66" s="4"/>
      <c r="CK66" s="4"/>
      <c r="CL66" s="5"/>
      <c r="CM66" s="5"/>
      <c r="CN66" s="5"/>
      <c r="CO66" s="5"/>
      <c r="CP66" s="5"/>
      <c r="CQ66" s="5"/>
      <c r="CR66" s="5"/>
      <c r="CS66" s="5"/>
      <c r="CT66" s="4"/>
      <c r="CU66" s="4"/>
      <c r="CV66" s="4"/>
      <c r="CW66" s="4"/>
      <c r="CX66" s="4"/>
      <c r="CY66" s="4"/>
      <c r="CZ66" s="4"/>
      <c r="DA66" s="4"/>
      <c r="DB66" s="5"/>
      <c r="DC66" s="5"/>
      <c r="DD66" s="5"/>
      <c r="DE66" s="5"/>
      <c r="DF66" s="5"/>
      <c r="DG66" s="5"/>
      <c r="DH66" s="5"/>
      <c r="DI66" s="5"/>
      <c r="DJ66" s="4"/>
      <c r="DK66" s="4"/>
      <c r="DL66" s="4"/>
      <c r="DM66" s="4"/>
      <c r="DN66" s="4"/>
      <c r="DO66" s="4"/>
      <c r="DP66" s="4"/>
      <c r="DQ66" s="4"/>
      <c r="DR66" s="5"/>
      <c r="DS66" s="5"/>
      <c r="DT66" s="5"/>
      <c r="DU66" s="5"/>
      <c r="DV66" s="5"/>
      <c r="DW66" s="5"/>
      <c r="DX66" s="5"/>
      <c r="DY66" s="5"/>
      <c r="DZ66" s="4"/>
      <c r="EA66" s="4"/>
      <c r="EB66" s="4"/>
      <c r="EC66" s="4"/>
      <c r="ED66" s="4"/>
      <c r="EE66" s="4"/>
      <c r="EF66" s="4"/>
      <c r="EG66" s="4"/>
      <c r="EH66" s="5"/>
      <c r="EI66" s="5"/>
      <c r="EJ66" s="5"/>
      <c r="EK66" s="5"/>
      <c r="EL66" s="5"/>
      <c r="EM66" s="5"/>
      <c r="EN66" s="5"/>
      <c r="EO66" s="5"/>
      <c r="EP66" s="4"/>
      <c r="EQ66" s="4"/>
      <c r="ER66" s="4"/>
      <c r="ES66" s="4"/>
      <c r="ET66" s="4"/>
      <c r="EU66" s="4"/>
      <c r="EV66" s="4"/>
      <c r="EW66" s="4"/>
      <c r="EX66" s="5"/>
      <c r="EY66" s="5"/>
      <c r="EZ66" s="5"/>
      <c r="FA66" s="5"/>
      <c r="FB66" s="5"/>
      <c r="FC66" s="5"/>
      <c r="FD66" s="5"/>
      <c r="FE66" s="5"/>
      <c r="FF66" s="4">
        <f t="shared" si="8"/>
        <v>0.65966000000000002</v>
      </c>
      <c r="FG66" s="4">
        <f t="shared" si="9"/>
        <v>0.76028000000000007</v>
      </c>
      <c r="FH66" s="4">
        <f t="shared" si="10"/>
        <v>0.24715999999999999</v>
      </c>
      <c r="FI66" s="4">
        <f t="shared" si="11"/>
        <v>1.18E-2</v>
      </c>
      <c r="FJ66" s="4">
        <f t="shared" si="12"/>
        <v>0.83320000000000005</v>
      </c>
      <c r="FK66" s="4" t="e">
        <f t="shared" si="13"/>
        <v>#DIV/0!</v>
      </c>
      <c r="FL66" s="4">
        <f t="shared" si="14"/>
        <v>0.99678</v>
      </c>
      <c r="FM66" s="4">
        <f t="shared" si="15"/>
        <v>5.1284000000000001</v>
      </c>
      <c r="FN66" s="1" t="str" cm="1">
        <f t="array" aca="1" ref="FN66" ca="1">CONCATENATE(INDIRECT(ADDRESS(1,MATCH(_xlfn.MINIFS(B66:FE66,metrics.rec,"MAE"),B66:FE66,0)+1)), ", ", INDIRECT(ADDRESS(2,MATCH(_xlfn.MINIFS(B66:FE66,metrics.rec,"MAE"),B66:FE66,0)+1)))</f>
        <v>k=5, r=0.1</v>
      </c>
      <c r="FO66" s="1" t="str" cm="1">
        <f t="array" aca="1" ref="FO66" ca="1">CONCATENATE(INDIRECT(ADDRESS(1,MATCH(_xlfn.MINIFS(B66:FE66,metrics.rec,"MSE"),B66:FE66,0)+1)), ", ", INDIRECT(ADDRESS(2,MATCH(_xlfn.MINIFS(B66:FE66,metrics.rec,"MSE"),B66:FE66,0)+1)))</f>
        <v>k=5, r=0.1</v>
      </c>
      <c r="FP66" s="1" t="str" cm="1">
        <f t="array" aca="1" ref="FP66" ca="1">CONCATENATE(INDIRECT(ADDRESS(1,MATCH(_xlfn.MAXIFS(B66:FE66,metrics.rec,"R"),B66:FE66,0)+1)), ", ", INDIRECT(ADDRESS(2,MATCH(_xlfn.MAXIFS(B66:FE66,metrics.rec,"R"),B66:FE66,0)+1)))</f>
        <v>k=5, r=0.1</v>
      </c>
      <c r="FQ66" s="1" t="str" cm="1">
        <f t="array" aca="1" ref="FQ66" ca="1">CONCATENATE(INDIRECT(ADDRESS(1,MATCH(_xlfn.MAXIFS(B66:FE66,metrics.rec,"Precision"),B66:FE66,0)+1)), ", ", INDIRECT(ADDRESS(2,MATCH(_xlfn.MAXIFS(B66:FE66,metrics.rec,"Precision"),B66:FE66,0)+1)))</f>
        <v>k=5, r=0.9</v>
      </c>
      <c r="FR66" s="1" t="str" cm="1">
        <f t="array" aca="1" ref="FR66" ca="1">CONCATENATE(INDIRECT(ADDRESS(1,MATCH(_xlfn.MAXIFS(B66:FE66,metrics.rec,"Recall"),B66:FE66,0)+1)), ", ", INDIRECT(ADDRESS(2,MATCH(_xlfn.MAXIFS(B66:FE66,metrics.rec,"Recall"),B66:FE66,0)+1)))</f>
        <v>k=5, r=0.1</v>
      </c>
      <c r="FS66" s="1" t="e" cm="1">
        <f t="array" aca="1" ref="FS66" ca="1">CONCATENATE(INDIRECT(ADDRESS(1,MATCH(_xlfn.MAXIFS(B66:FE66,metrics.rec,"Coverage"),B66:FE66,0)+1)), ", ", INDIRECT(ADDRESS(2,MATCH(_xlfn.MAXIFS(B66:FE66,metrics.rec,"Coverage"),B66:FE66,0)+1)))</f>
        <v>#N/A</v>
      </c>
      <c r="FT66" s="1" t="str" cm="1">
        <f t="array" aca="1" ref="FT66" ca="1">CONCATENATE(INDIRECT(ADDRESS(1,MATCH(_xlfn.MAXIFS(B66:FE66,metrics.rec,"Recatio"),B66:FE66,0)+1)), ", ", INDIRECT(ADDRESS(2,MATCH(_xlfn.MAXIFS(B66:FE66,metrics.rec,"Recatio"),B66:FE66,0)+1)))</f>
        <v>k=5, r=0.1</v>
      </c>
      <c r="FU66" s="1" t="str" cm="1">
        <f t="array" aca="1" ref="FU66" ca="1">CONCATENATE(INDIRECT(ADDRESS(1,MATCH(_xlfn.MINIFS(B66:FE66,metrics.rec,"Time"),B66:FE66,0)+1)), ", ", INDIRECT(ADDRESS(2,MATCH(_xlfn.MINIFS(B66:FE66,metrics.rec,"Time"),B66:FE66,0)+1)))</f>
        <v>k=5, r=0.9</v>
      </c>
    </row>
    <row r="67" spans="1:177" x14ac:dyDescent="0.2">
      <c r="A67" s="1" t="s">
        <v>222</v>
      </c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4"/>
      <c r="S67" s="4"/>
      <c r="T67" s="4"/>
      <c r="U67" s="4"/>
      <c r="V67" s="4"/>
      <c r="W67" s="4"/>
      <c r="X67" s="4"/>
      <c r="Y67" s="4"/>
      <c r="Z67" s="5"/>
      <c r="AA67" s="5"/>
      <c r="AB67" s="5"/>
      <c r="AC67" s="5"/>
      <c r="AD67" s="5"/>
      <c r="AE67" s="5"/>
      <c r="AF67" s="5"/>
      <c r="AG67" s="5"/>
      <c r="AH67" s="4"/>
      <c r="AI67" s="4"/>
      <c r="AJ67" s="4"/>
      <c r="AK67" s="4"/>
      <c r="AL67" s="4"/>
      <c r="AM67" s="4"/>
      <c r="AN67" s="4"/>
      <c r="AO67" s="4"/>
      <c r="AP67" s="5"/>
      <c r="AQ67" s="5"/>
      <c r="AR67" s="5"/>
      <c r="AS67" s="5"/>
      <c r="AT67" s="5"/>
      <c r="AU67" s="5"/>
      <c r="AV67" s="5"/>
      <c r="AW67" s="5"/>
      <c r="AX67" s="4"/>
      <c r="AY67" s="4"/>
      <c r="AZ67" s="4"/>
      <c r="BA67" s="4"/>
      <c r="BB67" s="4"/>
      <c r="BC67" s="4"/>
      <c r="BD67" s="4"/>
      <c r="BE67" s="4"/>
      <c r="BF67" s="5"/>
      <c r="BG67" s="5"/>
      <c r="BH67" s="5"/>
      <c r="BI67" s="5"/>
      <c r="BJ67" s="5"/>
      <c r="BK67" s="5"/>
      <c r="BL67" s="5"/>
      <c r="BM67" s="5"/>
      <c r="BN67" s="4"/>
      <c r="BO67" s="4"/>
      <c r="BP67" s="4"/>
      <c r="BQ67" s="4"/>
      <c r="BR67" s="4"/>
      <c r="BS67" s="4"/>
      <c r="BT67" s="4"/>
      <c r="BU67" s="4"/>
      <c r="BV67" s="5"/>
      <c r="BW67" s="5"/>
      <c r="BX67" s="5"/>
      <c r="BY67" s="5"/>
      <c r="BZ67" s="5"/>
      <c r="CA67" s="5"/>
      <c r="CB67" s="5"/>
      <c r="CC67" s="5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0.66290000000000004</v>
      </c>
      <c r="CU67" s="4">
        <v>0.76160000000000005</v>
      </c>
      <c r="CV67" s="4">
        <v>0.26390000000000002</v>
      </c>
      <c r="CW67" s="4">
        <v>8.8000000000000005E-3</v>
      </c>
      <c r="CX67" s="4">
        <v>0.87029999999999996</v>
      </c>
      <c r="CY67" s="4">
        <v>0.67079999999999995</v>
      </c>
      <c r="CZ67" s="4">
        <v>0.99990000000000001</v>
      </c>
      <c r="DA67" s="4">
        <v>5.3186999999999998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/>
      <c r="EI67" s="5"/>
      <c r="EJ67" s="5"/>
      <c r="EK67" s="5"/>
      <c r="EL67" s="5"/>
      <c r="EM67" s="5"/>
      <c r="EN67" s="5"/>
      <c r="EO67" s="5"/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N67" s="1" t="str" cm="1">
        <f t="array" aca="1" ref="FN67" ca="1">CONCATENATE(INDIRECT(ADDRESS(1,MATCH(_xlfn.MINIFS(B67:FE67,metrics.rec,"MAE"),B67:FE67,0)+1)), ", ", INDIRECT(ADDRESS(2,MATCH(_xlfn.MINIFS(B67:FE67,metrics.rec,"MAE"),B67:FE67,0)+1)))</f>
        <v>k=50, r=0.5</v>
      </c>
      <c r="FO67" s="1" t="str" cm="1">
        <f t="array" aca="1" ref="FO67" ca="1">CONCATENATE(INDIRECT(ADDRESS(1,MATCH(_xlfn.MINIFS(B67:FE67,metrics.rec,"MSE"),B67:FE67,0)+1)), ", ", INDIRECT(ADDRESS(2,MATCH(_xlfn.MINIFS(B67:FE67,metrics.rec,"MSE"),B67:FE67,0)+1)))</f>
        <v>k=50, r=0.5</v>
      </c>
      <c r="FP67" s="1" t="str" cm="1">
        <f t="array" aca="1" ref="FP67" ca="1">CONCATENATE(INDIRECT(ADDRESS(1,MATCH(_xlfn.MAXIFS(B67:FE67,metrics.rec,"R"),B67:FE67,0)+1)), ", ", INDIRECT(ADDRESS(2,MATCH(_xlfn.MAXIFS(B67:FE67,metrics.rec,"R"),B67:FE67,0)+1)))</f>
        <v>k=50, r=0.5</v>
      </c>
      <c r="FQ67" s="1" t="str" cm="1">
        <f t="array" aca="1" ref="FQ67" ca="1">CONCATENATE(INDIRECT(ADDRESS(1,MATCH(_xlfn.MAXIFS(B67:FE67,metrics.rec,"Precision"),B67:FE67,0)+1)), ", ", INDIRECT(ADDRESS(2,MATCH(_xlfn.MAXIFS(B67:FE67,metrics.rec,"Precision"),B67:FE67,0)+1)))</f>
        <v>k=50, r=0.5</v>
      </c>
      <c r="FR67" s="1" t="str" cm="1">
        <f t="array" aca="1" ref="FR67" ca="1">CONCATENATE(INDIRECT(ADDRESS(1,MATCH(_xlfn.MAXIFS(B67:FE67,metrics.rec,"Recall"),B67:FE67,0)+1)), ", ", INDIRECT(ADDRESS(2,MATCH(_xlfn.MAXIFS(B67:FE67,metrics.rec,"Recall"),B67:FE67,0)+1)))</f>
        <v>k=50, r=0.5</v>
      </c>
      <c r="FS67" s="1" t="str" cm="1">
        <f t="array" aca="1" ref="FS67" ca="1">CONCATENATE(INDIRECT(ADDRESS(1,MATCH(_xlfn.MAXIFS(B67:FE67,metrics.rec,"Coverage"),B67:FE67,0)+1)), ", ", INDIRECT(ADDRESS(2,MATCH(_xlfn.MAXIFS(B67:FE67,metrics.rec,"Coverage"),B67:FE67,0)+1)))</f>
        <v>k=50, r=0.5</v>
      </c>
      <c r="FT67" s="1" t="str" cm="1">
        <f t="array" aca="1" ref="FT67" ca="1">CONCATENATE(INDIRECT(ADDRESS(1,MATCH(_xlfn.MAXIFS(B67:FE67,metrics.rec,"Recatio"),B67:FE67,0)+1)), ", ", INDIRECT(ADDRESS(2,MATCH(_xlfn.MAXIFS(B67:FE67,metrics.rec,"Recatio"),B67:FE67,0)+1)))</f>
        <v>k=50, r=0.5</v>
      </c>
      <c r="FU67" s="1" t="str" cm="1">
        <f t="array" aca="1" ref="FU67" ca="1">CONCATENATE(INDIRECT(ADDRESS(1,MATCH(_xlfn.MINIFS(B67:FE67,metrics.rec,"Time"),B67:FE67,0)+1)), ", ", INDIRECT(ADDRESS(2,MATCH(_xlfn.MINIFS(B67:FE67,metrics.rec,"Time"),B67:FE67,0)+1)))</f>
        <v>k=50, r=0.5</v>
      </c>
    </row>
    <row r="68" spans="1:177" x14ac:dyDescent="0.2">
      <c r="A68" s="1" t="s">
        <v>64</v>
      </c>
      <c r="B68" s="4">
        <v>0.61219999999999997</v>
      </c>
      <c r="C68" s="4">
        <v>0.64990000000000003</v>
      </c>
      <c r="D68" s="4">
        <v>0.30430000000000001</v>
      </c>
      <c r="E68" s="4">
        <v>1.6999999999999999E-3</v>
      </c>
      <c r="F68" s="4">
        <v>0.88639999999999997</v>
      </c>
      <c r="G68" s="4"/>
      <c r="H68" s="4">
        <v>1</v>
      </c>
      <c r="I68" s="4">
        <v>8.5853000000000002</v>
      </c>
      <c r="J68" s="5">
        <v>0.62560000000000004</v>
      </c>
      <c r="K68" s="5">
        <v>0.68240000000000001</v>
      </c>
      <c r="L68" s="5">
        <v>0.29349999999999998</v>
      </c>
      <c r="M68" s="5">
        <v>5.1000000000000004E-3</v>
      </c>
      <c r="N68" s="5">
        <v>0.874</v>
      </c>
      <c r="O68" s="5"/>
      <c r="P68" s="5">
        <v>1</v>
      </c>
      <c r="Q68" s="5">
        <v>6.7430000000000003</v>
      </c>
      <c r="R68" s="4">
        <v>0.63849999999999996</v>
      </c>
      <c r="S68" s="4">
        <v>0.70979999999999999</v>
      </c>
      <c r="T68" s="4">
        <v>0.27400000000000002</v>
      </c>
      <c r="U68" s="4">
        <v>9.5999999999999992E-3</v>
      </c>
      <c r="V68" s="4">
        <v>0.85580000000000001</v>
      </c>
      <c r="W68" s="4"/>
      <c r="X68" s="4">
        <v>1</v>
      </c>
      <c r="Y68" s="4">
        <v>4.7178000000000004</v>
      </c>
      <c r="Z68" s="5">
        <v>0.66790000000000005</v>
      </c>
      <c r="AA68" s="5">
        <v>0.78010000000000002</v>
      </c>
      <c r="AB68" s="5">
        <v>0.21260000000000001</v>
      </c>
      <c r="AC68" s="5">
        <v>1.5900000000000001E-2</v>
      </c>
      <c r="AD68" s="5">
        <v>0.81440000000000001</v>
      </c>
      <c r="AE68" s="5"/>
      <c r="AF68" s="5">
        <v>1</v>
      </c>
      <c r="AG68" s="5">
        <v>4.3971999999999998</v>
      </c>
      <c r="AH68" s="4">
        <v>0.76470000000000005</v>
      </c>
      <c r="AI68" s="4">
        <v>1.0119</v>
      </c>
      <c r="AJ68" s="4">
        <v>0.13750000000000001</v>
      </c>
      <c r="AK68" s="4">
        <v>2.8799999999999999E-2</v>
      </c>
      <c r="AL68" s="4">
        <v>0.68140000000000001</v>
      </c>
      <c r="AM68" s="4"/>
      <c r="AN68" s="4">
        <v>0.9839</v>
      </c>
      <c r="AO68" s="4">
        <v>1.4583999999999999</v>
      </c>
      <c r="AP68" s="5"/>
      <c r="AQ68" s="5"/>
      <c r="AR68" s="5"/>
      <c r="AS68" s="5"/>
      <c r="AT68" s="5"/>
      <c r="AU68" s="5"/>
      <c r="AV68" s="5"/>
      <c r="AW68" s="5"/>
      <c r="AX68" s="4"/>
      <c r="AY68" s="4"/>
      <c r="AZ68" s="4"/>
      <c r="BA68" s="4"/>
      <c r="BB68" s="4"/>
      <c r="BC68" s="4"/>
      <c r="BD68" s="4"/>
      <c r="BE68" s="4"/>
      <c r="BF68" s="5"/>
      <c r="BG68" s="5"/>
      <c r="BH68" s="5"/>
      <c r="BI68" s="5"/>
      <c r="BJ68" s="5"/>
      <c r="BK68" s="5"/>
      <c r="BL68" s="5"/>
      <c r="BM68" s="5"/>
      <c r="BN68" s="4"/>
      <c r="BO68" s="4"/>
      <c r="BP68" s="4"/>
      <c r="BQ68" s="4"/>
      <c r="BR68" s="4"/>
      <c r="BS68" s="4"/>
      <c r="BT68" s="4"/>
      <c r="BU68" s="4"/>
      <c r="BV68" s="5"/>
      <c r="BW68" s="5"/>
      <c r="BX68" s="5"/>
      <c r="BY68" s="5"/>
      <c r="BZ68" s="5"/>
      <c r="CA68" s="5"/>
      <c r="CB68" s="5"/>
      <c r="CC68" s="5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4">
        <v>0.6391</v>
      </c>
      <c r="CU68" s="4">
        <v>0.71189999999999998</v>
      </c>
      <c r="CV68" s="4">
        <v>0.27079999999999999</v>
      </c>
      <c r="CW68" s="4">
        <v>9.5999999999999992E-3</v>
      </c>
      <c r="CX68" s="4">
        <v>0.85540000000000005</v>
      </c>
      <c r="CY68" s="4">
        <v>0.60319999999999996</v>
      </c>
      <c r="CZ68" s="4">
        <v>1</v>
      </c>
      <c r="DA68" s="4">
        <v>4.6199000000000003</v>
      </c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/>
      <c r="EI68" s="5"/>
      <c r="EJ68" s="5"/>
      <c r="EK68" s="5"/>
      <c r="EL68" s="5"/>
      <c r="EM68" s="5"/>
      <c r="EN68" s="5"/>
      <c r="EO68" s="5"/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>
        <f t="shared" si="8"/>
        <v>0.65800000000000003</v>
      </c>
      <c r="FG68" s="4">
        <f t="shared" si="9"/>
        <v>0.75766666666666671</v>
      </c>
      <c r="FH68" s="4">
        <f t="shared" si="10"/>
        <v>0.24878333333333333</v>
      </c>
      <c r="FI68" s="4">
        <f t="shared" si="11"/>
        <v>1.1783333333333333E-2</v>
      </c>
      <c r="FJ68" s="4">
        <f t="shared" si="12"/>
        <v>0.82790000000000008</v>
      </c>
      <c r="FK68" s="4">
        <f t="shared" si="13"/>
        <v>0.60319999999999996</v>
      </c>
      <c r="FL68" s="4">
        <f t="shared" si="14"/>
        <v>0.99731666666666674</v>
      </c>
      <c r="FM68" s="4">
        <f t="shared" si="15"/>
        <v>5.0869333333333335</v>
      </c>
      <c r="FN68" s="1" t="str" cm="1">
        <f t="array" aca="1" ref="FN68" ca="1">CONCATENATE(INDIRECT(ADDRESS(1,MATCH(_xlfn.MINIFS(B68:FE68,metrics.rec,"MAE"),B68:FE68,0)+1)), ", ", INDIRECT(ADDRESS(2,MATCH(_xlfn.MINIFS(B68:FE68,metrics.rec,"MAE"),B68:FE68,0)+1)))</f>
        <v>k=5, r=0.1</v>
      </c>
      <c r="FO68" s="1" t="str" cm="1">
        <f t="array" aca="1" ref="FO68" ca="1">CONCATENATE(INDIRECT(ADDRESS(1,MATCH(_xlfn.MINIFS(B68:FE68,metrics.rec,"MSE"),B68:FE68,0)+1)), ", ", INDIRECT(ADDRESS(2,MATCH(_xlfn.MINIFS(B68:FE68,metrics.rec,"MSE"),B68:FE68,0)+1)))</f>
        <v>k=5, r=0.1</v>
      </c>
      <c r="FP68" s="1" t="str" cm="1">
        <f t="array" aca="1" ref="FP68" ca="1">CONCATENATE(INDIRECT(ADDRESS(1,MATCH(_xlfn.MAXIFS(B68:FE68,metrics.rec,"R"),B68:FE68,0)+1)), ", ", INDIRECT(ADDRESS(2,MATCH(_xlfn.MAXIFS(B68:FE68,metrics.rec,"R"),B68:FE68,0)+1)))</f>
        <v>k=5, r=0.1</v>
      </c>
      <c r="FQ68" s="1" t="str" cm="1">
        <f t="array" aca="1" ref="FQ68" ca="1">CONCATENATE(INDIRECT(ADDRESS(1,MATCH(_xlfn.MAXIFS(B68:FE68,metrics.rec,"Precision"),B68:FE68,0)+1)), ", ", INDIRECT(ADDRESS(2,MATCH(_xlfn.MAXIFS(B68:FE68,metrics.rec,"Precision"),B68:FE68,0)+1)))</f>
        <v>k=5, r=0.9</v>
      </c>
      <c r="FR68" s="1" t="str" cm="1">
        <f t="array" aca="1" ref="FR68" ca="1">CONCATENATE(INDIRECT(ADDRESS(1,MATCH(_xlfn.MAXIFS(B68:FE68,metrics.rec,"Recall"),B68:FE68,0)+1)), ", ", INDIRECT(ADDRESS(2,MATCH(_xlfn.MAXIFS(B68:FE68,metrics.rec,"Recall"),B68:FE68,0)+1)))</f>
        <v>k=5, r=0.1</v>
      </c>
      <c r="FS68" s="1" t="str" cm="1">
        <f t="array" aca="1" ref="FS68" ca="1">CONCATENATE(INDIRECT(ADDRESS(1,MATCH(_xlfn.MAXIFS(B68:FE68,metrics.rec,"Coverage"),B68:FE68,0)+1)), ", ", INDIRECT(ADDRESS(2,MATCH(_xlfn.MAXIFS(B68:FE68,metrics.rec,"Coverage"),B68:FE68,0)+1)))</f>
        <v>k=50, r=0.5</v>
      </c>
      <c r="FT68" s="1" t="str" cm="1">
        <f t="array" aca="1" ref="FT68" ca="1">CONCATENATE(INDIRECT(ADDRESS(1,MATCH(_xlfn.MAXIFS(B68:FE68,metrics.rec,"Recatio"),B68:FE68,0)+1)), ", ", INDIRECT(ADDRESS(2,MATCH(_xlfn.MAXIFS(B68:FE68,metrics.rec,"Recatio"),B68:FE68,0)+1)))</f>
        <v>k=5, r=0.1</v>
      </c>
      <c r="FU68" s="1" t="str" cm="1">
        <f t="array" aca="1" ref="FU68" ca="1">CONCATENATE(INDIRECT(ADDRESS(1,MATCH(_xlfn.MINIFS(B68:FE68,metrics.rec,"Time"),B68:FE68,0)+1)), ", ", INDIRECT(ADDRESS(2,MATCH(_xlfn.MINIFS(B68:FE68,metrics.rec,"Time"),B68:FE68,0)+1)))</f>
        <v>k=5, r=0.9</v>
      </c>
    </row>
    <row r="69" spans="1:177" x14ac:dyDescent="0.2">
      <c r="A69" s="1" t="s">
        <v>65</v>
      </c>
      <c r="B69" s="4">
        <v>0.61270000000000002</v>
      </c>
      <c r="C69" s="4">
        <v>0.65139999999999998</v>
      </c>
      <c r="D69" s="4">
        <v>0.3034</v>
      </c>
      <c r="E69" s="4">
        <v>1.6000000000000001E-3</v>
      </c>
      <c r="F69" s="4">
        <v>0.88859999999999995</v>
      </c>
      <c r="G69" s="4"/>
      <c r="H69" s="4">
        <v>1</v>
      </c>
      <c r="I69" s="4">
        <v>8.5419999999999998</v>
      </c>
      <c r="J69" s="5">
        <v>0.62539999999999996</v>
      </c>
      <c r="K69" s="5">
        <v>0.68089999999999995</v>
      </c>
      <c r="L69" s="5">
        <v>0.29670000000000002</v>
      </c>
      <c r="M69" s="5">
        <v>4.7999999999999996E-3</v>
      </c>
      <c r="N69" s="5">
        <v>0.87819999999999998</v>
      </c>
      <c r="O69" s="5"/>
      <c r="P69" s="5">
        <v>1</v>
      </c>
      <c r="Q69" s="5">
        <v>6.1218000000000004</v>
      </c>
      <c r="R69" s="4">
        <v>0.63670000000000004</v>
      </c>
      <c r="S69" s="4">
        <v>0.70240000000000002</v>
      </c>
      <c r="T69" s="4">
        <v>0.28349999999999997</v>
      </c>
      <c r="U69" s="4">
        <v>8.8999999999999999E-3</v>
      </c>
      <c r="V69" s="4">
        <v>0.86299999999999999</v>
      </c>
      <c r="W69" s="4"/>
      <c r="X69" s="4">
        <v>1</v>
      </c>
      <c r="Y69" s="4">
        <v>4.6097999999999999</v>
      </c>
      <c r="Z69" s="5">
        <v>0.66139999999999999</v>
      </c>
      <c r="AA69" s="5">
        <v>0.75929999999999997</v>
      </c>
      <c r="AB69" s="5">
        <v>0.23569999999999999</v>
      </c>
      <c r="AC69" s="5">
        <v>1.4800000000000001E-2</v>
      </c>
      <c r="AD69" s="5">
        <v>0.83250000000000002</v>
      </c>
      <c r="AE69" s="5"/>
      <c r="AF69" s="5">
        <v>1</v>
      </c>
      <c r="AG69" s="5">
        <v>3.7776000000000001</v>
      </c>
      <c r="AH69" s="4">
        <v>0.74650000000000005</v>
      </c>
      <c r="AI69" s="4">
        <v>0.97470000000000001</v>
      </c>
      <c r="AJ69" s="4">
        <v>0.13969999999999999</v>
      </c>
      <c r="AK69" s="4">
        <v>2.87E-2</v>
      </c>
      <c r="AL69" s="4">
        <v>0.70499999999999996</v>
      </c>
      <c r="AM69" s="4"/>
      <c r="AN69" s="4">
        <v>0.9839</v>
      </c>
      <c r="AO69" s="4">
        <v>1.4599</v>
      </c>
      <c r="AP69" s="5"/>
      <c r="AQ69" s="5"/>
      <c r="AR69" s="5"/>
      <c r="AS69" s="5"/>
      <c r="AT69" s="5"/>
      <c r="AU69" s="5"/>
      <c r="AV69" s="5"/>
      <c r="AW69" s="5"/>
      <c r="AX69" s="4"/>
      <c r="AY69" s="4"/>
      <c r="AZ69" s="4"/>
      <c r="BA69" s="4"/>
      <c r="BB69" s="4"/>
      <c r="BC69" s="4"/>
      <c r="BD69" s="4"/>
      <c r="BE69" s="4"/>
      <c r="BF69" s="5"/>
      <c r="BG69" s="5"/>
      <c r="BH69" s="5"/>
      <c r="BI69" s="5"/>
      <c r="BJ69" s="5"/>
      <c r="BK69" s="5"/>
      <c r="BL69" s="5"/>
      <c r="BM69" s="5"/>
      <c r="BN69" s="4"/>
      <c r="BO69" s="4"/>
      <c r="BP69" s="4"/>
      <c r="BQ69" s="4"/>
      <c r="BR69" s="4"/>
      <c r="BS69" s="4"/>
      <c r="BT69" s="4"/>
      <c r="BU69" s="4"/>
      <c r="BV69" s="5"/>
      <c r="BW69" s="5"/>
      <c r="BX69" s="5"/>
      <c r="BY69" s="5"/>
      <c r="BZ69" s="5"/>
      <c r="CA69" s="5"/>
      <c r="CB69" s="5"/>
      <c r="CC69" s="5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0.63770000000000004</v>
      </c>
      <c r="CU69" s="4">
        <v>0.70569999999999999</v>
      </c>
      <c r="CV69" s="4">
        <v>0.28000000000000003</v>
      </c>
      <c r="CW69" s="4">
        <v>8.8999999999999999E-3</v>
      </c>
      <c r="CX69" s="4">
        <v>0.86339999999999995</v>
      </c>
      <c r="CY69" s="4">
        <v>0.65649999999999997</v>
      </c>
      <c r="CZ69" s="4">
        <v>1</v>
      </c>
      <c r="DA69" s="4">
        <v>4.5437000000000003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/>
      <c r="EI69" s="5"/>
      <c r="EJ69" s="5"/>
      <c r="EK69" s="5"/>
      <c r="EL69" s="5"/>
      <c r="EM69" s="5"/>
      <c r="EN69" s="5"/>
      <c r="EO69" s="5"/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>
        <f t="shared" si="8"/>
        <v>0.65340000000000009</v>
      </c>
      <c r="FG69" s="4">
        <f t="shared" si="9"/>
        <v>0.74573333333333336</v>
      </c>
      <c r="FH69" s="4">
        <f t="shared" si="10"/>
        <v>0.25650000000000001</v>
      </c>
      <c r="FI69" s="4">
        <f t="shared" si="11"/>
        <v>1.1283333333333334E-2</v>
      </c>
      <c r="FJ69" s="4">
        <f t="shared" si="12"/>
        <v>0.83844999999999992</v>
      </c>
      <c r="FK69" s="4">
        <f t="shared" si="13"/>
        <v>0.65649999999999997</v>
      </c>
      <c r="FL69" s="4">
        <f t="shared" si="14"/>
        <v>0.99731666666666674</v>
      </c>
      <c r="FM69" s="4">
        <f t="shared" si="15"/>
        <v>4.8424666666666676</v>
      </c>
      <c r="FN69" s="1" t="str" cm="1">
        <f t="array" aca="1" ref="FN69" ca="1">CONCATENATE(INDIRECT(ADDRESS(1,MATCH(_xlfn.MINIFS(B69:FE69,metrics.rec,"MAE"),B69:FE69,0)+1)), ", ", INDIRECT(ADDRESS(2,MATCH(_xlfn.MINIFS(B69:FE69,metrics.rec,"MAE"),B69:FE69,0)+1)))</f>
        <v>k=5, r=0.1</v>
      </c>
      <c r="FO69" s="1" t="str" cm="1">
        <f t="array" aca="1" ref="FO69" ca="1">CONCATENATE(INDIRECT(ADDRESS(1,MATCH(_xlfn.MINIFS(B69:FE69,metrics.rec,"MSE"),B69:FE69,0)+1)), ", ", INDIRECT(ADDRESS(2,MATCH(_xlfn.MINIFS(B69:FE69,metrics.rec,"MSE"),B69:FE69,0)+1)))</f>
        <v>k=5, r=0.1</v>
      </c>
      <c r="FP69" s="1" t="str" cm="1">
        <f t="array" aca="1" ref="FP69" ca="1">CONCATENATE(INDIRECT(ADDRESS(1,MATCH(_xlfn.MAXIFS(B69:FE69,metrics.rec,"R"),B69:FE69,0)+1)), ", ", INDIRECT(ADDRESS(2,MATCH(_xlfn.MAXIFS(B69:FE69,metrics.rec,"R"),B69:FE69,0)+1)))</f>
        <v>k=5, r=0.1</v>
      </c>
      <c r="FQ69" s="1" t="str" cm="1">
        <f t="array" aca="1" ref="FQ69" ca="1">CONCATENATE(INDIRECT(ADDRESS(1,MATCH(_xlfn.MAXIFS(B69:FE69,metrics.rec,"Precision"),B69:FE69,0)+1)), ", ", INDIRECT(ADDRESS(2,MATCH(_xlfn.MAXIFS(B69:FE69,metrics.rec,"Precision"),B69:FE69,0)+1)))</f>
        <v>k=5, r=0.9</v>
      </c>
      <c r="FR69" s="1" t="str" cm="1">
        <f t="array" aca="1" ref="FR69" ca="1">CONCATENATE(INDIRECT(ADDRESS(1,MATCH(_xlfn.MAXIFS(B69:FE69,metrics.rec,"Recall"),B69:FE69,0)+1)), ", ", INDIRECT(ADDRESS(2,MATCH(_xlfn.MAXIFS(B69:FE69,metrics.rec,"Recall"),B69:FE69,0)+1)))</f>
        <v>k=5, r=0.1</v>
      </c>
      <c r="FS69" s="1" t="str" cm="1">
        <f t="array" aca="1" ref="FS69" ca="1">CONCATENATE(INDIRECT(ADDRESS(1,MATCH(_xlfn.MAXIFS(B69:FE69,metrics.rec,"Coverage"),B69:FE69,0)+1)), ", ", INDIRECT(ADDRESS(2,MATCH(_xlfn.MAXIFS(B69:FE69,metrics.rec,"Coverage"),B69:FE69,0)+1)))</f>
        <v>k=50, r=0.5</v>
      </c>
      <c r="FT69" s="1" t="str" cm="1">
        <f t="array" aca="1" ref="FT69" ca="1">CONCATENATE(INDIRECT(ADDRESS(1,MATCH(_xlfn.MAXIFS(B69:FE69,metrics.rec,"Recatio"),B69:FE69,0)+1)), ", ", INDIRECT(ADDRESS(2,MATCH(_xlfn.MAXIFS(B69:FE69,metrics.rec,"Recatio"),B69:FE69,0)+1)))</f>
        <v>k=5, r=0.1</v>
      </c>
      <c r="FU69" s="1" t="str" cm="1">
        <f t="array" aca="1" ref="FU69" ca="1">CONCATENATE(INDIRECT(ADDRESS(1,MATCH(_xlfn.MINIFS(B69:FE69,metrics.rec,"Time"),B69:FE69,0)+1)), ", ", INDIRECT(ADDRESS(2,MATCH(_xlfn.MINIFS(B69:FE69,metrics.rec,"Time"),B69:FE69,0)+1)))</f>
        <v>k=5, r=0.9</v>
      </c>
    </row>
    <row r="70" spans="1:177" x14ac:dyDescent="0.2">
      <c r="A70" s="1" t="s">
        <v>66</v>
      </c>
      <c r="B70" s="4">
        <v>0.62380000000000002</v>
      </c>
      <c r="C70" s="4">
        <v>0.67789999999999995</v>
      </c>
      <c r="D70" s="4">
        <v>0.29630000000000001</v>
      </c>
      <c r="E70" s="4">
        <v>1.6000000000000001E-3</v>
      </c>
      <c r="F70" s="4">
        <v>0.89610000000000001</v>
      </c>
      <c r="G70" s="4"/>
      <c r="H70" s="4">
        <v>1</v>
      </c>
      <c r="I70" s="4">
        <v>8.5597999999999992</v>
      </c>
      <c r="J70" s="5">
        <v>0.6361</v>
      </c>
      <c r="K70" s="5">
        <v>0.70620000000000005</v>
      </c>
      <c r="L70" s="5">
        <v>0.29060000000000002</v>
      </c>
      <c r="M70" s="5">
        <v>4.7999999999999996E-3</v>
      </c>
      <c r="N70" s="5">
        <v>0.88439999999999996</v>
      </c>
      <c r="O70" s="5"/>
      <c r="P70" s="5">
        <v>1</v>
      </c>
      <c r="Q70" s="5">
        <v>6.2088999999999999</v>
      </c>
      <c r="R70" s="4">
        <v>0.64480000000000004</v>
      </c>
      <c r="S70" s="4">
        <v>0.72160000000000002</v>
      </c>
      <c r="T70" s="4">
        <v>0.27300000000000002</v>
      </c>
      <c r="U70" s="4">
        <v>8.8999999999999999E-3</v>
      </c>
      <c r="V70" s="4">
        <v>0.86799999999999999</v>
      </c>
      <c r="W70" s="4"/>
      <c r="X70" s="4">
        <v>1</v>
      </c>
      <c r="Y70" s="4">
        <v>4.7163000000000004</v>
      </c>
      <c r="Z70" s="5">
        <v>0.66790000000000005</v>
      </c>
      <c r="AA70" s="5">
        <v>0.77549999999999997</v>
      </c>
      <c r="AB70" s="5">
        <v>0.22989999999999999</v>
      </c>
      <c r="AC70" s="5">
        <v>1.49E-2</v>
      </c>
      <c r="AD70" s="5">
        <v>0.83550000000000002</v>
      </c>
      <c r="AE70" s="5"/>
      <c r="AF70" s="5">
        <v>1</v>
      </c>
      <c r="AG70" s="5">
        <v>3.5611999999999999</v>
      </c>
      <c r="AH70" s="4">
        <v>0.75139999999999996</v>
      </c>
      <c r="AI70" s="4">
        <v>0.98680000000000001</v>
      </c>
      <c r="AJ70" s="4">
        <v>0.13919999999999999</v>
      </c>
      <c r="AK70" s="4">
        <v>2.87E-2</v>
      </c>
      <c r="AL70" s="4">
        <v>0.70550000000000002</v>
      </c>
      <c r="AM70" s="4"/>
      <c r="AN70" s="4">
        <v>0.9839</v>
      </c>
      <c r="AO70" s="4">
        <v>1.4221999999999999</v>
      </c>
      <c r="AP70" s="5"/>
      <c r="AQ70" s="5"/>
      <c r="AR70" s="5"/>
      <c r="AS70" s="5"/>
      <c r="AT70" s="5"/>
      <c r="AU70" s="5"/>
      <c r="AV70" s="5"/>
      <c r="AW70" s="5"/>
      <c r="AX70" s="4"/>
      <c r="AY70" s="4"/>
      <c r="AZ70" s="4"/>
      <c r="BA70" s="4"/>
      <c r="BB70" s="4"/>
      <c r="BC70" s="4"/>
      <c r="BD70" s="4"/>
      <c r="BE70" s="4"/>
      <c r="BF70" s="5"/>
      <c r="BG70" s="5"/>
      <c r="BH70" s="5"/>
      <c r="BI70" s="5"/>
      <c r="BJ70" s="5"/>
      <c r="BK70" s="5"/>
      <c r="BL70" s="5"/>
      <c r="BM70" s="5"/>
      <c r="BN70" s="4"/>
      <c r="BO70" s="4"/>
      <c r="BP70" s="4"/>
      <c r="BQ70" s="4"/>
      <c r="BR70" s="4"/>
      <c r="BS70" s="4"/>
      <c r="BT70" s="4"/>
      <c r="BU70" s="4"/>
      <c r="BV70" s="5"/>
      <c r="BW70" s="5"/>
      <c r="BX70" s="5"/>
      <c r="BY70" s="5"/>
      <c r="BZ70" s="5"/>
      <c r="CA70" s="5"/>
      <c r="CB70" s="5"/>
      <c r="CC70" s="5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/>
      <c r="CU70" s="4"/>
      <c r="CV70" s="4"/>
      <c r="CW70" s="4"/>
      <c r="CX70" s="4"/>
      <c r="CY70" s="4"/>
      <c r="CZ70" s="4"/>
      <c r="DA70" s="4"/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/>
      <c r="EI70" s="5"/>
      <c r="EJ70" s="5"/>
      <c r="EK70" s="5"/>
      <c r="EL70" s="5"/>
      <c r="EM70" s="5"/>
      <c r="EN70" s="5"/>
      <c r="EO70" s="5"/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>
        <f t="shared" si="8"/>
        <v>0.66479999999999995</v>
      </c>
      <c r="FG70" s="4">
        <f t="shared" si="9"/>
        <v>0.77360000000000007</v>
      </c>
      <c r="FH70" s="4">
        <f t="shared" si="10"/>
        <v>0.24579999999999996</v>
      </c>
      <c r="FI70" s="4">
        <f t="shared" si="11"/>
        <v>1.1779999999999999E-2</v>
      </c>
      <c r="FJ70" s="4">
        <f t="shared" si="12"/>
        <v>0.83789999999999998</v>
      </c>
      <c r="FK70" s="4" t="e">
        <f t="shared" si="13"/>
        <v>#DIV/0!</v>
      </c>
      <c r="FL70" s="4">
        <f t="shared" si="14"/>
        <v>0.99678</v>
      </c>
      <c r="FM70" s="4">
        <f t="shared" si="15"/>
        <v>4.8936799999999998</v>
      </c>
      <c r="FN70" s="1" t="str" cm="1">
        <f t="array" aca="1" ref="FN70" ca="1">CONCATENATE(INDIRECT(ADDRESS(1,MATCH(_xlfn.MINIFS(B70:FE70,metrics.rec,"MAE"),B70:FE70,0)+1)), ", ", INDIRECT(ADDRESS(2,MATCH(_xlfn.MINIFS(B70:FE70,metrics.rec,"MAE"),B70:FE70,0)+1)))</f>
        <v>k=5, r=0.1</v>
      </c>
      <c r="FO70" s="1" t="str" cm="1">
        <f t="array" aca="1" ref="FO70" ca="1">CONCATENATE(INDIRECT(ADDRESS(1,MATCH(_xlfn.MINIFS(B70:FE70,metrics.rec,"MSE"),B70:FE70,0)+1)), ", ", INDIRECT(ADDRESS(2,MATCH(_xlfn.MINIFS(B70:FE70,metrics.rec,"MSE"),B70:FE70,0)+1)))</f>
        <v>k=5, r=0.1</v>
      </c>
      <c r="FP70" s="1" t="str" cm="1">
        <f t="array" aca="1" ref="FP70" ca="1">CONCATENATE(INDIRECT(ADDRESS(1,MATCH(_xlfn.MAXIFS(B70:FE70,metrics.rec,"R"),B70:FE70,0)+1)), ", ", INDIRECT(ADDRESS(2,MATCH(_xlfn.MAXIFS(B70:FE70,metrics.rec,"R"),B70:FE70,0)+1)))</f>
        <v>k=5, r=0.1</v>
      </c>
      <c r="FQ70" s="1" t="str" cm="1">
        <f t="array" aca="1" ref="FQ70" ca="1">CONCATENATE(INDIRECT(ADDRESS(1,MATCH(_xlfn.MAXIFS(B70:FE70,metrics.rec,"Precision"),B70:FE70,0)+1)), ", ", INDIRECT(ADDRESS(2,MATCH(_xlfn.MAXIFS(B70:FE70,metrics.rec,"Precision"),B70:FE70,0)+1)))</f>
        <v>k=5, r=0.9</v>
      </c>
      <c r="FR70" s="1" t="str" cm="1">
        <f t="array" aca="1" ref="FR70" ca="1">CONCATENATE(INDIRECT(ADDRESS(1,MATCH(_xlfn.MAXIFS(B70:FE70,metrics.rec,"Recall"),B70:FE70,0)+1)), ", ", INDIRECT(ADDRESS(2,MATCH(_xlfn.MAXIFS(B70:FE70,metrics.rec,"Recall"),B70:FE70,0)+1)))</f>
        <v>k=5, r=0.1</v>
      </c>
      <c r="FS70" s="1" t="e" cm="1">
        <f t="array" aca="1" ref="FS70" ca="1">CONCATENATE(INDIRECT(ADDRESS(1,MATCH(_xlfn.MAXIFS(B70:FE70,metrics.rec,"Coverage"),B70:FE70,0)+1)), ", ", INDIRECT(ADDRESS(2,MATCH(_xlfn.MAXIFS(B70:FE70,metrics.rec,"Coverage"),B70:FE70,0)+1)))</f>
        <v>#N/A</v>
      </c>
      <c r="FT70" s="1" t="str" cm="1">
        <f t="array" aca="1" ref="FT70" ca="1">CONCATENATE(INDIRECT(ADDRESS(1,MATCH(_xlfn.MAXIFS(B70:FE70,metrics.rec,"Recatio"),B70:FE70,0)+1)), ", ", INDIRECT(ADDRESS(2,MATCH(_xlfn.MAXIFS(B70:FE70,metrics.rec,"Recatio"),B70:FE70,0)+1)))</f>
        <v>k=5, r=0.1</v>
      </c>
      <c r="FU70" s="1" t="str" cm="1">
        <f t="array" aca="1" ref="FU70" ca="1">CONCATENATE(INDIRECT(ADDRESS(1,MATCH(_xlfn.MINIFS(B70:FE70,metrics.rec,"Time"),B70:FE70,0)+1)), ", ", INDIRECT(ADDRESS(2,MATCH(_xlfn.MINIFS(B70:FE70,metrics.rec,"Time"),B70:FE70,0)+1)))</f>
        <v>k=5, r=0.9</v>
      </c>
    </row>
    <row r="71" spans="1:177" x14ac:dyDescent="0.2">
      <c r="A71" s="1" t="s">
        <v>67</v>
      </c>
      <c r="B71" s="4">
        <v>0.62039999999999995</v>
      </c>
      <c r="C71" s="4">
        <v>0.66820000000000002</v>
      </c>
      <c r="D71" s="4">
        <v>0.28810000000000002</v>
      </c>
      <c r="E71" s="4">
        <v>1.6000000000000001E-3</v>
      </c>
      <c r="F71" s="4">
        <v>0.88580000000000003</v>
      </c>
      <c r="G71" s="4"/>
      <c r="H71" s="4">
        <v>1</v>
      </c>
      <c r="I71" s="4">
        <v>7.8380999999999998</v>
      </c>
      <c r="J71" s="5">
        <v>0.63319999999999999</v>
      </c>
      <c r="K71" s="5">
        <v>0.69810000000000005</v>
      </c>
      <c r="L71" s="5">
        <v>0.27500000000000002</v>
      </c>
      <c r="M71" s="5">
        <v>4.7000000000000002E-3</v>
      </c>
      <c r="N71" s="5">
        <v>0.87570000000000003</v>
      </c>
      <c r="O71" s="5"/>
      <c r="P71" s="5">
        <v>1</v>
      </c>
      <c r="Q71" s="5">
        <v>6.0881999999999996</v>
      </c>
      <c r="R71" s="4">
        <v>0.64480000000000004</v>
      </c>
      <c r="S71" s="4">
        <v>0.71950000000000003</v>
      </c>
      <c r="T71" s="4">
        <v>0.26419999999999999</v>
      </c>
      <c r="U71" s="4">
        <v>8.8000000000000005E-3</v>
      </c>
      <c r="V71" s="4">
        <v>0.86229999999999996</v>
      </c>
      <c r="W71" s="4"/>
      <c r="X71" s="4">
        <v>1</v>
      </c>
      <c r="Y71" s="4">
        <v>4.7542</v>
      </c>
      <c r="Z71" s="5">
        <v>0.6673</v>
      </c>
      <c r="AA71" s="5">
        <v>0.76839999999999997</v>
      </c>
      <c r="AB71" s="5">
        <v>0.23899999999999999</v>
      </c>
      <c r="AC71" s="5">
        <v>1.44E-2</v>
      </c>
      <c r="AD71" s="5">
        <v>0.8357</v>
      </c>
      <c r="AE71" s="5"/>
      <c r="AF71" s="5">
        <v>1</v>
      </c>
      <c r="AG71" s="5">
        <v>4.1414</v>
      </c>
      <c r="AH71" s="4">
        <v>0.72360000000000002</v>
      </c>
      <c r="AI71" s="4">
        <v>0.90269999999999995</v>
      </c>
      <c r="AJ71" s="4">
        <v>0.17979999999999999</v>
      </c>
      <c r="AK71" s="4">
        <v>2.7300000000000001E-2</v>
      </c>
      <c r="AL71" s="4">
        <v>0.73540000000000005</v>
      </c>
      <c r="AM71" s="4"/>
      <c r="AN71" s="4">
        <v>0.98260000000000003</v>
      </c>
      <c r="AO71" s="4">
        <v>1.4679</v>
      </c>
      <c r="AP71" s="5"/>
      <c r="AQ71" s="5"/>
      <c r="AR71" s="5"/>
      <c r="AS71" s="5"/>
      <c r="AT71" s="5"/>
      <c r="AU71" s="5"/>
      <c r="AV71" s="5"/>
      <c r="AW71" s="5"/>
      <c r="AX71" s="4"/>
      <c r="AY71" s="4"/>
      <c r="AZ71" s="4"/>
      <c r="BA71" s="4"/>
      <c r="BB71" s="4"/>
      <c r="BC71" s="4"/>
      <c r="BD71" s="4"/>
      <c r="BE71" s="4"/>
      <c r="BF71" s="5"/>
      <c r="BG71" s="5"/>
      <c r="BH71" s="5"/>
      <c r="BI71" s="5"/>
      <c r="BJ71" s="5"/>
      <c r="BK71" s="5"/>
      <c r="BL71" s="5"/>
      <c r="BM71" s="5"/>
      <c r="BN71" s="4"/>
      <c r="BO71" s="4"/>
      <c r="BP71" s="4"/>
      <c r="BQ71" s="4"/>
      <c r="BR71" s="4"/>
      <c r="BS71" s="4"/>
      <c r="BT71" s="4"/>
      <c r="BU71" s="4"/>
      <c r="BV71" s="5"/>
      <c r="BW71" s="5"/>
      <c r="BX71" s="5"/>
      <c r="BY71" s="5"/>
      <c r="BZ71" s="5"/>
      <c r="CA71" s="5"/>
      <c r="CB71" s="5"/>
      <c r="CC71" s="5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/>
      <c r="CU71" s="4"/>
      <c r="CV71" s="4"/>
      <c r="CW71" s="4"/>
      <c r="CX71" s="4"/>
      <c r="CY71" s="4"/>
      <c r="CZ71" s="4"/>
      <c r="DA71" s="4"/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/>
      <c r="EI71" s="5"/>
      <c r="EJ71" s="5"/>
      <c r="EK71" s="5"/>
      <c r="EL71" s="5"/>
      <c r="EM71" s="5"/>
      <c r="EN71" s="5"/>
      <c r="EO71" s="5"/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>
        <f t="shared" si="8"/>
        <v>0.65786</v>
      </c>
      <c r="FG71" s="4">
        <f t="shared" si="9"/>
        <v>0.75137999999999994</v>
      </c>
      <c r="FH71" s="4">
        <f t="shared" si="10"/>
        <v>0.24922</v>
      </c>
      <c r="FI71" s="4">
        <f t="shared" si="11"/>
        <v>1.136E-2</v>
      </c>
      <c r="FJ71" s="4">
        <f t="shared" si="12"/>
        <v>0.83898000000000006</v>
      </c>
      <c r="FK71" s="4" t="e">
        <f t="shared" si="13"/>
        <v>#DIV/0!</v>
      </c>
      <c r="FL71" s="4">
        <f t="shared" si="14"/>
        <v>0.99651999999999996</v>
      </c>
      <c r="FM71" s="4">
        <f t="shared" si="15"/>
        <v>4.8579600000000003</v>
      </c>
      <c r="FN71" s="1" t="str" cm="1">
        <f t="array" aca="1" ref="FN71" ca="1">CONCATENATE(INDIRECT(ADDRESS(1,MATCH(_xlfn.MINIFS(B71:FE71,metrics.rec,"MAE"),B71:FE71,0)+1)), ", ", INDIRECT(ADDRESS(2,MATCH(_xlfn.MINIFS(B71:FE71,metrics.rec,"MAE"),B71:FE71,0)+1)))</f>
        <v>k=5, r=0.1</v>
      </c>
      <c r="FO71" s="1" t="str" cm="1">
        <f t="array" aca="1" ref="FO71" ca="1">CONCATENATE(INDIRECT(ADDRESS(1,MATCH(_xlfn.MINIFS(B71:FE71,metrics.rec,"MSE"),B71:FE71,0)+1)), ", ", INDIRECT(ADDRESS(2,MATCH(_xlfn.MINIFS(B71:FE71,metrics.rec,"MSE"),B71:FE71,0)+1)))</f>
        <v>k=5, r=0.1</v>
      </c>
      <c r="FP71" s="1" t="str" cm="1">
        <f t="array" aca="1" ref="FP71" ca="1">CONCATENATE(INDIRECT(ADDRESS(1,MATCH(_xlfn.MAXIFS(B71:FE71,metrics.rec,"R"),B71:FE71,0)+1)), ", ", INDIRECT(ADDRESS(2,MATCH(_xlfn.MAXIFS(B71:FE71,metrics.rec,"R"),B71:FE71,0)+1)))</f>
        <v>k=5, r=0.1</v>
      </c>
      <c r="FQ71" s="1" t="str" cm="1">
        <f t="array" aca="1" ref="FQ71" ca="1">CONCATENATE(INDIRECT(ADDRESS(1,MATCH(_xlfn.MAXIFS(B71:FE71,metrics.rec,"Precision"),B71:FE71,0)+1)), ", ", INDIRECT(ADDRESS(2,MATCH(_xlfn.MAXIFS(B71:FE71,metrics.rec,"Precision"),B71:FE71,0)+1)))</f>
        <v>k=5, r=0.9</v>
      </c>
      <c r="FR71" s="1" t="str" cm="1">
        <f t="array" aca="1" ref="FR71" ca="1">CONCATENATE(INDIRECT(ADDRESS(1,MATCH(_xlfn.MAXIFS(B71:FE71,metrics.rec,"Recall"),B71:FE71,0)+1)), ", ", INDIRECT(ADDRESS(2,MATCH(_xlfn.MAXIFS(B71:FE71,metrics.rec,"Recall"),B71:FE71,0)+1)))</f>
        <v>k=5, r=0.1</v>
      </c>
      <c r="FS71" s="1" t="e" cm="1">
        <f t="array" aca="1" ref="FS71" ca="1">CONCATENATE(INDIRECT(ADDRESS(1,MATCH(_xlfn.MAXIFS(B71:FE71,metrics.rec,"Coverage"),B71:FE71,0)+1)), ", ", INDIRECT(ADDRESS(2,MATCH(_xlfn.MAXIFS(B71:FE71,metrics.rec,"Coverage"),B71:FE71,0)+1)))</f>
        <v>#N/A</v>
      </c>
      <c r="FT71" s="1" t="str" cm="1">
        <f t="array" aca="1" ref="FT71" ca="1">CONCATENATE(INDIRECT(ADDRESS(1,MATCH(_xlfn.MAXIFS(B71:FE71,metrics.rec,"Recatio"),B71:FE71,0)+1)), ", ", INDIRECT(ADDRESS(2,MATCH(_xlfn.MAXIFS(B71:FE71,metrics.rec,"Recatio"),B71:FE71,0)+1)))</f>
        <v>k=5, r=0.1</v>
      </c>
      <c r="FU71" s="1" t="str" cm="1">
        <f t="array" aca="1" ref="FU71" ca="1">CONCATENATE(INDIRECT(ADDRESS(1,MATCH(_xlfn.MINIFS(B71:FE71,metrics.rec,"Time"),B71:FE71,0)+1)), ", ", INDIRECT(ADDRESS(2,MATCH(_xlfn.MINIFS(B71:FE71,metrics.rec,"Time"),B71:FE71,0)+1)))</f>
        <v>k=5, r=0.9</v>
      </c>
    </row>
    <row r="72" spans="1:177" x14ac:dyDescent="0.2">
      <c r="A72" s="1" t="s">
        <v>68</v>
      </c>
      <c r="B72" s="4">
        <v>0.61099999999999999</v>
      </c>
      <c r="C72" s="4">
        <v>0.64990000000000003</v>
      </c>
      <c r="D72" s="4">
        <v>0.30099999999999999</v>
      </c>
      <c r="E72" s="4">
        <v>1.6000000000000001E-3</v>
      </c>
      <c r="F72" s="4">
        <v>0.88949999999999996</v>
      </c>
      <c r="G72" s="4"/>
      <c r="H72" s="4">
        <v>1</v>
      </c>
      <c r="I72" s="4">
        <v>7.4390999999999998</v>
      </c>
      <c r="J72" s="5">
        <v>0.62580000000000002</v>
      </c>
      <c r="K72" s="5">
        <v>0.68149999999999999</v>
      </c>
      <c r="L72" s="5">
        <v>0.29520000000000002</v>
      </c>
      <c r="M72" s="5">
        <v>4.8999999999999998E-3</v>
      </c>
      <c r="N72" s="5">
        <v>0.87880000000000003</v>
      </c>
      <c r="O72" s="5"/>
      <c r="P72" s="5">
        <v>1</v>
      </c>
      <c r="Q72" s="5">
        <v>6.35</v>
      </c>
      <c r="R72" s="4">
        <v>0.63859999999999995</v>
      </c>
      <c r="S72" s="4">
        <v>0.7087</v>
      </c>
      <c r="T72" s="4">
        <v>0.2697</v>
      </c>
      <c r="U72" s="4">
        <v>9.1999999999999998E-3</v>
      </c>
      <c r="V72" s="4">
        <v>0.86219999999999997</v>
      </c>
      <c r="W72" s="4"/>
      <c r="X72" s="4">
        <v>1</v>
      </c>
      <c r="Y72" s="4">
        <v>4.9466999999999999</v>
      </c>
      <c r="Z72" s="5">
        <v>0.66969999999999996</v>
      </c>
      <c r="AA72" s="5">
        <v>0.7823</v>
      </c>
      <c r="AB72" s="5">
        <v>0.20930000000000001</v>
      </c>
      <c r="AC72" s="5">
        <v>1.54E-2</v>
      </c>
      <c r="AD72" s="5">
        <v>0.82410000000000005</v>
      </c>
      <c r="AE72" s="5"/>
      <c r="AF72" s="5">
        <v>1</v>
      </c>
      <c r="AG72" s="5">
        <v>3.8525999999999998</v>
      </c>
      <c r="AH72" s="4">
        <v>0.7702</v>
      </c>
      <c r="AI72" s="4">
        <v>1.0291999999999999</v>
      </c>
      <c r="AJ72" s="4">
        <v>0.13750000000000001</v>
      </c>
      <c r="AK72" s="4">
        <v>2.86E-2</v>
      </c>
      <c r="AL72" s="4">
        <v>0.68910000000000005</v>
      </c>
      <c r="AM72" s="4"/>
      <c r="AN72" s="4">
        <v>0.9839</v>
      </c>
      <c r="AO72" s="4">
        <v>1.4888999999999999</v>
      </c>
      <c r="AP72" s="5"/>
      <c r="AQ72" s="5"/>
      <c r="AR72" s="5"/>
      <c r="AS72" s="5"/>
      <c r="AT72" s="5"/>
      <c r="AU72" s="5"/>
      <c r="AV72" s="5"/>
      <c r="AW72" s="5"/>
      <c r="AX72" s="4"/>
      <c r="AY72" s="4"/>
      <c r="AZ72" s="4"/>
      <c r="BA72" s="4"/>
      <c r="BB72" s="4"/>
      <c r="BC72" s="4"/>
      <c r="BD72" s="4"/>
      <c r="BE72" s="4"/>
      <c r="BF72" s="5"/>
      <c r="BG72" s="5"/>
      <c r="BH72" s="5"/>
      <c r="BI72" s="5"/>
      <c r="BJ72" s="5"/>
      <c r="BK72" s="5"/>
      <c r="BL72" s="5"/>
      <c r="BM72" s="5"/>
      <c r="BN72" s="4"/>
      <c r="BO72" s="4"/>
      <c r="BP72" s="4"/>
      <c r="BQ72" s="4"/>
      <c r="BR72" s="4"/>
      <c r="BS72" s="4"/>
      <c r="BT72" s="4"/>
      <c r="BU72" s="4"/>
      <c r="BV72" s="5"/>
      <c r="BW72" s="5"/>
      <c r="BX72" s="5"/>
      <c r="BY72" s="5"/>
      <c r="BZ72" s="5"/>
      <c r="CA72" s="5"/>
      <c r="CB72" s="5"/>
      <c r="CC72" s="5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0.63939999999999997</v>
      </c>
      <c r="CU72" s="4">
        <v>0.7117</v>
      </c>
      <c r="CV72" s="4">
        <v>0.26800000000000002</v>
      </c>
      <c r="CW72" s="4">
        <v>9.1999999999999998E-3</v>
      </c>
      <c r="CX72" s="4">
        <v>0.86160000000000003</v>
      </c>
      <c r="CY72" s="4">
        <v>0.63629999999999998</v>
      </c>
      <c r="CZ72" s="4">
        <v>1</v>
      </c>
      <c r="DA72" s="4">
        <v>4.4897999999999998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/>
      <c r="EI72" s="5"/>
      <c r="EJ72" s="5"/>
      <c r="EK72" s="5"/>
      <c r="EL72" s="5"/>
      <c r="EM72" s="5"/>
      <c r="EN72" s="5"/>
      <c r="EO72" s="5"/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>
        <f t="shared" ref="FF72:FF103" si="16">AVERAGEIFS(B72:FE72,metrics.rec,"MAE")</f>
        <v>0.65911666666666668</v>
      </c>
      <c r="FG72" s="4">
        <f t="shared" ref="FG72:FG103" si="17">AVERAGEIFS(B72:FE72,metrics.rec,"MSE")</f>
        <v>0.76054999999999995</v>
      </c>
      <c r="FH72" s="4">
        <f t="shared" ref="FH72:FH103" si="18">AVERAGEIFS(B72:FE72,metrics.rec,"R")</f>
        <v>0.24678333333333335</v>
      </c>
      <c r="FI72" s="4">
        <f t="shared" ref="FI72:FI103" si="19">AVERAGEIFS(B72:FE72,metrics.rec,"Precision")</f>
        <v>1.1483333333333333E-2</v>
      </c>
      <c r="FJ72" s="4">
        <f t="shared" ref="FJ72:FJ103" si="20">AVERAGEIFS(B72:FE72,metrics.rec,"Recall")</f>
        <v>0.83421666666666672</v>
      </c>
      <c r="FK72" s="4">
        <f t="shared" ref="FK72:FK103" si="21">AVERAGEIFS(B72:FE72,metrics.rec,"Coverage")</f>
        <v>0.63629999999999998</v>
      </c>
      <c r="FL72" s="4">
        <f t="shared" ref="FL72:FL103" si="22">AVERAGEIFS(B72:FE72,metrics.rec,"Recatio")</f>
        <v>0.99731666666666674</v>
      </c>
      <c r="FM72" s="4">
        <f t="shared" ref="FM72:FM103" si="23">AVERAGEIFS(B72:FE72,metrics.rec,"Time")</f>
        <v>4.7611833333333324</v>
      </c>
      <c r="FN72" s="1" t="str" cm="1">
        <f t="array" aca="1" ref="FN72" ca="1">CONCATENATE(INDIRECT(ADDRESS(1,MATCH(_xlfn.MINIFS(B72:FE72,metrics.rec,"MAE"),B72:FE72,0)+1)), ", ", INDIRECT(ADDRESS(2,MATCH(_xlfn.MINIFS(B72:FE72,metrics.rec,"MAE"),B72:FE72,0)+1)))</f>
        <v>k=5, r=0.1</v>
      </c>
      <c r="FO72" s="1" t="str" cm="1">
        <f t="array" aca="1" ref="FO72" ca="1">CONCATENATE(INDIRECT(ADDRESS(1,MATCH(_xlfn.MINIFS(B72:FE72,metrics.rec,"MSE"),B72:FE72,0)+1)), ", ", INDIRECT(ADDRESS(2,MATCH(_xlfn.MINIFS(B72:FE72,metrics.rec,"MSE"),B72:FE72,0)+1)))</f>
        <v>k=5, r=0.1</v>
      </c>
      <c r="FP72" s="1" t="str" cm="1">
        <f t="array" aca="1" ref="FP72" ca="1">CONCATENATE(INDIRECT(ADDRESS(1,MATCH(_xlfn.MAXIFS(B72:FE72,metrics.rec,"R"),B72:FE72,0)+1)), ", ", INDIRECT(ADDRESS(2,MATCH(_xlfn.MAXIFS(B72:FE72,metrics.rec,"R"),B72:FE72,0)+1)))</f>
        <v>k=5, r=0.1</v>
      </c>
      <c r="FQ72" s="1" t="str" cm="1">
        <f t="array" aca="1" ref="FQ72" ca="1">CONCATENATE(INDIRECT(ADDRESS(1,MATCH(_xlfn.MAXIFS(B72:FE72,metrics.rec,"Precision"),B72:FE72,0)+1)), ", ", INDIRECT(ADDRESS(2,MATCH(_xlfn.MAXIFS(B72:FE72,metrics.rec,"Precision"),B72:FE72,0)+1)))</f>
        <v>k=5, r=0.9</v>
      </c>
      <c r="FR72" s="1" t="str" cm="1">
        <f t="array" aca="1" ref="FR72" ca="1">CONCATENATE(INDIRECT(ADDRESS(1,MATCH(_xlfn.MAXIFS(B72:FE72,metrics.rec,"Recall"),B72:FE72,0)+1)), ", ", INDIRECT(ADDRESS(2,MATCH(_xlfn.MAXIFS(B72:FE72,metrics.rec,"Recall"),B72:FE72,0)+1)))</f>
        <v>k=5, r=0.1</v>
      </c>
      <c r="FS72" s="1" t="str" cm="1">
        <f t="array" aca="1" ref="FS72" ca="1">CONCATENATE(INDIRECT(ADDRESS(1,MATCH(_xlfn.MAXIFS(B72:FE72,metrics.rec,"Coverage"),B72:FE72,0)+1)), ", ", INDIRECT(ADDRESS(2,MATCH(_xlfn.MAXIFS(B72:FE72,metrics.rec,"Coverage"),B72:FE72,0)+1)))</f>
        <v>k=50, r=0.5</v>
      </c>
      <c r="FT72" s="1" t="str" cm="1">
        <f t="array" aca="1" ref="FT72" ca="1">CONCATENATE(INDIRECT(ADDRESS(1,MATCH(_xlfn.MAXIFS(B72:FE72,metrics.rec,"Recatio"),B72:FE72,0)+1)), ", ", INDIRECT(ADDRESS(2,MATCH(_xlfn.MAXIFS(B72:FE72,metrics.rec,"Recatio"),B72:FE72,0)+1)))</f>
        <v>k=5, r=0.1</v>
      </c>
      <c r="FU72" s="1" t="str" cm="1">
        <f t="array" aca="1" ref="FU72" ca="1">CONCATENATE(INDIRECT(ADDRESS(1,MATCH(_xlfn.MINIFS(B72:FE72,metrics.rec,"Time"),B72:FE72,0)+1)), ", ", INDIRECT(ADDRESS(2,MATCH(_xlfn.MINIFS(B72:FE72,metrics.rec,"Time"),B72:FE72,0)+1)))</f>
        <v>k=5, r=0.9</v>
      </c>
    </row>
    <row r="73" spans="1:177" x14ac:dyDescent="0.2">
      <c r="A73" s="1" t="s">
        <v>69</v>
      </c>
      <c r="B73" s="4">
        <v>0.63370000000000004</v>
      </c>
      <c r="C73" s="4">
        <v>0.69450000000000001</v>
      </c>
      <c r="D73" s="4">
        <v>0.28339999999999999</v>
      </c>
      <c r="E73" s="4">
        <v>1.6000000000000001E-3</v>
      </c>
      <c r="F73" s="4">
        <v>0.8831</v>
      </c>
      <c r="G73" s="4"/>
      <c r="H73" s="4">
        <v>1</v>
      </c>
      <c r="I73" s="4">
        <v>7.4840999999999998</v>
      </c>
      <c r="J73" s="5">
        <v>0.64080000000000004</v>
      </c>
      <c r="K73" s="5">
        <v>0.71120000000000005</v>
      </c>
      <c r="L73" s="5">
        <v>0.26819999999999999</v>
      </c>
      <c r="M73" s="5">
        <v>4.7999999999999996E-3</v>
      </c>
      <c r="N73" s="5">
        <v>0.87350000000000005</v>
      </c>
      <c r="O73" s="5"/>
      <c r="P73" s="5">
        <v>1</v>
      </c>
      <c r="Q73" s="5">
        <v>6.4724000000000004</v>
      </c>
      <c r="R73" s="4">
        <v>0.64800000000000002</v>
      </c>
      <c r="S73" s="4">
        <v>0.72540000000000004</v>
      </c>
      <c r="T73" s="4">
        <v>0.26500000000000001</v>
      </c>
      <c r="U73" s="4">
        <v>8.8999999999999999E-3</v>
      </c>
      <c r="V73" s="4">
        <v>0.86060000000000003</v>
      </c>
      <c r="W73" s="4"/>
      <c r="X73" s="4">
        <v>1</v>
      </c>
      <c r="Y73" s="4">
        <v>5.0396999999999998</v>
      </c>
      <c r="Z73" s="5">
        <v>0.66690000000000005</v>
      </c>
      <c r="AA73" s="5">
        <v>0.77</v>
      </c>
      <c r="AB73" s="5">
        <v>0.23330000000000001</v>
      </c>
      <c r="AC73" s="5">
        <v>1.49E-2</v>
      </c>
      <c r="AD73" s="5">
        <v>0.83130000000000004</v>
      </c>
      <c r="AE73" s="5"/>
      <c r="AF73" s="5">
        <v>1</v>
      </c>
      <c r="AG73" s="5">
        <v>3.5750999999999999</v>
      </c>
      <c r="AH73" s="4">
        <v>0.74639999999999995</v>
      </c>
      <c r="AI73" s="4">
        <v>0.97499999999999998</v>
      </c>
      <c r="AJ73" s="4">
        <v>0.1421</v>
      </c>
      <c r="AK73" s="4">
        <v>2.8299999999999999E-2</v>
      </c>
      <c r="AL73" s="4">
        <v>0.70740000000000003</v>
      </c>
      <c r="AM73" s="4"/>
      <c r="AN73" s="4">
        <v>0.98480000000000001</v>
      </c>
      <c r="AO73" s="4">
        <v>1.3409</v>
      </c>
      <c r="AP73" s="5"/>
      <c r="AQ73" s="5"/>
      <c r="AR73" s="5"/>
      <c r="AS73" s="5"/>
      <c r="AT73" s="5"/>
      <c r="AU73" s="5"/>
      <c r="AV73" s="5"/>
      <c r="AW73" s="5"/>
      <c r="AX73" s="4"/>
      <c r="AY73" s="4"/>
      <c r="AZ73" s="4"/>
      <c r="BA73" s="4"/>
      <c r="BB73" s="4"/>
      <c r="BC73" s="4"/>
      <c r="BD73" s="4"/>
      <c r="BE73" s="4"/>
      <c r="BF73" s="5"/>
      <c r="BG73" s="5"/>
      <c r="BH73" s="5"/>
      <c r="BI73" s="5"/>
      <c r="BJ73" s="5"/>
      <c r="BK73" s="5"/>
      <c r="BL73" s="5"/>
      <c r="BM73" s="5"/>
      <c r="BN73" s="4"/>
      <c r="BO73" s="4"/>
      <c r="BP73" s="4"/>
      <c r="BQ73" s="4"/>
      <c r="BR73" s="4"/>
      <c r="BS73" s="4"/>
      <c r="BT73" s="4"/>
      <c r="BU73" s="4"/>
      <c r="BV73" s="5"/>
      <c r="BW73" s="5"/>
      <c r="BX73" s="5"/>
      <c r="BY73" s="5"/>
      <c r="BZ73" s="5"/>
      <c r="CA73" s="5"/>
      <c r="CB73" s="5"/>
      <c r="CC73" s="5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>
        <v>0.64870000000000005</v>
      </c>
      <c r="CU73" s="4">
        <v>0.72789999999999999</v>
      </c>
      <c r="CV73" s="4">
        <v>0.26419999999999999</v>
      </c>
      <c r="CW73" s="4">
        <v>8.8999999999999999E-3</v>
      </c>
      <c r="CX73" s="4">
        <v>0.86019999999999996</v>
      </c>
      <c r="CY73" s="4">
        <v>0.65300000000000002</v>
      </c>
      <c r="CZ73" s="4">
        <v>1</v>
      </c>
      <c r="DA73" s="4">
        <v>4.4904999999999999</v>
      </c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/>
      <c r="EI73" s="5"/>
      <c r="EJ73" s="5"/>
      <c r="EK73" s="5"/>
      <c r="EL73" s="5"/>
      <c r="EM73" s="5"/>
      <c r="EN73" s="5"/>
      <c r="EO73" s="5"/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>
        <f t="shared" si="16"/>
        <v>0.66408333333333347</v>
      </c>
      <c r="FG73" s="4">
        <f t="shared" si="17"/>
        <v>0.76733333333333331</v>
      </c>
      <c r="FH73" s="4">
        <f t="shared" si="18"/>
        <v>0.24270000000000003</v>
      </c>
      <c r="FI73" s="4">
        <f t="shared" si="19"/>
        <v>1.1233333333333333E-2</v>
      </c>
      <c r="FJ73" s="4">
        <f t="shared" si="20"/>
        <v>0.83601666666666674</v>
      </c>
      <c r="FK73" s="4">
        <f t="shared" si="21"/>
        <v>0.65300000000000002</v>
      </c>
      <c r="FL73" s="4">
        <f t="shared" si="22"/>
        <v>0.99746666666666661</v>
      </c>
      <c r="FM73" s="4">
        <f t="shared" si="23"/>
        <v>4.7337833333333341</v>
      </c>
      <c r="FN73" s="1" t="str" cm="1">
        <f t="array" aca="1" ref="FN73" ca="1">CONCATENATE(INDIRECT(ADDRESS(1,MATCH(_xlfn.MINIFS(B73:FE73,metrics.rec,"MAE"),B73:FE73,0)+1)), ", ", INDIRECT(ADDRESS(2,MATCH(_xlfn.MINIFS(B73:FE73,metrics.rec,"MAE"),B73:FE73,0)+1)))</f>
        <v>k=5, r=0.1</v>
      </c>
      <c r="FO73" s="1" t="str" cm="1">
        <f t="array" aca="1" ref="FO73" ca="1">CONCATENATE(INDIRECT(ADDRESS(1,MATCH(_xlfn.MINIFS(B73:FE73,metrics.rec,"MSE"),B73:FE73,0)+1)), ", ", INDIRECT(ADDRESS(2,MATCH(_xlfn.MINIFS(B73:FE73,metrics.rec,"MSE"),B73:FE73,0)+1)))</f>
        <v>k=5, r=0.1</v>
      </c>
      <c r="FP73" s="1" t="str" cm="1">
        <f t="array" aca="1" ref="FP73" ca="1">CONCATENATE(INDIRECT(ADDRESS(1,MATCH(_xlfn.MAXIFS(B73:FE73,metrics.rec,"R"),B73:FE73,0)+1)), ", ", INDIRECT(ADDRESS(2,MATCH(_xlfn.MAXIFS(B73:FE73,metrics.rec,"R"),B73:FE73,0)+1)))</f>
        <v>k=5, r=0.1</v>
      </c>
      <c r="FQ73" s="1" t="str" cm="1">
        <f t="array" aca="1" ref="FQ73" ca="1">CONCATENATE(INDIRECT(ADDRESS(1,MATCH(_xlfn.MAXIFS(B73:FE73,metrics.rec,"Precision"),B73:FE73,0)+1)), ", ", INDIRECT(ADDRESS(2,MATCH(_xlfn.MAXIFS(B73:FE73,metrics.rec,"Precision"),B73:FE73,0)+1)))</f>
        <v>k=5, r=0.9</v>
      </c>
      <c r="FR73" s="1" t="str" cm="1">
        <f t="array" aca="1" ref="FR73" ca="1">CONCATENATE(INDIRECT(ADDRESS(1,MATCH(_xlfn.MAXIFS(B73:FE73,metrics.rec,"Recall"),B73:FE73,0)+1)), ", ", INDIRECT(ADDRESS(2,MATCH(_xlfn.MAXIFS(B73:FE73,metrics.rec,"Recall"),B73:FE73,0)+1)))</f>
        <v>k=5, r=0.1</v>
      </c>
      <c r="FS73" s="1" t="str" cm="1">
        <f t="array" aca="1" ref="FS73" ca="1">CONCATENATE(INDIRECT(ADDRESS(1,MATCH(_xlfn.MAXIFS(B73:FE73,metrics.rec,"Coverage"),B73:FE73,0)+1)), ", ", INDIRECT(ADDRESS(2,MATCH(_xlfn.MAXIFS(B73:FE73,metrics.rec,"Coverage"),B73:FE73,0)+1)))</f>
        <v>k=50, r=0.5</v>
      </c>
      <c r="FT73" s="1" t="str" cm="1">
        <f t="array" aca="1" ref="FT73" ca="1">CONCATENATE(INDIRECT(ADDRESS(1,MATCH(_xlfn.MAXIFS(B73:FE73,metrics.rec,"Recatio"),B73:FE73,0)+1)), ", ", INDIRECT(ADDRESS(2,MATCH(_xlfn.MAXIFS(B73:FE73,metrics.rec,"Recatio"),B73:FE73,0)+1)))</f>
        <v>k=5, r=0.1</v>
      </c>
      <c r="FU73" s="1" t="str" cm="1">
        <f t="array" aca="1" ref="FU73" ca="1">CONCATENATE(INDIRECT(ADDRESS(1,MATCH(_xlfn.MINIFS(B73:FE73,metrics.rec,"Time"),B73:FE73,0)+1)), ", ", INDIRECT(ADDRESS(2,MATCH(_xlfn.MINIFS(B73:FE73,metrics.rec,"Time"),B73:FE73,0)+1)))</f>
        <v>k=5, r=0.9</v>
      </c>
    </row>
    <row r="74" spans="1:177" x14ac:dyDescent="0.2">
      <c r="A74" s="1" t="s">
        <v>70</v>
      </c>
      <c r="B74" s="4">
        <v>0.64749999999999996</v>
      </c>
      <c r="C74" s="4">
        <v>0.71879999999999999</v>
      </c>
      <c r="D74" s="4">
        <v>0.26840000000000003</v>
      </c>
      <c r="E74" s="4">
        <v>1.6000000000000001E-3</v>
      </c>
      <c r="F74" s="4">
        <v>0.88339999999999996</v>
      </c>
      <c r="G74" s="4"/>
      <c r="H74" s="4">
        <v>1</v>
      </c>
      <c r="I74" s="4">
        <v>7.4340999999999999</v>
      </c>
      <c r="J74" s="5">
        <v>0.66669999999999996</v>
      </c>
      <c r="K74" s="5">
        <v>0.76429999999999998</v>
      </c>
      <c r="L74" s="5">
        <v>0.25590000000000002</v>
      </c>
      <c r="M74" s="5">
        <v>4.8999999999999998E-3</v>
      </c>
      <c r="N74" s="5">
        <v>0.87350000000000005</v>
      </c>
      <c r="O74" s="5"/>
      <c r="P74" s="5">
        <v>1</v>
      </c>
      <c r="Q74" s="5">
        <v>6.4146999999999998</v>
      </c>
      <c r="R74" s="4">
        <v>0.68740000000000001</v>
      </c>
      <c r="S74" s="4">
        <v>0.80730000000000002</v>
      </c>
      <c r="T74" s="4">
        <v>0.2407</v>
      </c>
      <c r="U74" s="4">
        <v>9.4000000000000004E-3</v>
      </c>
      <c r="V74" s="4">
        <v>0.85570000000000002</v>
      </c>
      <c r="W74" s="4"/>
      <c r="X74" s="4">
        <v>1</v>
      </c>
      <c r="Y74" s="4">
        <v>4.6859999999999999</v>
      </c>
      <c r="Z74" s="5">
        <v>0.72450000000000003</v>
      </c>
      <c r="AA74" s="5">
        <v>0.89559999999999995</v>
      </c>
      <c r="AB74" s="5">
        <v>0.19789999999999999</v>
      </c>
      <c r="AC74" s="5">
        <v>1.7100000000000001E-2</v>
      </c>
      <c r="AD74" s="5">
        <v>0.82499999999999996</v>
      </c>
      <c r="AE74" s="5"/>
      <c r="AF74" s="5">
        <v>1</v>
      </c>
      <c r="AG74" s="5">
        <v>3.4704999999999999</v>
      </c>
      <c r="AH74" s="4">
        <v>0.78580000000000005</v>
      </c>
      <c r="AI74" s="4">
        <v>1.0617000000000001</v>
      </c>
      <c r="AJ74" s="4">
        <v>0.12180000000000001</v>
      </c>
      <c r="AK74" s="4">
        <v>5.57E-2</v>
      </c>
      <c r="AL74" s="4">
        <v>0.59509999999999996</v>
      </c>
      <c r="AM74" s="4"/>
      <c r="AN74" s="4">
        <v>0.97770000000000001</v>
      </c>
      <c r="AO74" s="4">
        <v>1.3599000000000001</v>
      </c>
      <c r="AP74" s="5"/>
      <c r="AQ74" s="5"/>
      <c r="AR74" s="5"/>
      <c r="AS74" s="5"/>
      <c r="AT74" s="5"/>
      <c r="AU74" s="5"/>
      <c r="AV74" s="5"/>
      <c r="AW74" s="5"/>
      <c r="AX74" s="4"/>
      <c r="AY74" s="4"/>
      <c r="AZ74" s="4"/>
      <c r="BA74" s="4"/>
      <c r="BB74" s="4"/>
      <c r="BC74" s="4"/>
      <c r="BD74" s="4"/>
      <c r="BE74" s="4"/>
      <c r="BF74" s="5"/>
      <c r="BG74" s="5"/>
      <c r="BH74" s="5"/>
      <c r="BI74" s="5"/>
      <c r="BJ74" s="5"/>
      <c r="BK74" s="5"/>
      <c r="BL74" s="5"/>
      <c r="BM74" s="5"/>
      <c r="BN74" s="4"/>
      <c r="BO74" s="4"/>
      <c r="BP74" s="4"/>
      <c r="BQ74" s="4"/>
      <c r="BR74" s="4"/>
      <c r="BS74" s="4"/>
      <c r="BT74" s="4"/>
      <c r="BU74" s="4"/>
      <c r="BV74" s="5"/>
      <c r="BW74" s="5"/>
      <c r="BX74" s="5"/>
      <c r="BY74" s="5"/>
      <c r="BZ74" s="5"/>
      <c r="CA74" s="5"/>
      <c r="CB74" s="5"/>
      <c r="CC74" s="5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/>
      <c r="EI74" s="5"/>
      <c r="EJ74" s="5"/>
      <c r="EK74" s="5"/>
      <c r="EL74" s="5"/>
      <c r="EM74" s="5"/>
      <c r="EN74" s="5"/>
      <c r="EO74" s="5"/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>
        <f t="shared" si="16"/>
        <v>0.70238</v>
      </c>
      <c r="FG74" s="4">
        <f t="shared" si="17"/>
        <v>0.84953999999999996</v>
      </c>
      <c r="FH74" s="4">
        <f t="shared" si="18"/>
        <v>0.21693999999999999</v>
      </c>
      <c r="FI74" s="4">
        <f t="shared" si="19"/>
        <v>1.7739999999999999E-2</v>
      </c>
      <c r="FJ74" s="4">
        <f t="shared" si="20"/>
        <v>0.80654000000000003</v>
      </c>
      <c r="FK74" s="4" t="e">
        <f t="shared" si="21"/>
        <v>#DIV/0!</v>
      </c>
      <c r="FL74" s="4">
        <f t="shared" si="22"/>
        <v>0.99554000000000009</v>
      </c>
      <c r="FM74" s="4">
        <f t="shared" si="23"/>
        <v>4.6730400000000003</v>
      </c>
      <c r="FN74" s="1" t="str" cm="1">
        <f t="array" aca="1" ref="FN74" ca="1">CONCATENATE(INDIRECT(ADDRESS(1,MATCH(_xlfn.MINIFS(B74:FE74,metrics.rec,"MAE"),B74:FE74,0)+1)), ", ", INDIRECT(ADDRESS(2,MATCH(_xlfn.MINIFS(B74:FE74,metrics.rec,"MAE"),B74:FE74,0)+1)))</f>
        <v>k=5, r=0.1</v>
      </c>
      <c r="FO74" s="1" t="str" cm="1">
        <f t="array" aca="1" ref="FO74" ca="1">CONCATENATE(INDIRECT(ADDRESS(1,MATCH(_xlfn.MINIFS(B74:FE74,metrics.rec,"MSE"),B74:FE74,0)+1)), ", ", INDIRECT(ADDRESS(2,MATCH(_xlfn.MINIFS(B74:FE74,metrics.rec,"MSE"),B74:FE74,0)+1)))</f>
        <v>k=5, r=0.1</v>
      </c>
      <c r="FP74" s="1" t="str" cm="1">
        <f t="array" aca="1" ref="FP74" ca="1">CONCATENATE(INDIRECT(ADDRESS(1,MATCH(_xlfn.MAXIFS(B74:FE74,metrics.rec,"R"),B74:FE74,0)+1)), ", ", INDIRECT(ADDRESS(2,MATCH(_xlfn.MAXIFS(B74:FE74,metrics.rec,"R"),B74:FE74,0)+1)))</f>
        <v>k=5, r=0.1</v>
      </c>
      <c r="FQ74" s="1" t="str" cm="1">
        <f t="array" aca="1" ref="FQ74" ca="1">CONCATENATE(INDIRECT(ADDRESS(1,MATCH(_xlfn.MAXIFS(B74:FE74,metrics.rec,"Precision"),B74:FE74,0)+1)), ", ", INDIRECT(ADDRESS(2,MATCH(_xlfn.MAXIFS(B74:FE74,metrics.rec,"Precision"),B74:FE74,0)+1)))</f>
        <v>k=5, r=0.9</v>
      </c>
      <c r="FR74" s="1" t="str" cm="1">
        <f t="array" aca="1" ref="FR74" ca="1">CONCATENATE(INDIRECT(ADDRESS(1,MATCH(_xlfn.MAXIFS(B74:FE74,metrics.rec,"Recall"),B74:FE74,0)+1)), ", ", INDIRECT(ADDRESS(2,MATCH(_xlfn.MAXIFS(B74:FE74,metrics.rec,"Recall"),B74:FE74,0)+1)))</f>
        <v>k=5, r=0.1</v>
      </c>
      <c r="FS74" s="1" t="e" cm="1">
        <f t="array" aca="1" ref="FS74" ca="1">CONCATENATE(INDIRECT(ADDRESS(1,MATCH(_xlfn.MAXIFS(B74:FE74,metrics.rec,"Coverage"),B74:FE74,0)+1)), ", ", INDIRECT(ADDRESS(2,MATCH(_xlfn.MAXIFS(B74:FE74,metrics.rec,"Coverage"),B74:FE74,0)+1)))</f>
        <v>#N/A</v>
      </c>
      <c r="FT74" s="1" t="str" cm="1">
        <f t="array" aca="1" ref="FT74" ca="1">CONCATENATE(INDIRECT(ADDRESS(1,MATCH(_xlfn.MAXIFS(B74:FE74,metrics.rec,"Recatio"),B74:FE74,0)+1)), ", ", INDIRECT(ADDRESS(2,MATCH(_xlfn.MAXIFS(B74:FE74,metrics.rec,"Recatio"),B74:FE74,0)+1)))</f>
        <v>k=5, r=0.1</v>
      </c>
      <c r="FU74" s="1" t="str" cm="1">
        <f t="array" aca="1" ref="FU74" ca="1">CONCATENATE(INDIRECT(ADDRESS(1,MATCH(_xlfn.MINIFS(B74:FE74,metrics.rec,"Time"),B74:FE74,0)+1)), ", ", INDIRECT(ADDRESS(2,MATCH(_xlfn.MINIFS(B74:FE74,metrics.rec,"Time"),B74:FE74,0)+1)))</f>
        <v>k=5, r=0.9</v>
      </c>
    </row>
    <row r="75" spans="1:177" x14ac:dyDescent="0.2">
      <c r="A75" s="1" t="s">
        <v>71</v>
      </c>
      <c r="B75" s="4">
        <v>0.61499999999999999</v>
      </c>
      <c r="C75" s="4">
        <v>0.65410000000000001</v>
      </c>
      <c r="D75" s="4">
        <v>0.30070000000000002</v>
      </c>
      <c r="E75" s="4">
        <v>1.6000000000000001E-3</v>
      </c>
      <c r="F75" s="4">
        <v>0.88249999999999995</v>
      </c>
      <c r="G75" s="4"/>
      <c r="H75" s="4">
        <v>1</v>
      </c>
      <c r="I75" s="4">
        <v>8.1262000000000008</v>
      </c>
      <c r="J75" s="5">
        <v>0.62749999999999995</v>
      </c>
      <c r="K75" s="5">
        <v>0.68359999999999999</v>
      </c>
      <c r="L75" s="5">
        <v>0.29039999999999999</v>
      </c>
      <c r="M75" s="5">
        <v>4.7999999999999996E-3</v>
      </c>
      <c r="N75" s="5">
        <v>0.87219999999999998</v>
      </c>
      <c r="O75" s="5"/>
      <c r="P75" s="5">
        <v>1</v>
      </c>
      <c r="Q75" s="5">
        <v>6.6969000000000003</v>
      </c>
      <c r="R75" s="4">
        <v>0.63900000000000001</v>
      </c>
      <c r="S75" s="4">
        <v>0.70509999999999995</v>
      </c>
      <c r="T75" s="4">
        <v>0.27779999999999999</v>
      </c>
      <c r="U75" s="4">
        <v>8.8999999999999999E-3</v>
      </c>
      <c r="V75" s="4">
        <v>0.85819999999999996</v>
      </c>
      <c r="W75" s="4"/>
      <c r="X75" s="4">
        <v>1</v>
      </c>
      <c r="Y75" s="4">
        <v>4.8457999999999997</v>
      </c>
      <c r="Z75" s="5">
        <v>0.6633</v>
      </c>
      <c r="AA75" s="5">
        <v>0.76090000000000002</v>
      </c>
      <c r="AB75" s="5">
        <v>0.23449999999999999</v>
      </c>
      <c r="AC75" s="5">
        <v>1.49E-2</v>
      </c>
      <c r="AD75" s="5">
        <v>0.82830000000000004</v>
      </c>
      <c r="AE75" s="5"/>
      <c r="AF75" s="5">
        <v>1</v>
      </c>
      <c r="AG75" s="5">
        <v>3.5684</v>
      </c>
      <c r="AH75" s="4">
        <v>0.74739999999999995</v>
      </c>
      <c r="AI75" s="4">
        <v>0.9758</v>
      </c>
      <c r="AJ75" s="4">
        <v>0.13719999999999999</v>
      </c>
      <c r="AK75" s="4">
        <v>2.86E-2</v>
      </c>
      <c r="AL75" s="4">
        <v>0.70120000000000005</v>
      </c>
      <c r="AM75" s="4"/>
      <c r="AN75" s="4">
        <v>0.9839</v>
      </c>
      <c r="AO75" s="4">
        <v>1.2851999999999999</v>
      </c>
      <c r="AP75" s="5"/>
      <c r="AQ75" s="5"/>
      <c r="AR75" s="5"/>
      <c r="AS75" s="5"/>
      <c r="AT75" s="5"/>
      <c r="AU75" s="5"/>
      <c r="AV75" s="5"/>
      <c r="AW75" s="5"/>
      <c r="AX75" s="4"/>
      <c r="AY75" s="4"/>
      <c r="AZ75" s="4"/>
      <c r="BA75" s="4"/>
      <c r="BB75" s="4"/>
      <c r="BC75" s="4"/>
      <c r="BD75" s="4"/>
      <c r="BE75" s="4"/>
      <c r="BF75" s="5"/>
      <c r="BG75" s="5"/>
      <c r="BH75" s="5"/>
      <c r="BI75" s="5"/>
      <c r="BJ75" s="5"/>
      <c r="BK75" s="5"/>
      <c r="BL75" s="5"/>
      <c r="BM75" s="5"/>
      <c r="BN75" s="4"/>
      <c r="BO75" s="4"/>
      <c r="BP75" s="4"/>
      <c r="BQ75" s="4"/>
      <c r="BR75" s="4"/>
      <c r="BS75" s="4"/>
      <c r="BT75" s="4"/>
      <c r="BU75" s="4"/>
      <c r="BV75" s="5"/>
      <c r="BW75" s="5"/>
      <c r="BX75" s="5"/>
      <c r="BY75" s="5"/>
      <c r="BZ75" s="5"/>
      <c r="CA75" s="5"/>
      <c r="CB75" s="5"/>
      <c r="CC75" s="5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/>
      <c r="CU75" s="4"/>
      <c r="CV75" s="4"/>
      <c r="CW75" s="4"/>
      <c r="CX75" s="4"/>
      <c r="CY75" s="4"/>
      <c r="CZ75" s="4"/>
      <c r="DA75" s="4"/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/>
      <c r="EI75" s="5"/>
      <c r="EJ75" s="5"/>
      <c r="EK75" s="5"/>
      <c r="EL75" s="5"/>
      <c r="EM75" s="5"/>
      <c r="EN75" s="5"/>
      <c r="EO75" s="5"/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>
        <f t="shared" si="16"/>
        <v>0.65843999999999991</v>
      </c>
      <c r="FG75" s="4">
        <f t="shared" si="17"/>
        <v>0.75589999999999991</v>
      </c>
      <c r="FH75" s="4">
        <f t="shared" si="18"/>
        <v>0.24811999999999998</v>
      </c>
      <c r="FI75" s="4">
        <f t="shared" si="19"/>
        <v>1.176E-2</v>
      </c>
      <c r="FJ75" s="4">
        <f t="shared" si="20"/>
        <v>0.82848000000000011</v>
      </c>
      <c r="FK75" s="4" t="e">
        <f t="shared" si="21"/>
        <v>#DIV/0!</v>
      </c>
      <c r="FL75" s="4">
        <f t="shared" si="22"/>
        <v>0.99678</v>
      </c>
      <c r="FM75" s="4">
        <f t="shared" si="23"/>
        <v>4.9045000000000005</v>
      </c>
      <c r="FN75" s="1" t="str" cm="1">
        <f t="array" aca="1" ref="FN75" ca="1">CONCATENATE(INDIRECT(ADDRESS(1,MATCH(_xlfn.MINIFS(B75:FE75,metrics.rec,"MAE"),B75:FE75,0)+1)), ", ", INDIRECT(ADDRESS(2,MATCH(_xlfn.MINIFS(B75:FE75,metrics.rec,"MAE"),B75:FE75,0)+1)))</f>
        <v>k=5, r=0.1</v>
      </c>
      <c r="FO75" s="1" t="str" cm="1">
        <f t="array" aca="1" ref="FO75" ca="1">CONCATENATE(INDIRECT(ADDRESS(1,MATCH(_xlfn.MINIFS(B75:FE75,metrics.rec,"MSE"),B75:FE75,0)+1)), ", ", INDIRECT(ADDRESS(2,MATCH(_xlfn.MINIFS(B75:FE75,metrics.rec,"MSE"),B75:FE75,0)+1)))</f>
        <v>k=5, r=0.1</v>
      </c>
      <c r="FP75" s="1" t="str" cm="1">
        <f t="array" aca="1" ref="FP75" ca="1">CONCATENATE(INDIRECT(ADDRESS(1,MATCH(_xlfn.MAXIFS(B75:FE75,metrics.rec,"R"),B75:FE75,0)+1)), ", ", INDIRECT(ADDRESS(2,MATCH(_xlfn.MAXIFS(B75:FE75,metrics.rec,"R"),B75:FE75,0)+1)))</f>
        <v>k=5, r=0.1</v>
      </c>
      <c r="FQ75" s="1" t="str" cm="1">
        <f t="array" aca="1" ref="FQ75" ca="1">CONCATENATE(INDIRECT(ADDRESS(1,MATCH(_xlfn.MAXIFS(B75:FE75,metrics.rec,"Precision"),B75:FE75,0)+1)), ", ", INDIRECT(ADDRESS(2,MATCH(_xlfn.MAXIFS(B75:FE75,metrics.rec,"Precision"),B75:FE75,0)+1)))</f>
        <v>k=5, r=0.9</v>
      </c>
      <c r="FR75" s="1" t="str" cm="1">
        <f t="array" aca="1" ref="FR75" ca="1">CONCATENATE(INDIRECT(ADDRESS(1,MATCH(_xlfn.MAXIFS(B75:FE75,metrics.rec,"Recall"),B75:FE75,0)+1)), ", ", INDIRECT(ADDRESS(2,MATCH(_xlfn.MAXIFS(B75:FE75,metrics.rec,"Recall"),B75:FE75,0)+1)))</f>
        <v>k=5, r=0.1</v>
      </c>
      <c r="FS75" s="1" t="e" cm="1">
        <f t="array" aca="1" ref="FS75" ca="1">CONCATENATE(INDIRECT(ADDRESS(1,MATCH(_xlfn.MAXIFS(B75:FE75,metrics.rec,"Coverage"),B75:FE75,0)+1)), ", ", INDIRECT(ADDRESS(2,MATCH(_xlfn.MAXIFS(B75:FE75,metrics.rec,"Coverage"),B75:FE75,0)+1)))</f>
        <v>#N/A</v>
      </c>
      <c r="FT75" s="1" t="str" cm="1">
        <f t="array" aca="1" ref="FT75" ca="1">CONCATENATE(INDIRECT(ADDRESS(1,MATCH(_xlfn.MAXIFS(B75:FE75,metrics.rec,"Recatio"),B75:FE75,0)+1)), ", ", INDIRECT(ADDRESS(2,MATCH(_xlfn.MAXIFS(B75:FE75,metrics.rec,"Recatio"),B75:FE75,0)+1)))</f>
        <v>k=5, r=0.1</v>
      </c>
      <c r="FU75" s="1" t="str" cm="1">
        <f t="array" aca="1" ref="FU75" ca="1">CONCATENATE(INDIRECT(ADDRESS(1,MATCH(_xlfn.MINIFS(B75:FE75,metrics.rec,"Time"),B75:FE75,0)+1)), ", ", INDIRECT(ADDRESS(2,MATCH(_xlfn.MINIFS(B75:FE75,metrics.rec,"Time"),B75:FE75,0)+1)))</f>
        <v>k=5, r=0.9</v>
      </c>
    </row>
    <row r="76" spans="1:177" x14ac:dyDescent="0.2">
      <c r="A76" s="1" t="s">
        <v>72</v>
      </c>
      <c r="B76" s="4">
        <v>0.61419999999999997</v>
      </c>
      <c r="C76" s="4">
        <v>0.65459999999999996</v>
      </c>
      <c r="D76" s="4">
        <v>0.30380000000000001</v>
      </c>
      <c r="E76" s="4">
        <v>1.6000000000000001E-3</v>
      </c>
      <c r="F76" s="4">
        <v>0.88880000000000003</v>
      </c>
      <c r="G76" s="4"/>
      <c r="H76" s="4">
        <v>1</v>
      </c>
      <c r="I76" s="4">
        <v>8.0657999999999994</v>
      </c>
      <c r="J76" s="5">
        <v>0.627</v>
      </c>
      <c r="K76" s="5">
        <v>0.68459999999999999</v>
      </c>
      <c r="L76" s="5">
        <v>0.29149999999999998</v>
      </c>
      <c r="M76" s="5">
        <v>4.8999999999999998E-3</v>
      </c>
      <c r="N76" s="5">
        <v>0.87819999999999998</v>
      </c>
      <c r="O76" s="5"/>
      <c r="P76" s="5">
        <v>1</v>
      </c>
      <c r="Q76" s="5">
        <v>6.7542999999999997</v>
      </c>
      <c r="R76" s="4">
        <v>0.63819999999999999</v>
      </c>
      <c r="S76" s="4">
        <v>0.70589999999999997</v>
      </c>
      <c r="T76" s="4">
        <v>0.28100000000000003</v>
      </c>
      <c r="U76" s="4">
        <v>9.2999999999999992E-3</v>
      </c>
      <c r="V76" s="4">
        <v>0.86309999999999998</v>
      </c>
      <c r="W76" s="4"/>
      <c r="X76" s="4">
        <v>1</v>
      </c>
      <c r="Y76" s="4">
        <v>4.7812000000000001</v>
      </c>
      <c r="Z76" s="5">
        <v>0.66180000000000005</v>
      </c>
      <c r="AA76" s="5">
        <v>0.7601</v>
      </c>
      <c r="AB76" s="5">
        <v>0.23910000000000001</v>
      </c>
      <c r="AC76" s="5">
        <v>1.6799999999999999E-2</v>
      </c>
      <c r="AD76" s="5">
        <v>0.83030000000000004</v>
      </c>
      <c r="AE76" s="5"/>
      <c r="AF76" s="5">
        <v>1</v>
      </c>
      <c r="AG76" s="5">
        <v>3.4005000000000001</v>
      </c>
      <c r="AH76" s="4">
        <v>0.72860000000000003</v>
      </c>
      <c r="AI76" s="4">
        <v>0.92479999999999996</v>
      </c>
      <c r="AJ76" s="4">
        <v>0.16009999999999999</v>
      </c>
      <c r="AK76" s="4">
        <v>5.5100000000000003E-2</v>
      </c>
      <c r="AL76" s="4">
        <v>0.60629999999999995</v>
      </c>
      <c r="AM76" s="4"/>
      <c r="AN76" s="4">
        <v>0.97599999999999998</v>
      </c>
      <c r="AO76" s="4">
        <v>1.2231000000000001</v>
      </c>
      <c r="AP76" s="5"/>
      <c r="AQ76" s="5"/>
      <c r="AR76" s="5"/>
      <c r="AS76" s="5"/>
      <c r="AT76" s="5"/>
      <c r="AU76" s="5"/>
      <c r="AV76" s="5"/>
      <c r="AW76" s="5"/>
      <c r="AX76" s="4"/>
      <c r="AY76" s="4"/>
      <c r="AZ76" s="4"/>
      <c r="BA76" s="4"/>
      <c r="BB76" s="4"/>
      <c r="BC76" s="4"/>
      <c r="BD76" s="4"/>
      <c r="BE76" s="4"/>
      <c r="BF76" s="5"/>
      <c r="BG76" s="5"/>
      <c r="BH76" s="5"/>
      <c r="BI76" s="5"/>
      <c r="BJ76" s="5"/>
      <c r="BK76" s="5"/>
      <c r="BL76" s="5"/>
      <c r="BM76" s="5"/>
      <c r="BN76" s="4"/>
      <c r="BO76" s="4"/>
      <c r="BP76" s="4"/>
      <c r="BQ76" s="4"/>
      <c r="BR76" s="4"/>
      <c r="BS76" s="4"/>
      <c r="BT76" s="4"/>
      <c r="BU76" s="4"/>
      <c r="BV76" s="5"/>
      <c r="BW76" s="5"/>
      <c r="BX76" s="5"/>
      <c r="BY76" s="5"/>
      <c r="BZ76" s="5"/>
      <c r="CA76" s="5"/>
      <c r="CB76" s="5"/>
      <c r="CC76" s="5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/>
      <c r="CU76" s="4"/>
      <c r="CV76" s="4"/>
      <c r="CW76" s="4"/>
      <c r="CX76" s="4"/>
      <c r="CY76" s="4"/>
      <c r="CZ76" s="4"/>
      <c r="DA76" s="4"/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/>
      <c r="EI76" s="5"/>
      <c r="EJ76" s="5"/>
      <c r="EK76" s="5"/>
      <c r="EL76" s="5"/>
      <c r="EM76" s="5"/>
      <c r="EN76" s="5"/>
      <c r="EO76" s="5"/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>
        <f t="shared" si="16"/>
        <v>0.65395999999999999</v>
      </c>
      <c r="FG76" s="4">
        <f t="shared" si="17"/>
        <v>0.74599999999999989</v>
      </c>
      <c r="FH76" s="4">
        <f t="shared" si="18"/>
        <v>0.25509999999999999</v>
      </c>
      <c r="FI76" s="4">
        <f t="shared" si="19"/>
        <v>1.754E-2</v>
      </c>
      <c r="FJ76" s="4">
        <f t="shared" si="20"/>
        <v>0.81333999999999995</v>
      </c>
      <c r="FK76" s="4" t="e">
        <f t="shared" si="21"/>
        <v>#DIV/0!</v>
      </c>
      <c r="FL76" s="4">
        <f t="shared" si="22"/>
        <v>0.99519999999999997</v>
      </c>
      <c r="FM76" s="4">
        <f t="shared" si="23"/>
        <v>4.8449800000000005</v>
      </c>
      <c r="FN76" s="1" t="str" cm="1">
        <f t="array" aca="1" ref="FN76" ca="1">CONCATENATE(INDIRECT(ADDRESS(1,MATCH(_xlfn.MINIFS(B76:FE76,metrics.rec,"MAE"),B76:FE76,0)+1)), ", ", INDIRECT(ADDRESS(2,MATCH(_xlfn.MINIFS(B76:FE76,metrics.rec,"MAE"),B76:FE76,0)+1)))</f>
        <v>k=5, r=0.1</v>
      </c>
      <c r="FO76" s="1" t="str" cm="1">
        <f t="array" aca="1" ref="FO76" ca="1">CONCATENATE(INDIRECT(ADDRESS(1,MATCH(_xlfn.MINIFS(B76:FE76,metrics.rec,"MSE"),B76:FE76,0)+1)), ", ", INDIRECT(ADDRESS(2,MATCH(_xlfn.MINIFS(B76:FE76,metrics.rec,"MSE"),B76:FE76,0)+1)))</f>
        <v>k=5, r=0.1</v>
      </c>
      <c r="FP76" s="1" t="str" cm="1">
        <f t="array" aca="1" ref="FP76" ca="1">CONCATENATE(INDIRECT(ADDRESS(1,MATCH(_xlfn.MAXIFS(B76:FE76,metrics.rec,"R"),B76:FE76,0)+1)), ", ", INDIRECT(ADDRESS(2,MATCH(_xlfn.MAXIFS(B76:FE76,metrics.rec,"R"),B76:FE76,0)+1)))</f>
        <v>k=5, r=0.1</v>
      </c>
      <c r="FQ76" s="1" t="str" cm="1">
        <f t="array" aca="1" ref="FQ76" ca="1">CONCATENATE(INDIRECT(ADDRESS(1,MATCH(_xlfn.MAXIFS(B76:FE76,metrics.rec,"Precision"),B76:FE76,0)+1)), ", ", INDIRECT(ADDRESS(2,MATCH(_xlfn.MAXIFS(B76:FE76,metrics.rec,"Precision"),B76:FE76,0)+1)))</f>
        <v>k=5, r=0.9</v>
      </c>
      <c r="FR76" s="1" t="str" cm="1">
        <f t="array" aca="1" ref="FR76" ca="1">CONCATENATE(INDIRECT(ADDRESS(1,MATCH(_xlfn.MAXIFS(B76:FE76,metrics.rec,"Recall"),B76:FE76,0)+1)), ", ", INDIRECT(ADDRESS(2,MATCH(_xlfn.MAXIFS(B76:FE76,metrics.rec,"Recall"),B76:FE76,0)+1)))</f>
        <v>k=5, r=0.1</v>
      </c>
      <c r="FS76" s="1" t="e" cm="1">
        <f t="array" aca="1" ref="FS76" ca="1">CONCATENATE(INDIRECT(ADDRESS(1,MATCH(_xlfn.MAXIFS(B76:FE76,metrics.rec,"Coverage"),B76:FE76,0)+1)), ", ", INDIRECT(ADDRESS(2,MATCH(_xlfn.MAXIFS(B76:FE76,metrics.rec,"Coverage"),B76:FE76,0)+1)))</f>
        <v>#N/A</v>
      </c>
      <c r="FT76" s="1" t="str" cm="1">
        <f t="array" aca="1" ref="FT76" ca="1">CONCATENATE(INDIRECT(ADDRESS(1,MATCH(_xlfn.MAXIFS(B76:FE76,metrics.rec,"Recatio"),B76:FE76,0)+1)), ", ", INDIRECT(ADDRESS(2,MATCH(_xlfn.MAXIFS(B76:FE76,metrics.rec,"Recatio"),B76:FE76,0)+1)))</f>
        <v>k=5, r=0.1</v>
      </c>
      <c r="FU76" s="1" t="str" cm="1">
        <f t="array" aca="1" ref="FU76" ca="1">CONCATENATE(INDIRECT(ADDRESS(1,MATCH(_xlfn.MINIFS(B76:FE76,metrics.rec,"Time"),B76:FE76,0)+1)), ", ", INDIRECT(ADDRESS(2,MATCH(_xlfn.MINIFS(B76:FE76,metrics.rec,"Time"),B76:FE76,0)+1)))</f>
        <v>k=5, r=0.9</v>
      </c>
    </row>
    <row r="77" spans="1:177" s="16" customFormat="1" x14ac:dyDescent="0.2">
      <c r="A77" s="16" t="s">
        <v>73</v>
      </c>
      <c r="B77" s="17">
        <v>0.60899999999999999</v>
      </c>
      <c r="C77" s="17">
        <v>0.64329999999999998</v>
      </c>
      <c r="D77" s="17">
        <v>0.30620000000000003</v>
      </c>
      <c r="E77" s="17">
        <v>1.6000000000000001E-3</v>
      </c>
      <c r="F77" s="17">
        <v>0.88719999999999999</v>
      </c>
      <c r="G77" s="17"/>
      <c r="H77" s="17">
        <v>1</v>
      </c>
      <c r="I77" s="17">
        <v>9.0721000000000007</v>
      </c>
      <c r="J77" s="18">
        <v>0.62250000000000005</v>
      </c>
      <c r="K77" s="18">
        <v>0.67420000000000002</v>
      </c>
      <c r="L77" s="18">
        <v>0.29730000000000001</v>
      </c>
      <c r="M77" s="18">
        <v>4.8999999999999998E-3</v>
      </c>
      <c r="N77" s="18">
        <v>0.87609999999999999</v>
      </c>
      <c r="O77" s="18"/>
      <c r="P77" s="18">
        <v>1</v>
      </c>
      <c r="Q77" s="18">
        <v>6.7230999999999996</v>
      </c>
      <c r="R77" s="17">
        <v>0.63380000000000003</v>
      </c>
      <c r="S77" s="17">
        <v>0.6966</v>
      </c>
      <c r="T77" s="17">
        <v>0.28050000000000003</v>
      </c>
      <c r="U77" s="17">
        <v>9.2999999999999992E-3</v>
      </c>
      <c r="V77" s="17">
        <v>0.85899999999999999</v>
      </c>
      <c r="W77" s="17"/>
      <c r="X77" s="17">
        <v>1</v>
      </c>
      <c r="Y77" s="17">
        <v>4.6422999999999996</v>
      </c>
      <c r="Z77" s="18">
        <v>0.6613</v>
      </c>
      <c r="AA77" s="18">
        <v>0.76060000000000005</v>
      </c>
      <c r="AB77" s="18">
        <v>0.2291</v>
      </c>
      <c r="AC77" s="18">
        <v>1.6799999999999999E-2</v>
      </c>
      <c r="AD77" s="18">
        <v>0.82340000000000002</v>
      </c>
      <c r="AE77" s="18"/>
      <c r="AF77" s="18">
        <v>1</v>
      </c>
      <c r="AG77" s="18">
        <v>3.4386999999999999</v>
      </c>
      <c r="AH77" s="17">
        <v>0.73340000000000005</v>
      </c>
      <c r="AI77" s="17">
        <v>0.93759999999999999</v>
      </c>
      <c r="AJ77" s="17">
        <v>0.152</v>
      </c>
      <c r="AK77" s="17">
        <v>5.4699999999999999E-2</v>
      </c>
      <c r="AL77" s="17">
        <v>0.59909999999999997</v>
      </c>
      <c r="AM77" s="17"/>
      <c r="AN77" s="17">
        <v>0.97599999999999998</v>
      </c>
      <c r="AO77" s="17">
        <v>1.1716</v>
      </c>
      <c r="AP77" s="18"/>
      <c r="AQ77" s="18"/>
      <c r="AR77" s="18"/>
      <c r="AS77" s="18"/>
      <c r="AT77" s="18"/>
      <c r="AU77" s="18"/>
      <c r="AV77" s="18"/>
      <c r="AW77" s="18"/>
      <c r="AX77" s="17"/>
      <c r="AY77" s="17"/>
      <c r="AZ77" s="17"/>
      <c r="BA77" s="17"/>
      <c r="BB77" s="17"/>
      <c r="BC77" s="17"/>
      <c r="BD77" s="17"/>
      <c r="BE77" s="17"/>
      <c r="BF77" s="18"/>
      <c r="BG77" s="18"/>
      <c r="BH77" s="18"/>
      <c r="BI77" s="18"/>
      <c r="BJ77" s="18"/>
      <c r="BK77" s="18"/>
      <c r="BL77" s="18"/>
      <c r="BM77" s="18"/>
      <c r="BN77" s="17"/>
      <c r="BO77" s="17"/>
      <c r="BP77" s="17"/>
      <c r="BQ77" s="17"/>
      <c r="BR77" s="17"/>
      <c r="BS77" s="17"/>
      <c r="BT77" s="17"/>
      <c r="BU77" s="17"/>
      <c r="BV77" s="18"/>
      <c r="BW77" s="18"/>
      <c r="BX77" s="18"/>
      <c r="BY77" s="18"/>
      <c r="BZ77" s="18"/>
      <c r="CA77" s="18"/>
      <c r="CB77" s="18"/>
      <c r="CC77" s="18"/>
      <c r="CD77" s="17"/>
      <c r="CE77" s="17"/>
      <c r="CF77" s="17"/>
      <c r="CG77" s="17"/>
      <c r="CH77" s="17"/>
      <c r="CI77" s="17"/>
      <c r="CJ77" s="17"/>
      <c r="CK77" s="17"/>
      <c r="CL77" s="18"/>
      <c r="CM77" s="18"/>
      <c r="CN77" s="18"/>
      <c r="CO77" s="18"/>
      <c r="CP77" s="18"/>
      <c r="CQ77" s="18"/>
      <c r="CR77" s="18"/>
      <c r="CS77" s="18"/>
      <c r="CT77" s="17"/>
      <c r="CU77" s="17"/>
      <c r="CV77" s="17"/>
      <c r="CW77" s="17"/>
      <c r="CX77" s="17"/>
      <c r="CY77" s="17"/>
      <c r="CZ77" s="17"/>
      <c r="DA77" s="17"/>
      <c r="DB77" s="18"/>
      <c r="DC77" s="18"/>
      <c r="DD77" s="18"/>
      <c r="DE77" s="18"/>
      <c r="DF77" s="18"/>
      <c r="DG77" s="18"/>
      <c r="DH77" s="18"/>
      <c r="DI77" s="18"/>
      <c r="DJ77" s="17"/>
      <c r="DK77" s="17"/>
      <c r="DL77" s="17"/>
      <c r="DM77" s="17"/>
      <c r="DN77" s="17"/>
      <c r="DO77" s="17"/>
      <c r="DP77" s="17"/>
      <c r="DQ77" s="17"/>
      <c r="DR77" s="18"/>
      <c r="DS77" s="18"/>
      <c r="DT77" s="18"/>
      <c r="DU77" s="18"/>
      <c r="DV77" s="18"/>
      <c r="DW77" s="18"/>
      <c r="DX77" s="18"/>
      <c r="DY77" s="18"/>
      <c r="DZ77" s="17"/>
      <c r="EA77" s="17"/>
      <c r="EB77" s="17"/>
      <c r="EC77" s="17"/>
      <c r="ED77" s="17"/>
      <c r="EE77" s="17"/>
      <c r="EF77" s="17"/>
      <c r="EG77" s="17"/>
      <c r="EH77" s="18"/>
      <c r="EI77" s="18"/>
      <c r="EJ77" s="18"/>
      <c r="EK77" s="18"/>
      <c r="EL77" s="18"/>
      <c r="EM77" s="18"/>
      <c r="EN77" s="18"/>
      <c r="EO77" s="18"/>
      <c r="EP77" s="17"/>
      <c r="EQ77" s="17"/>
      <c r="ER77" s="17"/>
      <c r="ES77" s="17"/>
      <c r="ET77" s="17"/>
      <c r="EU77" s="17"/>
      <c r="EV77" s="17"/>
      <c r="EW77" s="17"/>
      <c r="EX77" s="18"/>
      <c r="EY77" s="18"/>
      <c r="EZ77" s="18"/>
      <c r="FA77" s="18"/>
      <c r="FB77" s="18"/>
      <c r="FC77" s="18"/>
      <c r="FD77" s="18"/>
      <c r="FE77" s="18"/>
      <c r="FF77" s="17">
        <f t="shared" si="16"/>
        <v>0.65200000000000002</v>
      </c>
      <c r="FG77" s="17">
        <f t="shared" si="17"/>
        <v>0.74246000000000001</v>
      </c>
      <c r="FH77" s="17">
        <f t="shared" si="18"/>
        <v>0.25302000000000002</v>
      </c>
      <c r="FI77" s="17">
        <f t="shared" si="19"/>
        <v>1.7459999999999996E-2</v>
      </c>
      <c r="FJ77" s="17">
        <f t="shared" si="20"/>
        <v>0.80896000000000012</v>
      </c>
      <c r="FK77" s="17" t="e">
        <f t="shared" si="21"/>
        <v>#DIV/0!</v>
      </c>
      <c r="FL77" s="17">
        <f t="shared" si="22"/>
        <v>0.99519999999999997</v>
      </c>
      <c r="FM77" s="17">
        <f t="shared" si="23"/>
        <v>5.0095600000000005</v>
      </c>
      <c r="FN77" s="16" t="str" cm="1">
        <f t="array" aca="1" ref="FN77" ca="1">CONCATENATE(INDIRECT(ADDRESS(1,MATCH(_xlfn.MINIFS(B77:FE77,metrics.rec,"MAE"),B77:FE77,0)+1)), ", ", INDIRECT(ADDRESS(2,MATCH(_xlfn.MINIFS(B77:FE77,metrics.rec,"MAE"),B77:FE77,0)+1)))</f>
        <v>k=5, r=0.1</v>
      </c>
      <c r="FO77" s="16" t="str" cm="1">
        <f t="array" aca="1" ref="FO77" ca="1">CONCATENATE(INDIRECT(ADDRESS(1,MATCH(_xlfn.MINIFS(B77:FE77,metrics.rec,"MSE"),B77:FE77,0)+1)), ", ", INDIRECT(ADDRESS(2,MATCH(_xlfn.MINIFS(B77:FE77,metrics.rec,"MSE"),B77:FE77,0)+1)))</f>
        <v>k=5, r=0.1</v>
      </c>
      <c r="FP77" s="16" t="str" cm="1">
        <f t="array" aca="1" ref="FP77" ca="1">CONCATENATE(INDIRECT(ADDRESS(1,MATCH(_xlfn.MAXIFS(B77:FE77,metrics.rec,"R"),B77:FE77,0)+1)), ", ", INDIRECT(ADDRESS(2,MATCH(_xlfn.MAXIFS(B77:FE77,metrics.rec,"R"),B77:FE77,0)+1)))</f>
        <v>k=5, r=0.1</v>
      </c>
      <c r="FQ77" s="16" t="str" cm="1">
        <f t="array" aca="1" ref="FQ77" ca="1">CONCATENATE(INDIRECT(ADDRESS(1,MATCH(_xlfn.MAXIFS(B77:FE77,metrics.rec,"Precision"),B77:FE77,0)+1)), ", ", INDIRECT(ADDRESS(2,MATCH(_xlfn.MAXIFS(B77:FE77,metrics.rec,"Precision"),B77:FE77,0)+1)))</f>
        <v>k=5, r=0.9</v>
      </c>
      <c r="FR77" s="16" t="str" cm="1">
        <f t="array" aca="1" ref="FR77" ca="1">CONCATENATE(INDIRECT(ADDRESS(1,MATCH(_xlfn.MAXIFS(B77:FE77,metrics.rec,"Recall"),B77:FE77,0)+1)), ", ", INDIRECT(ADDRESS(2,MATCH(_xlfn.MAXIFS(B77:FE77,metrics.rec,"Recall"),B77:FE77,0)+1)))</f>
        <v>k=5, r=0.1</v>
      </c>
      <c r="FS77" s="16" t="e" cm="1">
        <f t="array" aca="1" ref="FS77" ca="1">CONCATENATE(INDIRECT(ADDRESS(1,MATCH(_xlfn.MAXIFS(B77:FE77,metrics.rec,"Coverage"),B77:FE77,0)+1)), ", ", INDIRECT(ADDRESS(2,MATCH(_xlfn.MAXIFS(B77:FE77,metrics.rec,"Coverage"),B77:FE77,0)+1)))</f>
        <v>#N/A</v>
      </c>
      <c r="FT77" s="16" t="str" cm="1">
        <f t="array" aca="1" ref="FT77" ca="1">CONCATENATE(INDIRECT(ADDRESS(1,MATCH(_xlfn.MAXIFS(B77:FE77,metrics.rec,"Recatio"),B77:FE77,0)+1)), ", ", INDIRECT(ADDRESS(2,MATCH(_xlfn.MAXIFS(B77:FE77,metrics.rec,"Recatio"),B77:FE77,0)+1)))</f>
        <v>k=5, r=0.1</v>
      </c>
      <c r="FU77" s="16" t="str" cm="1">
        <f t="array" aca="1" ref="FU77" ca="1">CONCATENATE(INDIRECT(ADDRESS(1,MATCH(_xlfn.MINIFS(B77:FE77,metrics.rec,"Time"),B77:FE77,0)+1)), ", ", INDIRECT(ADDRESS(2,MATCH(_xlfn.MINIFS(B77:FE77,metrics.rec,"Time"),B77:FE77,0)+1)))</f>
        <v>k=5, r=0.9</v>
      </c>
    </row>
    <row r="78" spans="1:177" x14ac:dyDescent="0.2">
      <c r="A78" s="1" t="s">
        <v>74</v>
      </c>
      <c r="B78" s="4">
        <v>0.63500000000000001</v>
      </c>
      <c r="C78" s="4">
        <v>0.68910000000000005</v>
      </c>
      <c r="D78" s="4">
        <v>0.27879999999999999</v>
      </c>
      <c r="E78" s="4">
        <v>1.6999999999999999E-3</v>
      </c>
      <c r="F78" s="4">
        <v>0.87739999999999996</v>
      </c>
      <c r="G78" s="4"/>
      <c r="H78" s="4">
        <v>1</v>
      </c>
      <c r="I78" s="4">
        <v>8.7448999999999995</v>
      </c>
      <c r="J78" s="5">
        <v>0.64590000000000003</v>
      </c>
      <c r="K78" s="5">
        <v>0.71779999999999999</v>
      </c>
      <c r="L78" s="5">
        <v>0.2661</v>
      </c>
      <c r="M78" s="5">
        <v>5.3E-3</v>
      </c>
      <c r="N78" s="5">
        <v>0.86560000000000004</v>
      </c>
      <c r="O78" s="5"/>
      <c r="P78" s="5">
        <v>1</v>
      </c>
      <c r="Q78" s="5">
        <v>6.5420999999999996</v>
      </c>
      <c r="R78" s="4">
        <v>0.65959999999999996</v>
      </c>
      <c r="S78" s="4">
        <v>0.745</v>
      </c>
      <c r="T78" s="4">
        <v>0.24610000000000001</v>
      </c>
      <c r="U78" s="4">
        <v>1.01E-2</v>
      </c>
      <c r="V78" s="4">
        <v>0.84689999999999999</v>
      </c>
      <c r="W78" s="4"/>
      <c r="X78" s="4">
        <v>1</v>
      </c>
      <c r="Y78" s="4">
        <v>4.6768999999999998</v>
      </c>
      <c r="Z78" s="5">
        <v>0.68830000000000002</v>
      </c>
      <c r="AA78" s="5">
        <v>0.81240000000000001</v>
      </c>
      <c r="AB78" s="5">
        <v>0.2024</v>
      </c>
      <c r="AC78" s="5">
        <v>1.9E-2</v>
      </c>
      <c r="AD78" s="5">
        <v>0.81159999999999999</v>
      </c>
      <c r="AE78" s="5"/>
      <c r="AF78" s="5">
        <v>1</v>
      </c>
      <c r="AG78" s="5">
        <v>3.4575999999999998</v>
      </c>
      <c r="AH78" s="4">
        <v>0.75019999999999998</v>
      </c>
      <c r="AI78" s="4">
        <v>0.9758</v>
      </c>
      <c r="AJ78" s="4">
        <v>0.12230000000000001</v>
      </c>
      <c r="AK78" s="4">
        <v>6.4699999999999994E-2</v>
      </c>
      <c r="AL78" s="4">
        <v>0.54310000000000003</v>
      </c>
      <c r="AM78" s="4"/>
      <c r="AN78" s="4">
        <v>0.97409999999999997</v>
      </c>
      <c r="AO78" s="4">
        <v>1.429</v>
      </c>
      <c r="AP78" s="5"/>
      <c r="AQ78" s="5"/>
      <c r="AR78" s="5"/>
      <c r="AS78" s="5"/>
      <c r="AT78" s="5"/>
      <c r="AU78" s="5"/>
      <c r="AV78" s="5"/>
      <c r="AW78" s="5"/>
      <c r="AX78" s="4"/>
      <c r="AY78" s="4"/>
      <c r="AZ78" s="4"/>
      <c r="BA78" s="4"/>
      <c r="BB78" s="4"/>
      <c r="BC78" s="4"/>
      <c r="BD78" s="4"/>
      <c r="BE78" s="4"/>
      <c r="BF78" s="5"/>
      <c r="BG78" s="5"/>
      <c r="BH78" s="5"/>
      <c r="BI78" s="5"/>
      <c r="BJ78" s="5"/>
      <c r="BK78" s="5"/>
      <c r="BL78" s="5"/>
      <c r="BM78" s="5"/>
      <c r="BN78" s="4"/>
      <c r="BO78" s="4"/>
      <c r="BP78" s="4"/>
      <c r="BQ78" s="4"/>
      <c r="BR78" s="4"/>
      <c r="BS78" s="4"/>
      <c r="BT78" s="4"/>
      <c r="BU78" s="4"/>
      <c r="BV78" s="5"/>
      <c r="BW78" s="5"/>
      <c r="BX78" s="5"/>
      <c r="BY78" s="5"/>
      <c r="BZ78" s="5"/>
      <c r="CA78" s="5"/>
      <c r="CB78" s="5"/>
      <c r="CC78" s="5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/>
      <c r="EI78" s="5"/>
      <c r="EJ78" s="5"/>
      <c r="EK78" s="5"/>
      <c r="EL78" s="5"/>
      <c r="EM78" s="5"/>
      <c r="EN78" s="5"/>
      <c r="EO78" s="5"/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>
        <f t="shared" si="16"/>
        <v>0.67579999999999996</v>
      </c>
      <c r="FG78" s="4">
        <f t="shared" si="17"/>
        <v>0.78801999999999994</v>
      </c>
      <c r="FH78" s="4">
        <f t="shared" si="18"/>
        <v>0.22313999999999998</v>
      </c>
      <c r="FI78" s="4">
        <f t="shared" si="19"/>
        <v>2.0160000000000001E-2</v>
      </c>
      <c r="FJ78" s="4">
        <f t="shared" si="20"/>
        <v>0.78891999999999995</v>
      </c>
      <c r="FK78" s="4" t="e">
        <f t="shared" si="21"/>
        <v>#DIV/0!</v>
      </c>
      <c r="FL78" s="4">
        <f t="shared" si="22"/>
        <v>0.99482000000000004</v>
      </c>
      <c r="FM78" s="4">
        <f t="shared" si="23"/>
        <v>4.9700999999999995</v>
      </c>
      <c r="FN78" s="1" t="str" cm="1">
        <f t="array" aca="1" ref="FN78" ca="1">CONCATENATE(INDIRECT(ADDRESS(1,MATCH(_xlfn.MINIFS(B78:FE78,metrics.rec,"MAE"),B78:FE78,0)+1)), ", ", INDIRECT(ADDRESS(2,MATCH(_xlfn.MINIFS(B78:FE78,metrics.rec,"MAE"),B78:FE78,0)+1)))</f>
        <v>k=5, r=0.1</v>
      </c>
      <c r="FO78" s="1" t="str" cm="1">
        <f t="array" aca="1" ref="FO78" ca="1">CONCATENATE(INDIRECT(ADDRESS(1,MATCH(_xlfn.MINIFS(B78:FE78,metrics.rec,"MSE"),B78:FE78,0)+1)), ", ", INDIRECT(ADDRESS(2,MATCH(_xlfn.MINIFS(B78:FE78,metrics.rec,"MSE"),B78:FE78,0)+1)))</f>
        <v>k=5, r=0.1</v>
      </c>
      <c r="FP78" s="1" t="str" cm="1">
        <f t="array" aca="1" ref="FP78" ca="1">CONCATENATE(INDIRECT(ADDRESS(1,MATCH(_xlfn.MAXIFS(B78:FE78,metrics.rec,"R"),B78:FE78,0)+1)), ", ", INDIRECT(ADDRESS(2,MATCH(_xlfn.MAXIFS(B78:FE78,metrics.rec,"R"),B78:FE78,0)+1)))</f>
        <v>k=5, r=0.1</v>
      </c>
      <c r="FQ78" s="1" t="str" cm="1">
        <f t="array" aca="1" ref="FQ78" ca="1">CONCATENATE(INDIRECT(ADDRESS(1,MATCH(_xlfn.MAXIFS(B78:FE78,metrics.rec,"Precision"),B78:FE78,0)+1)), ", ", INDIRECT(ADDRESS(2,MATCH(_xlfn.MAXIFS(B78:FE78,metrics.rec,"Precision"),B78:FE78,0)+1)))</f>
        <v>k=5, r=0.9</v>
      </c>
      <c r="FR78" s="1" t="str" cm="1">
        <f t="array" aca="1" ref="FR78" ca="1">CONCATENATE(INDIRECT(ADDRESS(1,MATCH(_xlfn.MAXIFS(B78:FE78,metrics.rec,"Recall"),B78:FE78,0)+1)), ", ", INDIRECT(ADDRESS(2,MATCH(_xlfn.MAXIFS(B78:FE78,metrics.rec,"Recall"),B78:FE78,0)+1)))</f>
        <v>k=5, r=0.1</v>
      </c>
      <c r="FS78" s="1" t="e" cm="1">
        <f t="array" aca="1" ref="FS78" ca="1">CONCATENATE(INDIRECT(ADDRESS(1,MATCH(_xlfn.MAXIFS(B78:FE78,metrics.rec,"Coverage"),B78:FE78,0)+1)), ", ", INDIRECT(ADDRESS(2,MATCH(_xlfn.MAXIFS(B78:FE78,metrics.rec,"Coverage"),B78:FE78,0)+1)))</f>
        <v>#N/A</v>
      </c>
      <c r="FT78" s="1" t="str" cm="1">
        <f t="array" aca="1" ref="FT78" ca="1">CONCATENATE(INDIRECT(ADDRESS(1,MATCH(_xlfn.MAXIFS(B78:FE78,metrics.rec,"Recatio"),B78:FE78,0)+1)), ", ", INDIRECT(ADDRESS(2,MATCH(_xlfn.MAXIFS(B78:FE78,metrics.rec,"Recatio"),B78:FE78,0)+1)))</f>
        <v>k=5, r=0.1</v>
      </c>
      <c r="FU78" s="1" t="str" cm="1">
        <f t="array" aca="1" ref="FU78" ca="1">CONCATENATE(INDIRECT(ADDRESS(1,MATCH(_xlfn.MINIFS(B78:FE78,metrics.rec,"Time"),B78:FE78,0)+1)), ", ", INDIRECT(ADDRESS(2,MATCH(_xlfn.MINIFS(B78:FE78,metrics.rec,"Time"),B78:FE78,0)+1)))</f>
        <v>k=5, r=0.9</v>
      </c>
    </row>
    <row r="79" spans="1:177" s="21" customFormat="1" x14ac:dyDescent="0.2">
      <c r="A79" s="21" t="s">
        <v>75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20"/>
      <c r="CO79" s="20"/>
      <c r="CP79" s="20"/>
      <c r="CQ79" s="20"/>
      <c r="CR79" s="20"/>
      <c r="CS79" s="20"/>
      <c r="CT79" s="20"/>
      <c r="CU79" s="20"/>
      <c r="CV79" s="20"/>
      <c r="CW79" s="20"/>
      <c r="CX79" s="20"/>
      <c r="CY79" s="20"/>
      <c r="CZ79" s="20"/>
      <c r="DA79" s="20"/>
      <c r="DB79" s="20"/>
      <c r="DC79" s="20"/>
      <c r="DD79" s="20"/>
      <c r="DE79" s="20"/>
      <c r="DF79" s="20"/>
      <c r="DG79" s="20"/>
      <c r="DH79" s="20"/>
      <c r="DI79" s="20"/>
      <c r="DJ79" s="20"/>
      <c r="DK79" s="20"/>
      <c r="DL79" s="20"/>
      <c r="DM79" s="20"/>
      <c r="DN79" s="20"/>
      <c r="DO79" s="20"/>
      <c r="DP79" s="20"/>
      <c r="DQ79" s="20"/>
      <c r="DR79" s="20"/>
      <c r="DS79" s="20"/>
      <c r="DT79" s="20"/>
      <c r="DU79" s="20"/>
      <c r="DV79" s="20"/>
      <c r="DW79" s="20"/>
      <c r="DX79" s="20"/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/>
      <c r="EQ79" s="20"/>
      <c r="ER79" s="20"/>
      <c r="ES79" s="20"/>
      <c r="ET79" s="20"/>
      <c r="EU79" s="20"/>
      <c r="EV79" s="20"/>
      <c r="EW79" s="20"/>
      <c r="EX79" s="20"/>
      <c r="EY79" s="20"/>
      <c r="EZ79" s="20"/>
      <c r="FA79" s="20"/>
      <c r="FB79" s="20"/>
      <c r="FC79" s="20"/>
      <c r="FD79" s="20"/>
      <c r="FE79" s="20"/>
      <c r="FF79" s="20" t="e">
        <f t="shared" si="16"/>
        <v>#DIV/0!</v>
      </c>
      <c r="FG79" s="20" t="e">
        <f t="shared" si="17"/>
        <v>#DIV/0!</v>
      </c>
      <c r="FH79" s="20" t="e">
        <f t="shared" si="18"/>
        <v>#DIV/0!</v>
      </c>
      <c r="FI79" s="20" t="e">
        <f t="shared" si="19"/>
        <v>#DIV/0!</v>
      </c>
      <c r="FJ79" s="20" t="e">
        <f t="shared" si="20"/>
        <v>#DIV/0!</v>
      </c>
      <c r="FK79" s="20" t="e">
        <f t="shared" si="21"/>
        <v>#DIV/0!</v>
      </c>
      <c r="FL79" s="20" t="e">
        <f t="shared" si="22"/>
        <v>#DIV/0!</v>
      </c>
      <c r="FM79" s="20" t="e">
        <f t="shared" si="23"/>
        <v>#DIV/0!</v>
      </c>
      <c r="FN79" s="21" t="e" cm="1">
        <f t="array" aca="1" ref="FN79" ca="1">CONCATENATE(INDIRECT(ADDRESS(1,MATCH(_xlfn.MINIFS(B79:FE79,metrics.rec,"MAE"),B79:FE79,0)+1)), ", ", INDIRECT(ADDRESS(2,MATCH(_xlfn.MINIFS(B79:FE79,metrics.rec,"MAE"),B79:FE79,0)+1)))</f>
        <v>#N/A</v>
      </c>
      <c r="FO79" s="21" t="e" cm="1">
        <f t="array" aca="1" ref="FO79" ca="1">CONCATENATE(INDIRECT(ADDRESS(1,MATCH(_xlfn.MINIFS(B79:FE79,metrics.rec,"MSE"),B79:FE79,0)+1)), ", ", INDIRECT(ADDRESS(2,MATCH(_xlfn.MINIFS(B79:FE79,metrics.rec,"MSE"),B79:FE79,0)+1)))</f>
        <v>#N/A</v>
      </c>
      <c r="FP79" s="21" t="e" cm="1">
        <f t="array" aca="1" ref="FP79" ca="1">CONCATENATE(INDIRECT(ADDRESS(1,MATCH(_xlfn.MAXIFS(B79:FE79,metrics.rec,"R"),B79:FE79,0)+1)), ", ", INDIRECT(ADDRESS(2,MATCH(_xlfn.MAXIFS(B79:FE79,metrics.rec,"R"),B79:FE79,0)+1)))</f>
        <v>#N/A</v>
      </c>
      <c r="FQ79" s="21" t="e" cm="1">
        <f t="array" aca="1" ref="FQ79" ca="1">CONCATENATE(INDIRECT(ADDRESS(1,MATCH(_xlfn.MAXIFS(B79:FE79,metrics.rec,"Precision"),B79:FE79,0)+1)), ", ", INDIRECT(ADDRESS(2,MATCH(_xlfn.MAXIFS(B79:FE79,metrics.rec,"Precision"),B79:FE79,0)+1)))</f>
        <v>#N/A</v>
      </c>
      <c r="FR79" s="21" t="e" cm="1">
        <f t="array" aca="1" ref="FR79" ca="1">CONCATENATE(INDIRECT(ADDRESS(1,MATCH(_xlfn.MAXIFS(B79:FE79,metrics.rec,"Recall"),B79:FE79,0)+1)), ", ", INDIRECT(ADDRESS(2,MATCH(_xlfn.MAXIFS(B79:FE79,metrics.rec,"Recall"),B79:FE79,0)+1)))</f>
        <v>#N/A</v>
      </c>
      <c r="FS79" s="21" t="e" cm="1">
        <f t="array" aca="1" ref="FS79" ca="1">CONCATENATE(INDIRECT(ADDRESS(1,MATCH(_xlfn.MAXIFS(B79:FE79,metrics.rec,"Coverage"),B79:FE79,0)+1)), ", ", INDIRECT(ADDRESS(2,MATCH(_xlfn.MAXIFS(B79:FE79,metrics.rec,"Coverage"),B79:FE79,0)+1)))</f>
        <v>#N/A</v>
      </c>
      <c r="FT79" s="21" t="e" cm="1">
        <f t="array" aca="1" ref="FT79" ca="1">CONCATENATE(INDIRECT(ADDRESS(1,MATCH(_xlfn.MAXIFS(B79:FE79,metrics.rec,"Recatio"),B79:FE79,0)+1)), ", ", INDIRECT(ADDRESS(2,MATCH(_xlfn.MAXIFS(B79:FE79,metrics.rec,"Recatio"),B79:FE79,0)+1)))</f>
        <v>#N/A</v>
      </c>
      <c r="FU79" s="21" t="e" cm="1">
        <f t="array" aca="1" ref="FU79" ca="1">CONCATENATE(INDIRECT(ADDRESS(1,MATCH(_xlfn.MINIFS(B79:FE79,metrics.rec,"Time"),B79:FE79,0)+1)), ", ", INDIRECT(ADDRESS(2,MATCH(_xlfn.MINIFS(B79:FE79,metrics.rec,"Time"),B79:FE79,0)+1)))</f>
        <v>#N/A</v>
      </c>
    </row>
    <row r="80" spans="1:177" s="21" customFormat="1" x14ac:dyDescent="0.2">
      <c r="A80" s="21" t="s">
        <v>76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  <c r="EH80" s="20"/>
      <c r="EI80" s="20"/>
      <c r="EJ80" s="20"/>
      <c r="EK80" s="20"/>
      <c r="EL80" s="20"/>
      <c r="EM80" s="20"/>
      <c r="EN80" s="20"/>
      <c r="EO80" s="20"/>
      <c r="EP80" s="20"/>
      <c r="EQ80" s="20"/>
      <c r="ER80" s="20"/>
      <c r="ES80" s="20"/>
      <c r="ET80" s="20"/>
      <c r="EU80" s="20"/>
      <c r="EV80" s="20"/>
      <c r="EW80" s="20"/>
      <c r="EX80" s="20"/>
      <c r="EY80" s="20"/>
      <c r="EZ80" s="20"/>
      <c r="FA80" s="20"/>
      <c r="FB80" s="20"/>
      <c r="FC80" s="20"/>
      <c r="FD80" s="20"/>
      <c r="FE80" s="20"/>
      <c r="FF80" s="20" t="e">
        <f t="shared" si="16"/>
        <v>#DIV/0!</v>
      </c>
      <c r="FG80" s="20" t="e">
        <f t="shared" si="17"/>
        <v>#DIV/0!</v>
      </c>
      <c r="FH80" s="20" t="e">
        <f t="shared" si="18"/>
        <v>#DIV/0!</v>
      </c>
      <c r="FI80" s="20" t="e">
        <f t="shared" si="19"/>
        <v>#DIV/0!</v>
      </c>
      <c r="FJ80" s="20" t="e">
        <f t="shared" si="20"/>
        <v>#DIV/0!</v>
      </c>
      <c r="FK80" s="20" t="e">
        <f t="shared" si="21"/>
        <v>#DIV/0!</v>
      </c>
      <c r="FL80" s="20" t="e">
        <f t="shared" si="22"/>
        <v>#DIV/0!</v>
      </c>
      <c r="FM80" s="20" t="e">
        <f t="shared" si="23"/>
        <v>#DIV/0!</v>
      </c>
      <c r="FN80" s="21" t="e" cm="1">
        <f t="array" aca="1" ref="FN80" ca="1">CONCATENATE(INDIRECT(ADDRESS(1,MATCH(_xlfn.MINIFS(B80:FE80,metrics.rec,"MAE"),B80:FE80,0)+1)), ", ", INDIRECT(ADDRESS(2,MATCH(_xlfn.MINIFS(B80:FE80,metrics.rec,"MAE"),B80:FE80,0)+1)))</f>
        <v>#N/A</v>
      </c>
      <c r="FO80" s="21" t="e" cm="1">
        <f t="array" aca="1" ref="FO80" ca="1">CONCATENATE(INDIRECT(ADDRESS(1,MATCH(_xlfn.MINIFS(B80:FE80,metrics.rec,"MSE"),B80:FE80,0)+1)), ", ", INDIRECT(ADDRESS(2,MATCH(_xlfn.MINIFS(B80:FE80,metrics.rec,"MSE"),B80:FE80,0)+1)))</f>
        <v>#N/A</v>
      </c>
      <c r="FP80" s="21" t="e" cm="1">
        <f t="array" aca="1" ref="FP80" ca="1">CONCATENATE(INDIRECT(ADDRESS(1,MATCH(_xlfn.MAXIFS(B80:FE80,metrics.rec,"R"),B80:FE80,0)+1)), ", ", INDIRECT(ADDRESS(2,MATCH(_xlfn.MAXIFS(B80:FE80,metrics.rec,"R"),B80:FE80,0)+1)))</f>
        <v>#N/A</v>
      </c>
      <c r="FQ80" s="21" t="e" cm="1">
        <f t="array" aca="1" ref="FQ80" ca="1">CONCATENATE(INDIRECT(ADDRESS(1,MATCH(_xlfn.MAXIFS(B80:FE80,metrics.rec,"Precision"),B80:FE80,0)+1)), ", ", INDIRECT(ADDRESS(2,MATCH(_xlfn.MAXIFS(B80:FE80,metrics.rec,"Precision"),B80:FE80,0)+1)))</f>
        <v>#N/A</v>
      </c>
      <c r="FR80" s="21" t="e" cm="1">
        <f t="array" aca="1" ref="FR80" ca="1">CONCATENATE(INDIRECT(ADDRESS(1,MATCH(_xlfn.MAXIFS(B80:FE80,metrics.rec,"Recall"),B80:FE80,0)+1)), ", ", INDIRECT(ADDRESS(2,MATCH(_xlfn.MAXIFS(B80:FE80,metrics.rec,"Recall"),B80:FE80,0)+1)))</f>
        <v>#N/A</v>
      </c>
      <c r="FS80" s="21" t="e" cm="1">
        <f t="array" aca="1" ref="FS80" ca="1">CONCATENATE(INDIRECT(ADDRESS(1,MATCH(_xlfn.MAXIFS(B80:FE80,metrics.rec,"Coverage"),B80:FE80,0)+1)), ", ", INDIRECT(ADDRESS(2,MATCH(_xlfn.MAXIFS(B80:FE80,metrics.rec,"Coverage"),B80:FE80,0)+1)))</f>
        <v>#N/A</v>
      </c>
      <c r="FT80" s="21" t="e" cm="1">
        <f t="array" aca="1" ref="FT80" ca="1">CONCATENATE(INDIRECT(ADDRESS(1,MATCH(_xlfn.MAXIFS(B80:FE80,metrics.rec,"Recatio"),B80:FE80,0)+1)), ", ", INDIRECT(ADDRESS(2,MATCH(_xlfn.MAXIFS(B80:FE80,metrics.rec,"Recatio"),B80:FE80,0)+1)))</f>
        <v>#N/A</v>
      </c>
      <c r="FU80" s="21" t="e" cm="1">
        <f t="array" aca="1" ref="FU80" ca="1">CONCATENATE(INDIRECT(ADDRESS(1,MATCH(_xlfn.MINIFS(B80:FE80,metrics.rec,"Time"),B80:FE80,0)+1)), ", ", INDIRECT(ADDRESS(2,MATCH(_xlfn.MINIFS(B80:FE80,metrics.rec,"Time"),B80:FE80,0)+1)))</f>
        <v>#N/A</v>
      </c>
    </row>
    <row r="81" spans="1:177" x14ac:dyDescent="0.2">
      <c r="A81" s="1" t="s">
        <v>77</v>
      </c>
      <c r="B81" s="4">
        <v>0.64570000000000005</v>
      </c>
      <c r="C81" s="4">
        <v>0.71889999999999998</v>
      </c>
      <c r="D81" s="4">
        <v>0.2732</v>
      </c>
      <c r="E81" s="4">
        <v>1.6000000000000001E-3</v>
      </c>
      <c r="F81" s="4">
        <v>0.87960000000000005</v>
      </c>
      <c r="G81" s="4"/>
      <c r="H81" s="4">
        <v>0.99790000000000001</v>
      </c>
      <c r="I81" s="4">
        <v>28.7044</v>
      </c>
      <c r="J81" s="5">
        <v>0.66520000000000001</v>
      </c>
      <c r="K81" s="5">
        <v>0.76639999999999997</v>
      </c>
      <c r="L81" s="5">
        <v>0.26450000000000001</v>
      </c>
      <c r="M81" s="5">
        <v>4.8999999999999998E-3</v>
      </c>
      <c r="N81" s="5">
        <v>0.86939999999999995</v>
      </c>
      <c r="O81" s="5"/>
      <c r="P81" s="5">
        <v>0.99839999999999995</v>
      </c>
      <c r="Q81" s="5">
        <v>15.4579</v>
      </c>
      <c r="R81" s="4">
        <v>0.68669999999999998</v>
      </c>
      <c r="S81" s="4">
        <v>0.81010000000000004</v>
      </c>
      <c r="T81" s="4">
        <v>0.2465</v>
      </c>
      <c r="U81" s="4">
        <v>9.4000000000000004E-3</v>
      </c>
      <c r="V81" s="4">
        <v>0.85289999999999999</v>
      </c>
      <c r="W81" s="4"/>
      <c r="X81" s="4">
        <v>0.998</v>
      </c>
      <c r="Y81" s="4">
        <v>8.3712</v>
      </c>
      <c r="Z81" s="5">
        <v>0.72489999999999999</v>
      </c>
      <c r="AA81" s="5">
        <v>0.89910000000000001</v>
      </c>
      <c r="AB81" s="5">
        <v>0.20069999999999999</v>
      </c>
      <c r="AC81" s="5">
        <v>1.72E-2</v>
      </c>
      <c r="AD81" s="5">
        <v>0.82330000000000003</v>
      </c>
      <c r="AE81" s="5"/>
      <c r="AF81" s="5">
        <v>0.99150000000000005</v>
      </c>
      <c r="AG81" s="5">
        <v>3.7616999999999998</v>
      </c>
      <c r="AH81" s="4">
        <v>0.78649999999999998</v>
      </c>
      <c r="AI81" s="4">
        <v>1.0640000000000001</v>
      </c>
      <c r="AJ81" s="4">
        <v>0.1206</v>
      </c>
      <c r="AK81" s="4">
        <v>5.7599999999999998E-2</v>
      </c>
      <c r="AL81" s="4">
        <v>0.59660000000000002</v>
      </c>
      <c r="AM81" s="4"/>
      <c r="AN81" s="4">
        <v>0.88080000000000003</v>
      </c>
      <c r="AO81" s="4">
        <v>1.4185000000000001</v>
      </c>
      <c r="AP81" s="5"/>
      <c r="AQ81" s="5"/>
      <c r="AR81" s="5"/>
      <c r="AS81" s="5"/>
      <c r="AT81" s="5"/>
      <c r="AU81" s="5"/>
      <c r="AV81" s="5"/>
      <c r="AW81" s="5"/>
      <c r="AX81" s="4"/>
      <c r="AY81" s="4"/>
      <c r="AZ81" s="4"/>
      <c r="BA81" s="4"/>
      <c r="BB81" s="4"/>
      <c r="BC81" s="4"/>
      <c r="BD81" s="4"/>
      <c r="BE81" s="4"/>
      <c r="BF81" s="5"/>
      <c r="BG81" s="5"/>
      <c r="BH81" s="5"/>
      <c r="BI81" s="5"/>
      <c r="BJ81" s="5"/>
      <c r="BK81" s="5"/>
      <c r="BL81" s="5"/>
      <c r="BM81" s="5"/>
      <c r="BN81" s="4"/>
      <c r="BO81" s="4"/>
      <c r="BP81" s="4"/>
      <c r="BQ81" s="4"/>
      <c r="BR81" s="4"/>
      <c r="BS81" s="4"/>
      <c r="BT81" s="4"/>
      <c r="BU81" s="4"/>
      <c r="BV81" s="5"/>
      <c r="BW81" s="5"/>
      <c r="BX81" s="5"/>
      <c r="BY81" s="5"/>
      <c r="BZ81" s="5"/>
      <c r="CA81" s="5"/>
      <c r="CB81" s="5"/>
      <c r="CC81" s="5"/>
      <c r="CD81" s="4"/>
      <c r="CE81" s="4"/>
      <c r="CF81" s="4"/>
      <c r="CG81" s="4"/>
      <c r="CH81" s="4"/>
      <c r="CI81" s="4"/>
      <c r="CJ81" s="4"/>
      <c r="CK81" s="4"/>
      <c r="CL81" s="5"/>
      <c r="CM81" s="5"/>
      <c r="CN81" s="5"/>
      <c r="CO81" s="5"/>
      <c r="CP81" s="5"/>
      <c r="CQ81" s="5"/>
      <c r="CR81" s="5"/>
      <c r="CS81" s="5"/>
      <c r="CT81" s="4"/>
      <c r="CU81" s="4"/>
      <c r="CV81" s="4"/>
      <c r="CW81" s="4"/>
      <c r="CX81" s="4"/>
      <c r="CY81" s="4"/>
      <c r="CZ81" s="4"/>
      <c r="DA81" s="4"/>
      <c r="DB81" s="5"/>
      <c r="DC81" s="5"/>
      <c r="DD81" s="5"/>
      <c r="DE81" s="5"/>
      <c r="DF81" s="5"/>
      <c r="DG81" s="5"/>
      <c r="DH81" s="5"/>
      <c r="DI81" s="5"/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/>
      <c r="EA81" s="4"/>
      <c r="EB81" s="4"/>
      <c r="EC81" s="4"/>
      <c r="ED81" s="4"/>
      <c r="EE81" s="4"/>
      <c r="EF81" s="4"/>
      <c r="EG81" s="4"/>
      <c r="EH81" s="5"/>
      <c r="EI81" s="5"/>
      <c r="EJ81" s="5"/>
      <c r="EK81" s="5"/>
      <c r="EL81" s="5"/>
      <c r="EM81" s="5"/>
      <c r="EN81" s="5"/>
      <c r="EO81" s="5"/>
      <c r="EP81" s="4"/>
      <c r="EQ81" s="4"/>
      <c r="ER81" s="4"/>
      <c r="ES81" s="4"/>
      <c r="ET81" s="4"/>
      <c r="EU81" s="4"/>
      <c r="EV81" s="4"/>
      <c r="EW81" s="4"/>
      <c r="EX81" s="5"/>
      <c r="EY81" s="5"/>
      <c r="EZ81" s="5"/>
      <c r="FA81" s="5"/>
      <c r="FB81" s="5"/>
      <c r="FC81" s="5"/>
      <c r="FD81" s="5"/>
      <c r="FE81" s="5"/>
      <c r="FF81" s="4">
        <f t="shared" si="16"/>
        <v>0.70180000000000009</v>
      </c>
      <c r="FG81" s="4">
        <f t="shared" si="17"/>
        <v>0.8516999999999999</v>
      </c>
      <c r="FH81" s="4">
        <f t="shared" si="18"/>
        <v>0.22109999999999999</v>
      </c>
      <c r="FI81" s="4">
        <f t="shared" si="19"/>
        <v>1.814E-2</v>
      </c>
      <c r="FJ81" s="4">
        <f t="shared" si="20"/>
        <v>0.80436000000000019</v>
      </c>
      <c r="FK81" s="4" t="e">
        <f t="shared" si="21"/>
        <v>#DIV/0!</v>
      </c>
      <c r="FL81" s="4">
        <f t="shared" si="22"/>
        <v>0.97331999999999996</v>
      </c>
      <c r="FM81" s="4">
        <f t="shared" si="23"/>
        <v>11.54274</v>
      </c>
      <c r="FN81" s="1" t="str" cm="1">
        <f t="array" aca="1" ref="FN81" ca="1">CONCATENATE(INDIRECT(ADDRESS(1,MATCH(_xlfn.MINIFS(B81:FE81,metrics.rec,"MAE"),B81:FE81,0)+1)), ", ", INDIRECT(ADDRESS(2,MATCH(_xlfn.MINIFS(B81:FE81,metrics.rec,"MAE"),B81:FE81,0)+1)))</f>
        <v>k=5, r=0.1</v>
      </c>
      <c r="FO81" s="1" t="str" cm="1">
        <f t="array" aca="1" ref="FO81" ca="1">CONCATENATE(INDIRECT(ADDRESS(1,MATCH(_xlfn.MINIFS(B81:FE81,metrics.rec,"MSE"),B81:FE81,0)+1)), ", ", INDIRECT(ADDRESS(2,MATCH(_xlfn.MINIFS(B81:FE81,metrics.rec,"MSE"),B81:FE81,0)+1)))</f>
        <v>k=5, r=0.1</v>
      </c>
      <c r="FP81" s="1" t="str" cm="1">
        <f t="array" aca="1" ref="FP81" ca="1">CONCATENATE(INDIRECT(ADDRESS(1,MATCH(_xlfn.MAXIFS(B81:FE81,metrics.rec,"R"),B81:FE81,0)+1)), ", ", INDIRECT(ADDRESS(2,MATCH(_xlfn.MAXIFS(B81:FE81,metrics.rec,"R"),B81:FE81,0)+1)))</f>
        <v>k=5, r=0.1</v>
      </c>
      <c r="FQ81" s="1" t="str" cm="1">
        <f t="array" aca="1" ref="FQ81" ca="1">CONCATENATE(INDIRECT(ADDRESS(1,MATCH(_xlfn.MAXIFS(B81:FE81,metrics.rec,"Precision"),B81:FE81,0)+1)), ", ", INDIRECT(ADDRESS(2,MATCH(_xlfn.MAXIFS(B81:FE81,metrics.rec,"Precision"),B81:FE81,0)+1)))</f>
        <v>k=5, r=0.9</v>
      </c>
      <c r="FR81" s="1" t="str" cm="1">
        <f t="array" aca="1" ref="FR81" ca="1">CONCATENATE(INDIRECT(ADDRESS(1,MATCH(_xlfn.MAXIFS(B81:FE81,metrics.rec,"Recall"),B81:FE81,0)+1)), ", ", INDIRECT(ADDRESS(2,MATCH(_xlfn.MAXIFS(B81:FE81,metrics.rec,"Recall"),B81:FE81,0)+1)))</f>
        <v>k=5, r=0.1</v>
      </c>
      <c r="FS81" s="1" t="e" cm="1">
        <f t="array" aca="1" ref="FS81" ca="1">CONCATENATE(INDIRECT(ADDRESS(1,MATCH(_xlfn.MAXIFS(B81:FE81,metrics.rec,"Coverage"),B81:FE81,0)+1)), ", ", INDIRECT(ADDRESS(2,MATCH(_xlfn.MAXIFS(B81:FE81,metrics.rec,"Coverage"),B81:FE81,0)+1)))</f>
        <v>#N/A</v>
      </c>
      <c r="FT81" s="1" t="str" cm="1">
        <f t="array" aca="1" ref="FT81" ca="1">CONCATENATE(INDIRECT(ADDRESS(1,MATCH(_xlfn.MAXIFS(B81:FE81,metrics.rec,"Recatio"),B81:FE81,0)+1)), ", ", INDIRECT(ADDRESS(2,MATCH(_xlfn.MAXIFS(B81:FE81,metrics.rec,"Recatio"),B81:FE81,0)+1)))</f>
        <v>k=5, r=0.3</v>
      </c>
      <c r="FU81" s="1" t="str" cm="1">
        <f t="array" aca="1" ref="FU81" ca="1">CONCATENATE(INDIRECT(ADDRESS(1,MATCH(_xlfn.MINIFS(B81:FE81,metrics.rec,"Time"),B81:FE81,0)+1)), ", ", INDIRECT(ADDRESS(2,MATCH(_xlfn.MINIFS(B81:FE81,metrics.rec,"Time"),B81:FE81,0)+1)))</f>
        <v>k=5, r=0.9</v>
      </c>
    </row>
    <row r="82" spans="1:177" x14ac:dyDescent="0.2">
      <c r="A82" s="1" t="s">
        <v>78</v>
      </c>
      <c r="B82" s="4">
        <v>0.61180000000000001</v>
      </c>
      <c r="C82" s="4">
        <v>0.64690000000000003</v>
      </c>
      <c r="D82" s="4">
        <v>0.31519999999999998</v>
      </c>
      <c r="E82" s="4">
        <v>2.5000000000000001E-3</v>
      </c>
      <c r="F82" s="4">
        <v>0.86880000000000002</v>
      </c>
      <c r="G82" s="4"/>
      <c r="H82" s="4">
        <v>1</v>
      </c>
      <c r="I82" s="4">
        <v>9.8534000000000006</v>
      </c>
      <c r="J82" s="5">
        <v>0.63160000000000005</v>
      </c>
      <c r="K82" s="5">
        <v>0.68959999999999999</v>
      </c>
      <c r="L82" s="5">
        <v>0.3019</v>
      </c>
      <c r="M82" s="5">
        <v>7.6E-3</v>
      </c>
      <c r="N82" s="5">
        <v>0.85389999999999999</v>
      </c>
      <c r="O82" s="5"/>
      <c r="P82" s="5">
        <v>1</v>
      </c>
      <c r="Q82" s="5">
        <v>7.0095000000000001</v>
      </c>
      <c r="R82" s="4">
        <v>0.65580000000000005</v>
      </c>
      <c r="S82" s="4">
        <v>0.73980000000000001</v>
      </c>
      <c r="T82" s="4">
        <v>0.2717</v>
      </c>
      <c r="U82" s="4">
        <v>1.4500000000000001E-2</v>
      </c>
      <c r="V82" s="4">
        <v>0.82799999999999996</v>
      </c>
      <c r="W82" s="4"/>
      <c r="X82" s="4">
        <v>1</v>
      </c>
      <c r="Y82" s="4">
        <v>5.1577999999999999</v>
      </c>
      <c r="Z82" s="5">
        <v>0.70479999999999998</v>
      </c>
      <c r="AA82" s="5">
        <v>0.85019999999999996</v>
      </c>
      <c r="AB82" s="5">
        <v>0.2155</v>
      </c>
      <c r="AC82" s="5">
        <v>2.5499999999999998E-2</v>
      </c>
      <c r="AD82" s="5">
        <v>0.78269999999999995</v>
      </c>
      <c r="AE82" s="5"/>
      <c r="AF82" s="5">
        <v>1</v>
      </c>
      <c r="AG82" s="5">
        <v>3.1907999999999999</v>
      </c>
      <c r="AH82" s="4">
        <v>0.77880000000000005</v>
      </c>
      <c r="AI82" s="4">
        <v>1.0429999999999999</v>
      </c>
      <c r="AJ82" s="4">
        <v>0.1278</v>
      </c>
      <c r="AK82" s="4">
        <v>7.8899999999999998E-2</v>
      </c>
      <c r="AL82" s="4">
        <v>0.52990000000000004</v>
      </c>
      <c r="AM82" s="4"/>
      <c r="AN82" s="4">
        <v>0.97670000000000001</v>
      </c>
      <c r="AO82" s="4">
        <v>1.4206000000000001</v>
      </c>
      <c r="AP82" s="5"/>
      <c r="AQ82" s="5"/>
      <c r="AR82" s="5"/>
      <c r="AS82" s="5"/>
      <c r="AT82" s="5"/>
      <c r="AU82" s="5"/>
      <c r="AV82" s="5"/>
      <c r="AW82" s="5"/>
      <c r="AX82" s="4"/>
      <c r="AY82" s="4"/>
      <c r="AZ82" s="4"/>
      <c r="BA82" s="4"/>
      <c r="BB82" s="4"/>
      <c r="BC82" s="4"/>
      <c r="BD82" s="4"/>
      <c r="BE82" s="4"/>
      <c r="BF82" s="5"/>
      <c r="BG82" s="5"/>
      <c r="BH82" s="5"/>
      <c r="BI82" s="5"/>
      <c r="BJ82" s="5"/>
      <c r="BK82" s="5"/>
      <c r="BL82" s="5"/>
      <c r="BM82" s="5"/>
      <c r="BN82" s="4"/>
      <c r="BO82" s="4"/>
      <c r="BP82" s="4"/>
      <c r="BQ82" s="4"/>
      <c r="BR82" s="4"/>
      <c r="BS82" s="4"/>
      <c r="BT82" s="4"/>
      <c r="BU82" s="4"/>
      <c r="BV82" s="5"/>
      <c r="BW82" s="5"/>
      <c r="BX82" s="5"/>
      <c r="BY82" s="5"/>
      <c r="BZ82" s="5"/>
      <c r="CA82" s="5"/>
      <c r="CB82" s="5"/>
      <c r="CC82" s="5"/>
      <c r="CD82" s="4"/>
      <c r="CE82" s="4"/>
      <c r="CF82" s="4"/>
      <c r="CG82" s="4"/>
      <c r="CH82" s="4"/>
      <c r="CI82" s="4"/>
      <c r="CJ82" s="4"/>
      <c r="CK82" s="4"/>
      <c r="CL82" s="5"/>
      <c r="CM82" s="5"/>
      <c r="CN82" s="5"/>
      <c r="CO82" s="5"/>
      <c r="CP82" s="5"/>
      <c r="CQ82" s="5"/>
      <c r="CR82" s="5"/>
      <c r="CS82" s="5"/>
      <c r="CT82" s="4"/>
      <c r="CU82" s="4"/>
      <c r="CV82" s="4"/>
      <c r="CW82" s="4"/>
      <c r="CX82" s="4"/>
      <c r="CY82" s="4"/>
      <c r="CZ82" s="4"/>
      <c r="DA82" s="4"/>
      <c r="DB82" s="5"/>
      <c r="DC82" s="5"/>
      <c r="DD82" s="5"/>
      <c r="DE82" s="5"/>
      <c r="DF82" s="5"/>
      <c r="DG82" s="5"/>
      <c r="DH82" s="5"/>
      <c r="DI82" s="5"/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/>
      <c r="EA82" s="4"/>
      <c r="EB82" s="4"/>
      <c r="EC82" s="4"/>
      <c r="ED82" s="4"/>
      <c r="EE82" s="4"/>
      <c r="EF82" s="4"/>
      <c r="EG82" s="4"/>
      <c r="EH82" s="5"/>
      <c r="EI82" s="5"/>
      <c r="EJ82" s="5"/>
      <c r="EK82" s="5"/>
      <c r="EL82" s="5"/>
      <c r="EM82" s="5"/>
      <c r="EN82" s="5"/>
      <c r="EO82" s="5"/>
      <c r="EP82" s="4"/>
      <c r="EQ82" s="4"/>
      <c r="ER82" s="4"/>
      <c r="ES82" s="4"/>
      <c r="ET82" s="4"/>
      <c r="EU82" s="4"/>
      <c r="EV82" s="4"/>
      <c r="EW82" s="4"/>
      <c r="EX82" s="5"/>
      <c r="EY82" s="5"/>
      <c r="EZ82" s="5"/>
      <c r="FA82" s="5"/>
      <c r="FB82" s="5"/>
      <c r="FC82" s="5"/>
      <c r="FD82" s="5"/>
      <c r="FE82" s="5"/>
      <c r="FF82" s="4">
        <f t="shared" si="16"/>
        <v>0.67656000000000005</v>
      </c>
      <c r="FG82" s="4">
        <f t="shared" si="17"/>
        <v>0.79390000000000005</v>
      </c>
      <c r="FH82" s="4">
        <f t="shared" si="18"/>
        <v>0.24642</v>
      </c>
      <c r="FI82" s="4">
        <f t="shared" si="19"/>
        <v>2.58E-2</v>
      </c>
      <c r="FJ82" s="4">
        <f t="shared" si="20"/>
        <v>0.77266000000000001</v>
      </c>
      <c r="FK82" s="4" t="e">
        <f t="shared" si="21"/>
        <v>#DIV/0!</v>
      </c>
      <c r="FL82" s="4">
        <f t="shared" si="22"/>
        <v>0.99534</v>
      </c>
      <c r="FM82" s="4">
        <f t="shared" si="23"/>
        <v>5.3264199999999997</v>
      </c>
      <c r="FN82" s="1" t="str" cm="1">
        <f t="array" aca="1" ref="FN82" ca="1">CONCATENATE(INDIRECT(ADDRESS(1,MATCH(_xlfn.MINIFS(B82:FE82,metrics.rec,"MAE"),B82:FE82,0)+1)), ", ", INDIRECT(ADDRESS(2,MATCH(_xlfn.MINIFS(B82:FE82,metrics.rec,"MAE"),B82:FE82,0)+1)))</f>
        <v>k=5, r=0.1</v>
      </c>
      <c r="FO82" s="1" t="str" cm="1">
        <f t="array" aca="1" ref="FO82" ca="1">CONCATENATE(INDIRECT(ADDRESS(1,MATCH(_xlfn.MINIFS(B82:FE82,metrics.rec,"MSE"),B82:FE82,0)+1)), ", ", INDIRECT(ADDRESS(2,MATCH(_xlfn.MINIFS(B82:FE82,metrics.rec,"MSE"),B82:FE82,0)+1)))</f>
        <v>k=5, r=0.1</v>
      </c>
      <c r="FP82" s="1" t="str" cm="1">
        <f t="array" aca="1" ref="FP82" ca="1">CONCATENATE(INDIRECT(ADDRESS(1,MATCH(_xlfn.MAXIFS(B82:FE82,metrics.rec,"R"),B82:FE82,0)+1)), ", ", INDIRECT(ADDRESS(2,MATCH(_xlfn.MAXIFS(B82:FE82,metrics.rec,"R"),B82:FE82,0)+1)))</f>
        <v>k=5, r=0.1</v>
      </c>
      <c r="FQ82" s="1" t="str" cm="1">
        <f t="array" aca="1" ref="FQ82" ca="1">CONCATENATE(INDIRECT(ADDRESS(1,MATCH(_xlfn.MAXIFS(B82:FE82,metrics.rec,"Precision"),B82:FE82,0)+1)), ", ", INDIRECT(ADDRESS(2,MATCH(_xlfn.MAXIFS(B82:FE82,metrics.rec,"Precision"),B82:FE82,0)+1)))</f>
        <v>k=5, r=0.9</v>
      </c>
      <c r="FR82" s="1" t="str" cm="1">
        <f t="array" aca="1" ref="FR82" ca="1">CONCATENATE(INDIRECT(ADDRESS(1,MATCH(_xlfn.MAXIFS(B82:FE82,metrics.rec,"Recall"),B82:FE82,0)+1)), ", ", INDIRECT(ADDRESS(2,MATCH(_xlfn.MAXIFS(B82:FE82,metrics.rec,"Recall"),B82:FE82,0)+1)))</f>
        <v>k=5, r=0.1</v>
      </c>
      <c r="FS82" s="1" t="e" cm="1">
        <f t="array" aca="1" ref="FS82" ca="1">CONCATENATE(INDIRECT(ADDRESS(1,MATCH(_xlfn.MAXIFS(B82:FE82,metrics.rec,"Coverage"),B82:FE82,0)+1)), ", ", INDIRECT(ADDRESS(2,MATCH(_xlfn.MAXIFS(B82:FE82,metrics.rec,"Coverage"),B82:FE82,0)+1)))</f>
        <v>#N/A</v>
      </c>
      <c r="FT82" s="1" t="str" cm="1">
        <f t="array" aca="1" ref="FT82" ca="1">CONCATENATE(INDIRECT(ADDRESS(1,MATCH(_xlfn.MAXIFS(B82:FE82,metrics.rec,"Recatio"),B82:FE82,0)+1)), ", ", INDIRECT(ADDRESS(2,MATCH(_xlfn.MAXIFS(B82:FE82,metrics.rec,"Recatio"),B82:FE82,0)+1)))</f>
        <v>k=5, r=0.1</v>
      </c>
      <c r="FU82" s="1" t="str" cm="1">
        <f t="array" aca="1" ref="FU82" ca="1">CONCATENATE(INDIRECT(ADDRESS(1,MATCH(_xlfn.MINIFS(B82:FE82,metrics.rec,"Time"),B82:FE82,0)+1)), ", ", INDIRECT(ADDRESS(2,MATCH(_xlfn.MINIFS(B82:FE82,metrics.rec,"Time"),B82:FE82,0)+1)))</f>
        <v>k=5, r=0.9</v>
      </c>
    </row>
    <row r="83" spans="1:177" x14ac:dyDescent="0.2">
      <c r="A83" s="1" t="s">
        <v>79</v>
      </c>
      <c r="B83" s="4">
        <v>0.63380000000000003</v>
      </c>
      <c r="C83" s="4">
        <v>0.69089999999999996</v>
      </c>
      <c r="D83" s="4">
        <v>0.2848</v>
      </c>
      <c r="E83" s="4">
        <v>2.5000000000000001E-3</v>
      </c>
      <c r="F83" s="4">
        <v>0.8649</v>
      </c>
      <c r="G83" s="4"/>
      <c r="H83" s="4">
        <v>1</v>
      </c>
      <c r="I83" s="4">
        <v>8.8478999999999992</v>
      </c>
      <c r="J83" s="5">
        <v>0.64880000000000004</v>
      </c>
      <c r="K83" s="5">
        <v>0.7248</v>
      </c>
      <c r="L83" s="5">
        <v>0.27760000000000001</v>
      </c>
      <c r="M83" s="5">
        <v>7.6E-3</v>
      </c>
      <c r="N83" s="5">
        <v>0.84970000000000001</v>
      </c>
      <c r="O83" s="5"/>
      <c r="P83" s="5">
        <v>1</v>
      </c>
      <c r="Q83" s="5">
        <v>7.0042999999999997</v>
      </c>
      <c r="R83" s="4">
        <v>0.66830000000000001</v>
      </c>
      <c r="S83" s="4">
        <v>0.76429999999999998</v>
      </c>
      <c r="T83" s="4">
        <v>0.25790000000000002</v>
      </c>
      <c r="U83" s="4">
        <v>1.44E-2</v>
      </c>
      <c r="V83" s="4">
        <v>0.82569999999999999</v>
      </c>
      <c r="W83" s="4"/>
      <c r="X83" s="4">
        <v>1</v>
      </c>
      <c r="Y83" s="4">
        <v>5.1718000000000002</v>
      </c>
      <c r="Z83" s="5">
        <v>0.70909999999999995</v>
      </c>
      <c r="AA83" s="5">
        <v>0.85809999999999997</v>
      </c>
      <c r="AB83" s="5">
        <v>0.2142</v>
      </c>
      <c r="AC83" s="5">
        <v>2.5499999999999998E-2</v>
      </c>
      <c r="AD83" s="5">
        <v>0.78249999999999997</v>
      </c>
      <c r="AE83" s="5"/>
      <c r="AF83" s="5">
        <v>1</v>
      </c>
      <c r="AG83" s="5">
        <v>3.036</v>
      </c>
      <c r="AH83" s="4">
        <v>0.77649999999999997</v>
      </c>
      <c r="AI83" s="4">
        <v>1.036</v>
      </c>
      <c r="AJ83" s="4">
        <v>0.12909999999999999</v>
      </c>
      <c r="AK83" s="4">
        <v>7.8899999999999998E-2</v>
      </c>
      <c r="AL83" s="4">
        <v>0.53100000000000003</v>
      </c>
      <c r="AM83" s="4"/>
      <c r="AN83" s="4">
        <v>0.97670000000000001</v>
      </c>
      <c r="AO83" s="4">
        <v>1.3495999999999999</v>
      </c>
      <c r="AP83" s="5"/>
      <c r="AQ83" s="5"/>
      <c r="AR83" s="5"/>
      <c r="AS83" s="5"/>
      <c r="AT83" s="5"/>
      <c r="AU83" s="5"/>
      <c r="AV83" s="5"/>
      <c r="AW83" s="5"/>
      <c r="AX83" s="4"/>
      <c r="AY83" s="4"/>
      <c r="AZ83" s="4"/>
      <c r="BA83" s="4"/>
      <c r="BB83" s="4"/>
      <c r="BC83" s="4"/>
      <c r="BD83" s="4"/>
      <c r="BE83" s="4"/>
      <c r="BF83" s="5"/>
      <c r="BG83" s="5"/>
      <c r="BH83" s="5"/>
      <c r="BI83" s="5"/>
      <c r="BJ83" s="5"/>
      <c r="BK83" s="5"/>
      <c r="BL83" s="5"/>
      <c r="BM83" s="5"/>
      <c r="BN83" s="4"/>
      <c r="BO83" s="4"/>
      <c r="BP83" s="4"/>
      <c r="BQ83" s="4"/>
      <c r="BR83" s="4"/>
      <c r="BS83" s="4"/>
      <c r="BT83" s="4"/>
      <c r="BU83" s="4"/>
      <c r="BV83" s="5"/>
      <c r="BW83" s="5"/>
      <c r="BX83" s="5"/>
      <c r="BY83" s="5"/>
      <c r="BZ83" s="5"/>
      <c r="CA83" s="5"/>
      <c r="CB83" s="5"/>
      <c r="CC83" s="5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/>
      <c r="EI83" s="5"/>
      <c r="EJ83" s="5"/>
      <c r="EK83" s="5"/>
      <c r="EL83" s="5"/>
      <c r="EM83" s="5"/>
      <c r="EN83" s="5"/>
      <c r="EO83" s="5"/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>
        <f t="shared" si="16"/>
        <v>0.68729999999999991</v>
      </c>
      <c r="FG83" s="4">
        <f t="shared" si="17"/>
        <v>0.81481999999999988</v>
      </c>
      <c r="FH83" s="4">
        <f t="shared" si="18"/>
        <v>0.23271999999999998</v>
      </c>
      <c r="FI83" s="4">
        <f t="shared" si="19"/>
        <v>2.5780000000000004E-2</v>
      </c>
      <c r="FJ83" s="4">
        <f t="shared" si="20"/>
        <v>0.77076</v>
      </c>
      <c r="FK83" s="4" t="e">
        <f t="shared" si="21"/>
        <v>#DIV/0!</v>
      </c>
      <c r="FL83" s="4">
        <f t="shared" si="22"/>
        <v>0.99534</v>
      </c>
      <c r="FM83" s="4">
        <f t="shared" si="23"/>
        <v>5.0819200000000002</v>
      </c>
      <c r="FN83" s="1" t="str" cm="1">
        <f t="array" aca="1" ref="FN83" ca="1">CONCATENATE(INDIRECT(ADDRESS(1,MATCH(_xlfn.MINIFS(B83:FE83,metrics.rec,"MAE"),B83:FE83,0)+1)), ", ", INDIRECT(ADDRESS(2,MATCH(_xlfn.MINIFS(B83:FE83,metrics.rec,"MAE"),B83:FE83,0)+1)))</f>
        <v>k=5, r=0.1</v>
      </c>
      <c r="FO83" s="1" t="str" cm="1">
        <f t="array" aca="1" ref="FO83" ca="1">CONCATENATE(INDIRECT(ADDRESS(1,MATCH(_xlfn.MINIFS(B83:FE83,metrics.rec,"MSE"),B83:FE83,0)+1)), ", ", INDIRECT(ADDRESS(2,MATCH(_xlfn.MINIFS(B83:FE83,metrics.rec,"MSE"),B83:FE83,0)+1)))</f>
        <v>k=5, r=0.1</v>
      </c>
      <c r="FP83" s="1" t="str" cm="1">
        <f t="array" aca="1" ref="FP83" ca="1">CONCATENATE(INDIRECT(ADDRESS(1,MATCH(_xlfn.MAXIFS(B83:FE83,metrics.rec,"R"),B83:FE83,0)+1)), ", ", INDIRECT(ADDRESS(2,MATCH(_xlfn.MAXIFS(B83:FE83,metrics.rec,"R"),B83:FE83,0)+1)))</f>
        <v>k=5, r=0.1</v>
      </c>
      <c r="FQ83" s="1" t="str" cm="1">
        <f t="array" aca="1" ref="FQ83" ca="1">CONCATENATE(INDIRECT(ADDRESS(1,MATCH(_xlfn.MAXIFS(B83:FE83,metrics.rec,"Precision"),B83:FE83,0)+1)), ", ", INDIRECT(ADDRESS(2,MATCH(_xlfn.MAXIFS(B83:FE83,metrics.rec,"Precision"),B83:FE83,0)+1)))</f>
        <v>k=5, r=0.9</v>
      </c>
      <c r="FR83" s="1" t="str" cm="1">
        <f t="array" aca="1" ref="FR83" ca="1">CONCATENATE(INDIRECT(ADDRESS(1,MATCH(_xlfn.MAXIFS(B83:FE83,metrics.rec,"Recall"),B83:FE83,0)+1)), ", ", INDIRECT(ADDRESS(2,MATCH(_xlfn.MAXIFS(B83:FE83,metrics.rec,"Recall"),B83:FE83,0)+1)))</f>
        <v>k=5, r=0.1</v>
      </c>
      <c r="FS83" s="1" t="e" cm="1">
        <f t="array" aca="1" ref="FS83" ca="1">CONCATENATE(INDIRECT(ADDRESS(1,MATCH(_xlfn.MAXIFS(B83:FE83,metrics.rec,"Coverage"),B83:FE83,0)+1)), ", ", INDIRECT(ADDRESS(2,MATCH(_xlfn.MAXIFS(B83:FE83,metrics.rec,"Coverage"),B83:FE83,0)+1)))</f>
        <v>#N/A</v>
      </c>
      <c r="FT83" s="1" t="str" cm="1">
        <f t="array" aca="1" ref="FT83" ca="1">CONCATENATE(INDIRECT(ADDRESS(1,MATCH(_xlfn.MAXIFS(B83:FE83,metrics.rec,"Recatio"),B83:FE83,0)+1)), ", ", INDIRECT(ADDRESS(2,MATCH(_xlfn.MAXIFS(B83:FE83,metrics.rec,"Recatio"),B83:FE83,0)+1)))</f>
        <v>k=5, r=0.1</v>
      </c>
      <c r="FU83" s="1" t="str" cm="1">
        <f t="array" aca="1" ref="FU83" ca="1">CONCATENATE(INDIRECT(ADDRESS(1,MATCH(_xlfn.MINIFS(B83:FE83,metrics.rec,"Time"),B83:FE83,0)+1)), ", ", INDIRECT(ADDRESS(2,MATCH(_xlfn.MINIFS(B83:FE83,metrics.rec,"Time"),B83:FE83,0)+1)))</f>
        <v>k=5, r=0.9</v>
      </c>
    </row>
    <row r="84" spans="1:177" x14ac:dyDescent="0.2">
      <c r="A84" s="1" t="s">
        <v>80</v>
      </c>
      <c r="B84" s="4">
        <v>0.61729999999999996</v>
      </c>
      <c r="C84" s="4">
        <v>0.65590000000000004</v>
      </c>
      <c r="D84" s="4">
        <v>0.30459999999999998</v>
      </c>
      <c r="E84" s="4">
        <v>2.5000000000000001E-3</v>
      </c>
      <c r="F84" s="4">
        <v>0.86339999999999995</v>
      </c>
      <c r="G84" s="4"/>
      <c r="H84" s="4">
        <v>1</v>
      </c>
      <c r="I84" s="4">
        <v>8.7754999999999992</v>
      </c>
      <c r="J84" s="5">
        <v>0.63349999999999995</v>
      </c>
      <c r="K84" s="5">
        <v>0.69179999999999997</v>
      </c>
      <c r="L84" s="5">
        <v>0.29799999999999999</v>
      </c>
      <c r="M84" s="5">
        <v>7.6E-3</v>
      </c>
      <c r="N84" s="5">
        <v>0.84989999999999999</v>
      </c>
      <c r="O84" s="5"/>
      <c r="P84" s="5">
        <v>1</v>
      </c>
      <c r="Q84" s="5">
        <v>6.7691999999999997</v>
      </c>
      <c r="R84" s="4">
        <v>0.65610000000000002</v>
      </c>
      <c r="S84" s="4">
        <v>0.73899999999999999</v>
      </c>
      <c r="T84" s="4">
        <v>0.27010000000000001</v>
      </c>
      <c r="U84" s="4">
        <v>1.4500000000000001E-2</v>
      </c>
      <c r="V84" s="4">
        <v>0.82599999999999996</v>
      </c>
      <c r="W84" s="4"/>
      <c r="X84" s="4">
        <v>1</v>
      </c>
      <c r="Y84" s="4">
        <v>5.1748000000000003</v>
      </c>
      <c r="Z84" s="5">
        <v>0.7026</v>
      </c>
      <c r="AA84" s="5">
        <v>0.84470000000000001</v>
      </c>
      <c r="AB84" s="5">
        <v>0.22339999999999999</v>
      </c>
      <c r="AC84" s="5">
        <v>2.5499999999999998E-2</v>
      </c>
      <c r="AD84" s="5">
        <v>0.7823</v>
      </c>
      <c r="AE84" s="5"/>
      <c r="AF84" s="5">
        <v>1</v>
      </c>
      <c r="AG84" s="5">
        <v>3.0183</v>
      </c>
      <c r="AH84" s="4">
        <v>0.7954</v>
      </c>
      <c r="AI84" s="4">
        <v>1.0882000000000001</v>
      </c>
      <c r="AJ84" s="4">
        <v>0.12130000000000001</v>
      </c>
      <c r="AK84" s="4">
        <v>7.5700000000000003E-2</v>
      </c>
      <c r="AL84" s="4">
        <v>0.52990000000000004</v>
      </c>
      <c r="AM84" s="4"/>
      <c r="AN84" s="4">
        <v>0.97819999999999996</v>
      </c>
      <c r="AO84" s="4">
        <v>1.4581</v>
      </c>
      <c r="AP84" s="5"/>
      <c r="AQ84" s="5"/>
      <c r="AR84" s="5"/>
      <c r="AS84" s="5"/>
      <c r="AT84" s="5"/>
      <c r="AU84" s="5"/>
      <c r="AV84" s="5"/>
      <c r="AW84" s="5"/>
      <c r="AX84" s="4"/>
      <c r="AY84" s="4"/>
      <c r="AZ84" s="4"/>
      <c r="BA84" s="4"/>
      <c r="BB84" s="4"/>
      <c r="BC84" s="4"/>
      <c r="BD84" s="4"/>
      <c r="BE84" s="4"/>
      <c r="BF84" s="5"/>
      <c r="BG84" s="5"/>
      <c r="BH84" s="5"/>
      <c r="BI84" s="5"/>
      <c r="BJ84" s="5"/>
      <c r="BK84" s="5"/>
      <c r="BL84" s="5"/>
      <c r="BM84" s="5"/>
      <c r="BN84" s="4"/>
      <c r="BO84" s="4"/>
      <c r="BP84" s="4"/>
      <c r="BQ84" s="4"/>
      <c r="BR84" s="4"/>
      <c r="BS84" s="4"/>
      <c r="BT84" s="4"/>
      <c r="BU84" s="4"/>
      <c r="BV84" s="5"/>
      <c r="BW84" s="5"/>
      <c r="BX84" s="5"/>
      <c r="BY84" s="5"/>
      <c r="BZ84" s="5"/>
      <c r="CA84" s="5"/>
      <c r="CB84" s="5"/>
      <c r="CC84" s="5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/>
      <c r="CU84" s="4"/>
      <c r="CV84" s="4"/>
      <c r="CW84" s="4"/>
      <c r="CX84" s="4"/>
      <c r="CY84" s="4"/>
      <c r="CZ84" s="4"/>
      <c r="DA84" s="4"/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/>
      <c r="EI84" s="5"/>
      <c r="EJ84" s="5"/>
      <c r="EK84" s="5"/>
      <c r="EL84" s="5"/>
      <c r="EM84" s="5"/>
      <c r="EN84" s="5"/>
      <c r="EO84" s="5"/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>
        <f t="shared" si="16"/>
        <v>0.68097999999999992</v>
      </c>
      <c r="FG84" s="4">
        <f t="shared" si="17"/>
        <v>0.80392000000000008</v>
      </c>
      <c r="FH84" s="4">
        <f t="shared" si="18"/>
        <v>0.24348</v>
      </c>
      <c r="FI84" s="4">
        <f t="shared" si="19"/>
        <v>2.5159999999999998E-2</v>
      </c>
      <c r="FJ84" s="4">
        <f t="shared" si="20"/>
        <v>0.77029999999999998</v>
      </c>
      <c r="FK84" s="4" t="e">
        <f t="shared" si="21"/>
        <v>#DIV/0!</v>
      </c>
      <c r="FL84" s="4">
        <f t="shared" si="22"/>
        <v>0.99564000000000008</v>
      </c>
      <c r="FM84" s="4">
        <f t="shared" si="23"/>
        <v>5.03918</v>
      </c>
      <c r="FN84" s="1" t="str" cm="1">
        <f t="array" aca="1" ref="FN84" ca="1">CONCATENATE(INDIRECT(ADDRESS(1,MATCH(_xlfn.MINIFS(B84:FE84,metrics.rec,"MAE"),B84:FE84,0)+1)), ", ", INDIRECT(ADDRESS(2,MATCH(_xlfn.MINIFS(B84:FE84,metrics.rec,"MAE"),B84:FE84,0)+1)))</f>
        <v>k=5, r=0.1</v>
      </c>
      <c r="FO84" s="1" t="str" cm="1">
        <f t="array" aca="1" ref="FO84" ca="1">CONCATENATE(INDIRECT(ADDRESS(1,MATCH(_xlfn.MINIFS(B84:FE84,metrics.rec,"MSE"),B84:FE84,0)+1)), ", ", INDIRECT(ADDRESS(2,MATCH(_xlfn.MINIFS(B84:FE84,metrics.rec,"MSE"),B84:FE84,0)+1)))</f>
        <v>k=5, r=0.1</v>
      </c>
      <c r="FP84" s="1" t="str" cm="1">
        <f t="array" aca="1" ref="FP84" ca="1">CONCATENATE(INDIRECT(ADDRESS(1,MATCH(_xlfn.MAXIFS(B84:FE84,metrics.rec,"R"),B84:FE84,0)+1)), ", ", INDIRECT(ADDRESS(2,MATCH(_xlfn.MAXIFS(B84:FE84,metrics.rec,"R"),B84:FE84,0)+1)))</f>
        <v>k=5, r=0.1</v>
      </c>
      <c r="FQ84" s="1" t="str" cm="1">
        <f t="array" aca="1" ref="FQ84" ca="1">CONCATENATE(INDIRECT(ADDRESS(1,MATCH(_xlfn.MAXIFS(B84:FE84,metrics.rec,"Precision"),B84:FE84,0)+1)), ", ", INDIRECT(ADDRESS(2,MATCH(_xlfn.MAXIFS(B84:FE84,metrics.rec,"Precision"),B84:FE84,0)+1)))</f>
        <v>k=5, r=0.9</v>
      </c>
      <c r="FR84" s="1" t="str" cm="1">
        <f t="array" aca="1" ref="FR84" ca="1">CONCATENATE(INDIRECT(ADDRESS(1,MATCH(_xlfn.MAXIFS(B84:FE84,metrics.rec,"Recall"),B84:FE84,0)+1)), ", ", INDIRECT(ADDRESS(2,MATCH(_xlfn.MAXIFS(B84:FE84,metrics.rec,"Recall"),B84:FE84,0)+1)))</f>
        <v>k=5, r=0.1</v>
      </c>
      <c r="FS84" s="1" t="e" cm="1">
        <f t="array" aca="1" ref="FS84" ca="1">CONCATENATE(INDIRECT(ADDRESS(1,MATCH(_xlfn.MAXIFS(B84:FE84,metrics.rec,"Coverage"),B84:FE84,0)+1)), ", ", INDIRECT(ADDRESS(2,MATCH(_xlfn.MAXIFS(B84:FE84,metrics.rec,"Coverage"),B84:FE84,0)+1)))</f>
        <v>#N/A</v>
      </c>
      <c r="FT84" s="1" t="str" cm="1">
        <f t="array" aca="1" ref="FT84" ca="1">CONCATENATE(INDIRECT(ADDRESS(1,MATCH(_xlfn.MAXIFS(B84:FE84,metrics.rec,"Recatio"),B84:FE84,0)+1)), ", ", INDIRECT(ADDRESS(2,MATCH(_xlfn.MAXIFS(B84:FE84,metrics.rec,"Recatio"),B84:FE84,0)+1)))</f>
        <v>k=5, r=0.1</v>
      </c>
      <c r="FU84" s="1" t="str" cm="1">
        <f t="array" aca="1" ref="FU84" ca="1">CONCATENATE(INDIRECT(ADDRESS(1,MATCH(_xlfn.MINIFS(B84:FE84,metrics.rec,"Time"),B84:FE84,0)+1)), ", ", INDIRECT(ADDRESS(2,MATCH(_xlfn.MINIFS(B84:FE84,metrics.rec,"Time"),B84:FE84,0)+1)))</f>
        <v>k=5, r=0.9</v>
      </c>
    </row>
    <row r="85" spans="1:177" x14ac:dyDescent="0.2">
      <c r="A85" s="1" t="s">
        <v>81</v>
      </c>
      <c r="B85" s="4">
        <v>0.61339999999999995</v>
      </c>
      <c r="C85" s="4">
        <v>0.65280000000000005</v>
      </c>
      <c r="D85" s="4">
        <v>0.30180000000000001</v>
      </c>
      <c r="E85" s="4">
        <v>1.6000000000000001E-3</v>
      </c>
      <c r="F85" s="4">
        <v>0.88919999999999999</v>
      </c>
      <c r="G85" s="4"/>
      <c r="H85" s="4">
        <v>1</v>
      </c>
      <c r="I85" s="4">
        <v>8.8591999999999995</v>
      </c>
      <c r="J85" s="5">
        <v>0.62590000000000001</v>
      </c>
      <c r="K85" s="5">
        <v>0.68200000000000005</v>
      </c>
      <c r="L85" s="5">
        <v>0.29260000000000003</v>
      </c>
      <c r="M85" s="5">
        <v>4.8999999999999998E-3</v>
      </c>
      <c r="N85" s="5">
        <v>0.87880000000000003</v>
      </c>
      <c r="O85" s="5"/>
      <c r="P85" s="5">
        <v>1</v>
      </c>
      <c r="Q85" s="5">
        <v>6.1302000000000003</v>
      </c>
      <c r="R85" s="4">
        <v>0.63700000000000001</v>
      </c>
      <c r="S85" s="4">
        <v>0.70279999999999998</v>
      </c>
      <c r="T85" s="4">
        <v>0.28320000000000001</v>
      </c>
      <c r="U85" s="4">
        <v>9.2999999999999992E-3</v>
      </c>
      <c r="V85" s="4">
        <v>0.86339999999999995</v>
      </c>
      <c r="W85" s="4"/>
      <c r="X85" s="4">
        <v>1</v>
      </c>
      <c r="Y85" s="4">
        <v>5.2248000000000001</v>
      </c>
      <c r="Z85" s="5">
        <v>0.66069999999999995</v>
      </c>
      <c r="AA85" s="5">
        <v>0.75739999999999996</v>
      </c>
      <c r="AB85" s="5">
        <v>0.2384</v>
      </c>
      <c r="AC85" s="5">
        <v>1.6799999999999999E-2</v>
      </c>
      <c r="AD85" s="5">
        <v>0.83069999999999999</v>
      </c>
      <c r="AE85" s="5"/>
      <c r="AF85" s="5">
        <v>1</v>
      </c>
      <c r="AG85" s="5">
        <v>3.0398999999999998</v>
      </c>
      <c r="AH85" s="4">
        <v>0.72719999999999996</v>
      </c>
      <c r="AI85" s="4">
        <v>0.92159999999999997</v>
      </c>
      <c r="AJ85" s="4">
        <v>0.15939999999999999</v>
      </c>
      <c r="AK85" s="4">
        <v>5.5E-2</v>
      </c>
      <c r="AL85" s="4">
        <v>0.60629999999999995</v>
      </c>
      <c r="AM85" s="4"/>
      <c r="AN85" s="4">
        <v>0.97670000000000001</v>
      </c>
      <c r="AO85" s="4">
        <v>1.2839</v>
      </c>
      <c r="AP85" s="5"/>
      <c r="AQ85" s="5"/>
      <c r="AR85" s="5"/>
      <c r="AS85" s="5"/>
      <c r="AT85" s="5"/>
      <c r="AU85" s="5"/>
      <c r="AV85" s="5"/>
      <c r="AW85" s="5"/>
      <c r="AX85" s="4"/>
      <c r="AY85" s="4"/>
      <c r="AZ85" s="4"/>
      <c r="BA85" s="4"/>
      <c r="BB85" s="4"/>
      <c r="BC85" s="4"/>
      <c r="BD85" s="4"/>
      <c r="BE85" s="4"/>
      <c r="BF85" s="5"/>
      <c r="BG85" s="5"/>
      <c r="BH85" s="5"/>
      <c r="BI85" s="5"/>
      <c r="BJ85" s="5"/>
      <c r="BK85" s="5"/>
      <c r="BL85" s="5"/>
      <c r="BM85" s="5"/>
      <c r="BN85" s="4"/>
      <c r="BO85" s="4"/>
      <c r="BP85" s="4"/>
      <c r="BQ85" s="4"/>
      <c r="BR85" s="4"/>
      <c r="BS85" s="4"/>
      <c r="BT85" s="4"/>
      <c r="BU85" s="4"/>
      <c r="BV85" s="5"/>
      <c r="BW85" s="5"/>
      <c r="BX85" s="5"/>
      <c r="BY85" s="5"/>
      <c r="BZ85" s="5"/>
      <c r="CA85" s="5"/>
      <c r="CB85" s="5"/>
      <c r="CC85" s="5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/>
      <c r="EI85" s="5"/>
      <c r="EJ85" s="5"/>
      <c r="EK85" s="5"/>
      <c r="EL85" s="5"/>
      <c r="EM85" s="5"/>
      <c r="EN85" s="5"/>
      <c r="EO85" s="5"/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>
        <f t="shared" si="16"/>
        <v>0.65283999999999998</v>
      </c>
      <c r="FG85" s="4">
        <f t="shared" si="17"/>
        <v>0.74331999999999998</v>
      </c>
      <c r="FH85" s="4">
        <f t="shared" si="18"/>
        <v>0.25508000000000003</v>
      </c>
      <c r="FI85" s="4">
        <f t="shared" si="19"/>
        <v>1.7520000000000001E-2</v>
      </c>
      <c r="FJ85" s="4">
        <f t="shared" si="20"/>
        <v>0.81368000000000007</v>
      </c>
      <c r="FK85" s="4" t="e">
        <f t="shared" si="21"/>
        <v>#DIV/0!</v>
      </c>
      <c r="FL85" s="4">
        <f t="shared" si="22"/>
        <v>0.99534</v>
      </c>
      <c r="FM85" s="4">
        <f t="shared" si="23"/>
        <v>4.9075999999999995</v>
      </c>
      <c r="FN85" s="1" t="str" cm="1">
        <f t="array" aca="1" ref="FN85" ca="1">CONCATENATE(INDIRECT(ADDRESS(1,MATCH(_xlfn.MINIFS(B85:FE85,metrics.rec,"MAE"),B85:FE85,0)+1)), ", ", INDIRECT(ADDRESS(2,MATCH(_xlfn.MINIFS(B85:FE85,metrics.rec,"MAE"),B85:FE85,0)+1)))</f>
        <v>k=5, r=0.1</v>
      </c>
      <c r="FO85" s="1" t="str" cm="1">
        <f t="array" aca="1" ref="FO85" ca="1">CONCATENATE(INDIRECT(ADDRESS(1,MATCH(_xlfn.MINIFS(B85:FE85,metrics.rec,"MSE"),B85:FE85,0)+1)), ", ", INDIRECT(ADDRESS(2,MATCH(_xlfn.MINIFS(B85:FE85,metrics.rec,"MSE"),B85:FE85,0)+1)))</f>
        <v>k=5, r=0.1</v>
      </c>
      <c r="FP85" s="1" t="str" cm="1">
        <f t="array" aca="1" ref="FP85" ca="1">CONCATENATE(INDIRECT(ADDRESS(1,MATCH(_xlfn.MAXIFS(B85:FE85,metrics.rec,"R"),B85:FE85,0)+1)), ", ", INDIRECT(ADDRESS(2,MATCH(_xlfn.MAXIFS(B85:FE85,metrics.rec,"R"),B85:FE85,0)+1)))</f>
        <v>k=5, r=0.1</v>
      </c>
      <c r="FQ85" s="1" t="str" cm="1">
        <f t="array" aca="1" ref="FQ85" ca="1">CONCATENATE(INDIRECT(ADDRESS(1,MATCH(_xlfn.MAXIFS(B85:FE85,metrics.rec,"Precision"),B85:FE85,0)+1)), ", ", INDIRECT(ADDRESS(2,MATCH(_xlfn.MAXIFS(B85:FE85,metrics.rec,"Precision"),B85:FE85,0)+1)))</f>
        <v>k=5, r=0.9</v>
      </c>
      <c r="FR85" s="1" t="str" cm="1">
        <f t="array" aca="1" ref="FR85" ca="1">CONCATENATE(INDIRECT(ADDRESS(1,MATCH(_xlfn.MAXIFS(B85:FE85,metrics.rec,"Recall"),B85:FE85,0)+1)), ", ", INDIRECT(ADDRESS(2,MATCH(_xlfn.MAXIFS(B85:FE85,metrics.rec,"Recall"),B85:FE85,0)+1)))</f>
        <v>k=5, r=0.1</v>
      </c>
      <c r="FS85" s="1" t="e" cm="1">
        <f t="array" aca="1" ref="FS85" ca="1">CONCATENATE(INDIRECT(ADDRESS(1,MATCH(_xlfn.MAXIFS(B85:FE85,metrics.rec,"Coverage"),B85:FE85,0)+1)), ", ", INDIRECT(ADDRESS(2,MATCH(_xlfn.MAXIFS(B85:FE85,metrics.rec,"Coverage"),B85:FE85,0)+1)))</f>
        <v>#N/A</v>
      </c>
      <c r="FT85" s="1" t="str" cm="1">
        <f t="array" aca="1" ref="FT85" ca="1">CONCATENATE(INDIRECT(ADDRESS(1,MATCH(_xlfn.MAXIFS(B85:FE85,metrics.rec,"Recatio"),B85:FE85,0)+1)), ", ", INDIRECT(ADDRESS(2,MATCH(_xlfn.MAXIFS(B85:FE85,metrics.rec,"Recatio"),B85:FE85,0)+1)))</f>
        <v>k=5, r=0.1</v>
      </c>
      <c r="FU85" s="1" t="str" cm="1">
        <f t="array" aca="1" ref="FU85" ca="1">CONCATENATE(INDIRECT(ADDRESS(1,MATCH(_xlfn.MINIFS(B85:FE85,metrics.rec,"Time"),B85:FE85,0)+1)), ", ", INDIRECT(ADDRESS(2,MATCH(_xlfn.MINIFS(B85:FE85,metrics.rec,"Time"),B85:FE85,0)+1)))</f>
        <v>k=5, r=0.9</v>
      </c>
    </row>
    <row r="86" spans="1:177" x14ac:dyDescent="0.2">
      <c r="A86" s="1" t="s">
        <v>82</v>
      </c>
      <c r="B86" s="4">
        <v>0.62190000000000001</v>
      </c>
      <c r="C86" s="4">
        <v>0.66790000000000005</v>
      </c>
      <c r="D86" s="4">
        <v>0.29759999999999998</v>
      </c>
      <c r="E86" s="4">
        <v>1.6000000000000001E-3</v>
      </c>
      <c r="F86" s="4">
        <v>0.88300000000000001</v>
      </c>
      <c r="G86" s="4"/>
      <c r="H86" s="4">
        <v>1</v>
      </c>
      <c r="I86" s="4">
        <v>8.6357999999999997</v>
      </c>
      <c r="J86" s="5">
        <v>0.63080000000000003</v>
      </c>
      <c r="K86" s="5">
        <v>0.68889999999999996</v>
      </c>
      <c r="L86" s="5">
        <v>0.2959</v>
      </c>
      <c r="M86" s="5">
        <v>4.8999999999999998E-3</v>
      </c>
      <c r="N86" s="5">
        <v>0.87429999999999997</v>
      </c>
      <c r="O86" s="5"/>
      <c r="P86" s="5">
        <v>1</v>
      </c>
      <c r="Q86" s="5">
        <v>6.2569999999999997</v>
      </c>
      <c r="R86" s="4">
        <v>0.63900000000000001</v>
      </c>
      <c r="S86" s="4">
        <v>0.7056</v>
      </c>
      <c r="T86" s="4">
        <v>0.28489999999999999</v>
      </c>
      <c r="U86" s="4">
        <v>9.1999999999999998E-3</v>
      </c>
      <c r="V86" s="4">
        <v>0.86029999999999995</v>
      </c>
      <c r="W86" s="4"/>
      <c r="X86" s="4">
        <v>1</v>
      </c>
      <c r="Y86" s="4">
        <v>4.6059999999999999</v>
      </c>
      <c r="Z86" s="5">
        <v>0.6603</v>
      </c>
      <c r="AA86" s="5">
        <v>0.755</v>
      </c>
      <c r="AB86" s="5">
        <v>0.23830000000000001</v>
      </c>
      <c r="AC86" s="5">
        <v>1.6799999999999999E-2</v>
      </c>
      <c r="AD86" s="5">
        <v>0.82720000000000005</v>
      </c>
      <c r="AE86" s="5"/>
      <c r="AF86" s="5">
        <v>1</v>
      </c>
      <c r="AG86" s="5">
        <v>3.0175999999999998</v>
      </c>
      <c r="AH86" s="4">
        <v>0.72989999999999999</v>
      </c>
      <c r="AI86" s="4">
        <v>0.92920000000000003</v>
      </c>
      <c r="AJ86" s="4">
        <v>0.15409999999999999</v>
      </c>
      <c r="AK86" s="4">
        <v>5.4800000000000001E-2</v>
      </c>
      <c r="AL86" s="4">
        <v>0.60199999999999998</v>
      </c>
      <c r="AM86" s="4"/>
      <c r="AN86" s="4">
        <v>0.97599999999999998</v>
      </c>
      <c r="AO86" s="4">
        <v>1.3250999999999999</v>
      </c>
      <c r="AP86" s="5"/>
      <c r="AQ86" s="5"/>
      <c r="AR86" s="5"/>
      <c r="AS86" s="5"/>
      <c r="AT86" s="5"/>
      <c r="AU86" s="5"/>
      <c r="AV86" s="5"/>
      <c r="AW86" s="5"/>
      <c r="AX86" s="4"/>
      <c r="AY86" s="4"/>
      <c r="AZ86" s="4"/>
      <c r="BA86" s="4"/>
      <c r="BB86" s="4"/>
      <c r="BC86" s="4"/>
      <c r="BD86" s="4"/>
      <c r="BE86" s="4"/>
      <c r="BF86" s="5"/>
      <c r="BG86" s="5"/>
      <c r="BH86" s="5"/>
      <c r="BI86" s="5"/>
      <c r="BJ86" s="5"/>
      <c r="BK86" s="5"/>
      <c r="BL86" s="5"/>
      <c r="BM86" s="5"/>
      <c r="BN86" s="4"/>
      <c r="BO86" s="4"/>
      <c r="BP86" s="4"/>
      <c r="BQ86" s="4"/>
      <c r="BR86" s="4"/>
      <c r="BS86" s="4"/>
      <c r="BT86" s="4"/>
      <c r="BU86" s="4"/>
      <c r="BV86" s="5"/>
      <c r="BW86" s="5"/>
      <c r="BX86" s="5"/>
      <c r="BY86" s="5"/>
      <c r="BZ86" s="5"/>
      <c r="CA86" s="5"/>
      <c r="CB86" s="5"/>
      <c r="CC86" s="5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/>
      <c r="EI86" s="5"/>
      <c r="EJ86" s="5"/>
      <c r="EK86" s="5"/>
      <c r="EL86" s="5"/>
      <c r="EM86" s="5"/>
      <c r="EN86" s="5"/>
      <c r="EO86" s="5"/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>
        <f t="shared" si="16"/>
        <v>0.65638000000000007</v>
      </c>
      <c r="FG86" s="4">
        <f t="shared" si="17"/>
        <v>0.74931999999999999</v>
      </c>
      <c r="FH86" s="4">
        <f t="shared" si="18"/>
        <v>0.25415999999999994</v>
      </c>
      <c r="FI86" s="4">
        <f t="shared" si="19"/>
        <v>1.746E-2</v>
      </c>
      <c r="FJ86" s="4">
        <f t="shared" si="20"/>
        <v>0.80936000000000008</v>
      </c>
      <c r="FK86" s="4" t="e">
        <f t="shared" si="21"/>
        <v>#DIV/0!</v>
      </c>
      <c r="FL86" s="4">
        <f t="shared" si="22"/>
        <v>0.99519999999999997</v>
      </c>
      <c r="FM86" s="4">
        <f t="shared" si="23"/>
        <v>4.7682999999999991</v>
      </c>
      <c r="FN86" s="1" t="str" cm="1">
        <f t="array" aca="1" ref="FN86" ca="1">CONCATENATE(INDIRECT(ADDRESS(1,MATCH(_xlfn.MINIFS(B86:FE86,metrics.rec,"MAE"),B86:FE86,0)+1)), ", ", INDIRECT(ADDRESS(2,MATCH(_xlfn.MINIFS(B86:FE86,metrics.rec,"MAE"),B86:FE86,0)+1)))</f>
        <v>k=5, r=0.1</v>
      </c>
      <c r="FO86" s="1" t="str" cm="1">
        <f t="array" aca="1" ref="FO86" ca="1">CONCATENATE(INDIRECT(ADDRESS(1,MATCH(_xlfn.MINIFS(B86:FE86,metrics.rec,"MSE"),B86:FE86,0)+1)), ", ", INDIRECT(ADDRESS(2,MATCH(_xlfn.MINIFS(B86:FE86,metrics.rec,"MSE"),B86:FE86,0)+1)))</f>
        <v>k=5, r=0.1</v>
      </c>
      <c r="FP86" s="1" t="str" cm="1">
        <f t="array" aca="1" ref="FP86" ca="1">CONCATENATE(INDIRECT(ADDRESS(1,MATCH(_xlfn.MAXIFS(B86:FE86,metrics.rec,"R"),B86:FE86,0)+1)), ", ", INDIRECT(ADDRESS(2,MATCH(_xlfn.MAXIFS(B86:FE86,metrics.rec,"R"),B86:FE86,0)+1)))</f>
        <v>k=5, r=0.1</v>
      </c>
      <c r="FQ86" s="1" t="str" cm="1">
        <f t="array" aca="1" ref="FQ86" ca="1">CONCATENATE(INDIRECT(ADDRESS(1,MATCH(_xlfn.MAXIFS(B86:FE86,metrics.rec,"Precision"),B86:FE86,0)+1)), ", ", INDIRECT(ADDRESS(2,MATCH(_xlfn.MAXIFS(B86:FE86,metrics.rec,"Precision"),B86:FE86,0)+1)))</f>
        <v>k=5, r=0.9</v>
      </c>
      <c r="FR86" s="1" t="str" cm="1">
        <f t="array" aca="1" ref="FR86" ca="1">CONCATENATE(INDIRECT(ADDRESS(1,MATCH(_xlfn.MAXIFS(B86:FE86,metrics.rec,"Recall"),B86:FE86,0)+1)), ", ", INDIRECT(ADDRESS(2,MATCH(_xlfn.MAXIFS(B86:FE86,metrics.rec,"Recall"),B86:FE86,0)+1)))</f>
        <v>k=5, r=0.1</v>
      </c>
      <c r="FS86" s="1" t="e" cm="1">
        <f t="array" aca="1" ref="FS86" ca="1">CONCATENATE(INDIRECT(ADDRESS(1,MATCH(_xlfn.MAXIFS(B86:FE86,metrics.rec,"Coverage"),B86:FE86,0)+1)), ", ", INDIRECT(ADDRESS(2,MATCH(_xlfn.MAXIFS(B86:FE86,metrics.rec,"Coverage"),B86:FE86,0)+1)))</f>
        <v>#N/A</v>
      </c>
      <c r="FT86" s="1" t="str" cm="1">
        <f t="array" aca="1" ref="FT86" ca="1">CONCATENATE(INDIRECT(ADDRESS(1,MATCH(_xlfn.MAXIFS(B86:FE86,metrics.rec,"Recatio"),B86:FE86,0)+1)), ", ", INDIRECT(ADDRESS(2,MATCH(_xlfn.MAXIFS(B86:FE86,metrics.rec,"Recatio"),B86:FE86,0)+1)))</f>
        <v>k=5, r=0.1</v>
      </c>
      <c r="FU86" s="1" t="str" cm="1">
        <f t="array" aca="1" ref="FU86" ca="1">CONCATENATE(INDIRECT(ADDRESS(1,MATCH(_xlfn.MINIFS(B86:FE86,metrics.rec,"Time"),B86:FE86,0)+1)), ", ", INDIRECT(ADDRESS(2,MATCH(_xlfn.MINIFS(B86:FE86,metrics.rec,"Time"),B86:FE86,0)+1)))</f>
        <v>k=5, r=0.9</v>
      </c>
    </row>
    <row r="87" spans="1:177" x14ac:dyDescent="0.2">
      <c r="A87" s="1" t="s">
        <v>83</v>
      </c>
      <c r="B87" s="4">
        <v>0.60919999999999996</v>
      </c>
      <c r="C87" s="4">
        <v>0.64429999999999998</v>
      </c>
      <c r="D87" s="4">
        <v>0.308</v>
      </c>
      <c r="E87" s="4">
        <v>1.6000000000000001E-3</v>
      </c>
      <c r="F87" s="4">
        <v>0.89</v>
      </c>
      <c r="G87" s="4"/>
      <c r="H87" s="4">
        <v>1</v>
      </c>
      <c r="I87" s="4">
        <v>9.484</v>
      </c>
      <c r="J87" s="5">
        <v>0.621</v>
      </c>
      <c r="K87" s="5">
        <v>0.67249999999999999</v>
      </c>
      <c r="L87" s="5">
        <v>0.30280000000000001</v>
      </c>
      <c r="M87" s="5">
        <v>4.8999999999999998E-3</v>
      </c>
      <c r="N87" s="5">
        <v>0.87980000000000003</v>
      </c>
      <c r="O87" s="5"/>
      <c r="P87" s="5">
        <v>1</v>
      </c>
      <c r="Q87" s="5">
        <v>6.8956999999999997</v>
      </c>
      <c r="R87" s="4">
        <v>0.63290000000000002</v>
      </c>
      <c r="S87" s="4">
        <v>0.69610000000000005</v>
      </c>
      <c r="T87" s="4">
        <v>0.28399999999999997</v>
      </c>
      <c r="U87" s="4">
        <v>9.2999999999999992E-3</v>
      </c>
      <c r="V87" s="4">
        <v>0.86380000000000001</v>
      </c>
      <c r="W87" s="4"/>
      <c r="X87" s="4">
        <v>1</v>
      </c>
      <c r="Y87" s="4">
        <v>4.8205999999999998</v>
      </c>
      <c r="Z87" s="5">
        <v>0.65869999999999995</v>
      </c>
      <c r="AA87" s="5">
        <v>0.75509999999999999</v>
      </c>
      <c r="AB87" s="5">
        <v>0.23480000000000001</v>
      </c>
      <c r="AC87" s="5">
        <v>1.6799999999999999E-2</v>
      </c>
      <c r="AD87" s="5">
        <v>0.82889999999999997</v>
      </c>
      <c r="AE87" s="5"/>
      <c r="AF87" s="5">
        <v>1</v>
      </c>
      <c r="AG87" s="5">
        <v>3.1705000000000001</v>
      </c>
      <c r="AH87" s="4">
        <v>0.73099999999999998</v>
      </c>
      <c r="AI87" s="4">
        <v>0.93340000000000001</v>
      </c>
      <c r="AJ87" s="4">
        <v>0.15540000000000001</v>
      </c>
      <c r="AK87" s="4">
        <v>5.4800000000000001E-2</v>
      </c>
      <c r="AL87" s="4">
        <v>0.60350000000000004</v>
      </c>
      <c r="AM87" s="4"/>
      <c r="AN87" s="4">
        <v>0.97599999999999998</v>
      </c>
      <c r="AO87" s="4">
        <v>1.4018999999999999</v>
      </c>
      <c r="AP87" s="5"/>
      <c r="AQ87" s="5"/>
      <c r="AR87" s="5"/>
      <c r="AS87" s="5"/>
      <c r="AT87" s="5"/>
      <c r="AU87" s="5"/>
      <c r="AV87" s="5"/>
      <c r="AW87" s="5"/>
      <c r="AX87" s="4"/>
      <c r="AY87" s="4"/>
      <c r="AZ87" s="4"/>
      <c r="BA87" s="4"/>
      <c r="BB87" s="4"/>
      <c r="BC87" s="4"/>
      <c r="BD87" s="4"/>
      <c r="BE87" s="4"/>
      <c r="BF87" s="5"/>
      <c r="BG87" s="5"/>
      <c r="BH87" s="5"/>
      <c r="BI87" s="5"/>
      <c r="BJ87" s="5"/>
      <c r="BK87" s="5"/>
      <c r="BL87" s="5"/>
      <c r="BM87" s="5"/>
      <c r="BN87" s="4"/>
      <c r="BO87" s="4"/>
      <c r="BP87" s="4"/>
      <c r="BQ87" s="4"/>
      <c r="BR87" s="4"/>
      <c r="BS87" s="4"/>
      <c r="BT87" s="4"/>
      <c r="BU87" s="4"/>
      <c r="BV87" s="5"/>
      <c r="BW87" s="5"/>
      <c r="BX87" s="5"/>
      <c r="BY87" s="5"/>
      <c r="BZ87" s="5"/>
      <c r="CA87" s="5"/>
      <c r="CB87" s="5"/>
      <c r="CC87" s="5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/>
      <c r="CU87" s="4"/>
      <c r="CV87" s="4"/>
      <c r="CW87" s="4"/>
      <c r="CX87" s="4"/>
      <c r="CY87" s="4"/>
      <c r="CZ87" s="4"/>
      <c r="DA87" s="4"/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/>
      <c r="EI87" s="5"/>
      <c r="EJ87" s="5"/>
      <c r="EK87" s="5"/>
      <c r="EL87" s="5"/>
      <c r="EM87" s="5"/>
      <c r="EN87" s="5"/>
      <c r="EO87" s="5"/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>
        <f t="shared" si="16"/>
        <v>0.65055999999999992</v>
      </c>
      <c r="FG87" s="4">
        <f t="shared" si="17"/>
        <v>0.74028000000000005</v>
      </c>
      <c r="FH87" s="4">
        <f t="shared" si="18"/>
        <v>0.25700000000000001</v>
      </c>
      <c r="FI87" s="4">
        <f t="shared" si="19"/>
        <v>1.7480000000000002E-2</v>
      </c>
      <c r="FJ87" s="4">
        <f t="shared" si="20"/>
        <v>0.81319999999999992</v>
      </c>
      <c r="FK87" s="4" t="e">
        <f t="shared" si="21"/>
        <v>#DIV/0!</v>
      </c>
      <c r="FL87" s="4">
        <f t="shared" si="22"/>
        <v>0.99519999999999997</v>
      </c>
      <c r="FM87" s="4">
        <f t="shared" si="23"/>
        <v>5.1545399999999999</v>
      </c>
      <c r="FN87" s="1" t="str" cm="1">
        <f t="array" aca="1" ref="FN87" ca="1">CONCATENATE(INDIRECT(ADDRESS(1,MATCH(_xlfn.MINIFS(B87:FE87,metrics.rec,"MAE"),B87:FE87,0)+1)), ", ", INDIRECT(ADDRESS(2,MATCH(_xlfn.MINIFS(B87:FE87,metrics.rec,"MAE"),B87:FE87,0)+1)))</f>
        <v>k=5, r=0.1</v>
      </c>
      <c r="FO87" s="1" t="str" cm="1">
        <f t="array" aca="1" ref="FO87" ca="1">CONCATENATE(INDIRECT(ADDRESS(1,MATCH(_xlfn.MINIFS(B87:FE87,metrics.rec,"MSE"),B87:FE87,0)+1)), ", ", INDIRECT(ADDRESS(2,MATCH(_xlfn.MINIFS(B87:FE87,metrics.rec,"MSE"),B87:FE87,0)+1)))</f>
        <v>k=5, r=0.1</v>
      </c>
      <c r="FP87" s="1" t="str" cm="1">
        <f t="array" aca="1" ref="FP87" ca="1">CONCATENATE(INDIRECT(ADDRESS(1,MATCH(_xlfn.MAXIFS(B87:FE87,metrics.rec,"R"),B87:FE87,0)+1)), ", ", INDIRECT(ADDRESS(2,MATCH(_xlfn.MAXIFS(B87:FE87,metrics.rec,"R"),B87:FE87,0)+1)))</f>
        <v>k=5, r=0.1</v>
      </c>
      <c r="FQ87" s="1" t="str" cm="1">
        <f t="array" aca="1" ref="FQ87" ca="1">CONCATENATE(INDIRECT(ADDRESS(1,MATCH(_xlfn.MAXIFS(B87:FE87,metrics.rec,"Precision"),B87:FE87,0)+1)), ", ", INDIRECT(ADDRESS(2,MATCH(_xlfn.MAXIFS(B87:FE87,metrics.rec,"Precision"),B87:FE87,0)+1)))</f>
        <v>k=5, r=0.9</v>
      </c>
      <c r="FR87" s="1" t="str" cm="1">
        <f t="array" aca="1" ref="FR87" ca="1">CONCATENATE(INDIRECT(ADDRESS(1,MATCH(_xlfn.MAXIFS(B87:FE87,metrics.rec,"Recall"),B87:FE87,0)+1)), ", ", INDIRECT(ADDRESS(2,MATCH(_xlfn.MAXIFS(B87:FE87,metrics.rec,"Recall"),B87:FE87,0)+1)))</f>
        <v>k=5, r=0.1</v>
      </c>
      <c r="FS87" s="1" t="e" cm="1">
        <f t="array" aca="1" ref="FS87" ca="1">CONCATENATE(INDIRECT(ADDRESS(1,MATCH(_xlfn.MAXIFS(B87:FE87,metrics.rec,"Coverage"),B87:FE87,0)+1)), ", ", INDIRECT(ADDRESS(2,MATCH(_xlfn.MAXIFS(B87:FE87,metrics.rec,"Coverage"),B87:FE87,0)+1)))</f>
        <v>#N/A</v>
      </c>
      <c r="FT87" s="1" t="str" cm="1">
        <f t="array" aca="1" ref="FT87" ca="1">CONCATENATE(INDIRECT(ADDRESS(1,MATCH(_xlfn.MAXIFS(B87:FE87,metrics.rec,"Recatio"),B87:FE87,0)+1)), ", ", INDIRECT(ADDRESS(2,MATCH(_xlfn.MAXIFS(B87:FE87,metrics.rec,"Recatio"),B87:FE87,0)+1)))</f>
        <v>k=5, r=0.1</v>
      </c>
      <c r="FU87" s="1" t="str" cm="1">
        <f t="array" aca="1" ref="FU87" ca="1">CONCATENATE(INDIRECT(ADDRESS(1,MATCH(_xlfn.MINIFS(B87:FE87,metrics.rec,"Time"),B87:FE87,0)+1)), ", ", INDIRECT(ADDRESS(2,MATCH(_xlfn.MINIFS(B87:FE87,metrics.rec,"Time"),B87:FE87,0)+1)))</f>
        <v>k=5, r=0.9</v>
      </c>
    </row>
    <row r="88" spans="1:177" x14ac:dyDescent="0.2">
      <c r="A88" s="1" t="s">
        <v>84</v>
      </c>
      <c r="B88" s="4">
        <v>0.61280000000000001</v>
      </c>
      <c r="C88" s="4">
        <v>0.6492</v>
      </c>
      <c r="D88" s="4">
        <v>0.30759999999999998</v>
      </c>
      <c r="E88" s="4">
        <v>1.6000000000000001E-3</v>
      </c>
      <c r="F88" s="4">
        <v>0.88670000000000004</v>
      </c>
      <c r="G88" s="4"/>
      <c r="H88" s="4">
        <v>1</v>
      </c>
      <c r="I88" s="4">
        <v>7.8768000000000002</v>
      </c>
      <c r="J88" s="5">
        <v>0.62329999999999997</v>
      </c>
      <c r="K88" s="5">
        <v>0.67479999999999996</v>
      </c>
      <c r="L88" s="5">
        <v>0.30299999999999999</v>
      </c>
      <c r="M88" s="5">
        <v>4.8999999999999998E-3</v>
      </c>
      <c r="N88" s="5">
        <v>0.87609999999999999</v>
      </c>
      <c r="O88" s="5"/>
      <c r="P88" s="5">
        <v>1</v>
      </c>
      <c r="Q88" s="5">
        <v>6.4398999999999997</v>
      </c>
      <c r="R88" s="4">
        <v>0.63400000000000001</v>
      </c>
      <c r="S88" s="4">
        <v>0.69640000000000002</v>
      </c>
      <c r="T88" s="4">
        <v>0.29070000000000001</v>
      </c>
      <c r="U88" s="4">
        <v>9.2999999999999992E-3</v>
      </c>
      <c r="V88" s="4">
        <v>0.86029999999999995</v>
      </c>
      <c r="W88" s="4"/>
      <c r="X88" s="4">
        <v>1</v>
      </c>
      <c r="Y88" s="4">
        <v>4.5397999999999996</v>
      </c>
      <c r="Z88" s="5">
        <v>0.6593</v>
      </c>
      <c r="AA88" s="5">
        <v>0.75519999999999998</v>
      </c>
      <c r="AB88" s="5">
        <v>0.2336</v>
      </c>
      <c r="AC88" s="5">
        <v>1.6799999999999999E-2</v>
      </c>
      <c r="AD88" s="5">
        <v>0.82540000000000002</v>
      </c>
      <c r="AE88" s="5"/>
      <c r="AF88" s="5">
        <v>1</v>
      </c>
      <c r="AG88" s="5">
        <v>3.0687000000000002</v>
      </c>
      <c r="AH88" s="4">
        <v>0.73019999999999996</v>
      </c>
      <c r="AI88" s="4">
        <v>0.9304</v>
      </c>
      <c r="AJ88" s="4">
        <v>0.15690000000000001</v>
      </c>
      <c r="AK88" s="4">
        <v>5.4800000000000001E-2</v>
      </c>
      <c r="AL88" s="4">
        <v>0.6018</v>
      </c>
      <c r="AM88" s="4"/>
      <c r="AN88" s="4">
        <v>0.97599999999999998</v>
      </c>
      <c r="AO88" s="4">
        <v>1.1902999999999999</v>
      </c>
      <c r="AP88" s="5"/>
      <c r="AQ88" s="5"/>
      <c r="AR88" s="5"/>
      <c r="AS88" s="5"/>
      <c r="AT88" s="5"/>
      <c r="AU88" s="5"/>
      <c r="AV88" s="5"/>
      <c r="AW88" s="5"/>
      <c r="AX88" s="4"/>
      <c r="AY88" s="4"/>
      <c r="AZ88" s="4"/>
      <c r="BA88" s="4"/>
      <c r="BB88" s="4"/>
      <c r="BC88" s="4"/>
      <c r="BD88" s="4"/>
      <c r="BE88" s="4"/>
      <c r="BF88" s="5"/>
      <c r="BG88" s="5"/>
      <c r="BH88" s="5"/>
      <c r="BI88" s="5"/>
      <c r="BJ88" s="5"/>
      <c r="BK88" s="5"/>
      <c r="BL88" s="5"/>
      <c r="BM88" s="5"/>
      <c r="BN88" s="4"/>
      <c r="BO88" s="4"/>
      <c r="BP88" s="4"/>
      <c r="BQ88" s="4"/>
      <c r="BR88" s="4"/>
      <c r="BS88" s="4"/>
      <c r="BT88" s="4"/>
      <c r="BU88" s="4"/>
      <c r="BV88" s="5"/>
      <c r="BW88" s="5"/>
      <c r="BX88" s="5"/>
      <c r="BY88" s="5"/>
      <c r="BZ88" s="5"/>
      <c r="CA88" s="5"/>
      <c r="CB88" s="5"/>
      <c r="CC88" s="5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/>
      <c r="EI88" s="5"/>
      <c r="EJ88" s="5"/>
      <c r="EK88" s="5"/>
      <c r="EL88" s="5"/>
      <c r="EM88" s="5"/>
      <c r="EN88" s="5"/>
      <c r="EO88" s="5"/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>
        <f t="shared" si="16"/>
        <v>0.65191999999999994</v>
      </c>
      <c r="FG88" s="4">
        <f t="shared" si="17"/>
        <v>0.74119999999999997</v>
      </c>
      <c r="FH88" s="4">
        <f t="shared" si="18"/>
        <v>0.25836000000000003</v>
      </c>
      <c r="FI88" s="4">
        <f t="shared" si="19"/>
        <v>1.7480000000000002E-2</v>
      </c>
      <c r="FJ88" s="4">
        <f t="shared" si="20"/>
        <v>0.81006</v>
      </c>
      <c r="FK88" s="4" t="e">
        <f t="shared" si="21"/>
        <v>#DIV/0!</v>
      </c>
      <c r="FL88" s="4">
        <f t="shared" si="22"/>
        <v>0.99519999999999997</v>
      </c>
      <c r="FM88" s="4">
        <f t="shared" si="23"/>
        <v>4.6231</v>
      </c>
      <c r="FN88" s="1" t="str" cm="1">
        <f t="array" aca="1" ref="FN88" ca="1">CONCATENATE(INDIRECT(ADDRESS(1,MATCH(_xlfn.MINIFS(B88:FE88,metrics.rec,"MAE"),B88:FE88,0)+1)), ", ", INDIRECT(ADDRESS(2,MATCH(_xlfn.MINIFS(B88:FE88,metrics.rec,"MAE"),B88:FE88,0)+1)))</f>
        <v>k=5, r=0.1</v>
      </c>
      <c r="FO88" s="1" t="str" cm="1">
        <f t="array" aca="1" ref="FO88" ca="1">CONCATENATE(INDIRECT(ADDRESS(1,MATCH(_xlfn.MINIFS(B88:FE88,metrics.rec,"MSE"),B88:FE88,0)+1)), ", ", INDIRECT(ADDRESS(2,MATCH(_xlfn.MINIFS(B88:FE88,metrics.rec,"MSE"),B88:FE88,0)+1)))</f>
        <v>k=5, r=0.1</v>
      </c>
      <c r="FP88" s="1" t="str" cm="1">
        <f t="array" aca="1" ref="FP88" ca="1">CONCATENATE(INDIRECT(ADDRESS(1,MATCH(_xlfn.MAXIFS(B88:FE88,metrics.rec,"R"),B88:FE88,0)+1)), ", ", INDIRECT(ADDRESS(2,MATCH(_xlfn.MAXIFS(B88:FE88,metrics.rec,"R"),B88:FE88,0)+1)))</f>
        <v>k=5, r=0.1</v>
      </c>
      <c r="FQ88" s="1" t="str" cm="1">
        <f t="array" aca="1" ref="FQ88" ca="1">CONCATENATE(INDIRECT(ADDRESS(1,MATCH(_xlfn.MAXIFS(B88:FE88,metrics.rec,"Precision"),B88:FE88,0)+1)), ", ", INDIRECT(ADDRESS(2,MATCH(_xlfn.MAXIFS(B88:FE88,metrics.rec,"Precision"),B88:FE88,0)+1)))</f>
        <v>k=5, r=0.9</v>
      </c>
      <c r="FR88" s="1" t="str" cm="1">
        <f t="array" aca="1" ref="FR88" ca="1">CONCATENATE(INDIRECT(ADDRESS(1,MATCH(_xlfn.MAXIFS(B88:FE88,metrics.rec,"Recall"),B88:FE88,0)+1)), ", ", INDIRECT(ADDRESS(2,MATCH(_xlfn.MAXIFS(B88:FE88,metrics.rec,"Recall"),B88:FE88,0)+1)))</f>
        <v>k=5, r=0.1</v>
      </c>
      <c r="FS88" s="1" t="e" cm="1">
        <f t="array" aca="1" ref="FS88" ca="1">CONCATENATE(INDIRECT(ADDRESS(1,MATCH(_xlfn.MAXIFS(B88:FE88,metrics.rec,"Coverage"),B88:FE88,0)+1)), ", ", INDIRECT(ADDRESS(2,MATCH(_xlfn.MAXIFS(B88:FE88,metrics.rec,"Coverage"),B88:FE88,0)+1)))</f>
        <v>#N/A</v>
      </c>
      <c r="FT88" s="1" t="str" cm="1">
        <f t="array" aca="1" ref="FT88" ca="1">CONCATENATE(INDIRECT(ADDRESS(1,MATCH(_xlfn.MAXIFS(B88:FE88,metrics.rec,"Recatio"),B88:FE88,0)+1)), ", ", INDIRECT(ADDRESS(2,MATCH(_xlfn.MAXIFS(B88:FE88,metrics.rec,"Recatio"),B88:FE88,0)+1)))</f>
        <v>k=5, r=0.1</v>
      </c>
      <c r="FU88" s="1" t="str" cm="1">
        <f t="array" aca="1" ref="FU88" ca="1">CONCATENATE(INDIRECT(ADDRESS(1,MATCH(_xlfn.MINIFS(B88:FE88,metrics.rec,"Time"),B88:FE88,0)+1)), ", ", INDIRECT(ADDRESS(2,MATCH(_xlfn.MINIFS(B88:FE88,metrics.rec,"Time"),B88:FE88,0)+1)))</f>
        <v>k=5, r=0.9</v>
      </c>
    </row>
    <row r="89" spans="1:177" x14ac:dyDescent="0.2">
      <c r="A89" s="1" t="s">
        <v>85</v>
      </c>
      <c r="B89" s="4">
        <v>0.64559999999999995</v>
      </c>
      <c r="C89" s="4">
        <v>0.71489999999999998</v>
      </c>
      <c r="D89" s="4">
        <v>0.27139999999999997</v>
      </c>
      <c r="E89" s="4">
        <v>1.6000000000000001E-3</v>
      </c>
      <c r="F89" s="4">
        <v>0.87009999999999998</v>
      </c>
      <c r="G89" s="4"/>
      <c r="H89" s="4">
        <v>1</v>
      </c>
      <c r="I89" s="4">
        <v>10.2531</v>
      </c>
      <c r="J89" s="5">
        <v>0.65429999999999999</v>
      </c>
      <c r="K89" s="5">
        <v>0.73860000000000003</v>
      </c>
      <c r="L89" s="5">
        <v>0.26169999999999999</v>
      </c>
      <c r="M89" s="5">
        <v>4.7999999999999996E-3</v>
      </c>
      <c r="N89" s="5">
        <v>0.8599</v>
      </c>
      <c r="O89" s="5"/>
      <c r="P89" s="5">
        <v>1</v>
      </c>
      <c r="Q89" s="5">
        <v>8.0497999999999994</v>
      </c>
      <c r="R89" s="4">
        <v>0.65820000000000001</v>
      </c>
      <c r="S89" s="4">
        <v>0.74760000000000004</v>
      </c>
      <c r="T89" s="4">
        <v>0.2505</v>
      </c>
      <c r="U89" s="4">
        <v>8.8999999999999999E-3</v>
      </c>
      <c r="V89" s="4">
        <v>0.8427</v>
      </c>
      <c r="W89" s="4"/>
      <c r="X89" s="4">
        <v>1</v>
      </c>
      <c r="Y89" s="4">
        <v>5.3998999999999997</v>
      </c>
      <c r="Z89" s="5">
        <v>0.67479999999999996</v>
      </c>
      <c r="AA89" s="5">
        <v>0.78869999999999996</v>
      </c>
      <c r="AB89" s="5">
        <v>0.22420000000000001</v>
      </c>
      <c r="AC89" s="5">
        <v>1.47E-2</v>
      </c>
      <c r="AD89" s="5">
        <v>0.81499999999999995</v>
      </c>
      <c r="AE89" s="5"/>
      <c r="AF89" s="5">
        <v>1</v>
      </c>
      <c r="AG89" s="5">
        <v>3.5207999999999999</v>
      </c>
      <c r="AH89" s="4">
        <v>0.72499999999999998</v>
      </c>
      <c r="AI89" s="4">
        <v>0.91659999999999997</v>
      </c>
      <c r="AJ89" s="4">
        <v>0.1608</v>
      </c>
      <c r="AK89" s="4">
        <v>2.9000000000000001E-2</v>
      </c>
      <c r="AL89" s="4">
        <v>0.71020000000000005</v>
      </c>
      <c r="AM89" s="4"/>
      <c r="AN89" s="4">
        <v>0.9839</v>
      </c>
      <c r="AO89" s="4">
        <v>1.3677999999999999</v>
      </c>
      <c r="AP89" s="5"/>
      <c r="AQ89" s="5"/>
      <c r="AR89" s="5"/>
      <c r="AS89" s="5"/>
      <c r="AT89" s="5"/>
      <c r="AU89" s="5"/>
      <c r="AV89" s="5"/>
      <c r="AW89" s="5"/>
      <c r="AX89" s="4"/>
      <c r="AY89" s="4"/>
      <c r="AZ89" s="4"/>
      <c r="BA89" s="4"/>
      <c r="BB89" s="4"/>
      <c r="BC89" s="4"/>
      <c r="BD89" s="4"/>
      <c r="BE89" s="4"/>
      <c r="BF89" s="5"/>
      <c r="BG89" s="5"/>
      <c r="BH89" s="5"/>
      <c r="BI89" s="5"/>
      <c r="BJ89" s="5"/>
      <c r="BK89" s="5"/>
      <c r="BL89" s="5"/>
      <c r="BM89" s="5"/>
      <c r="BN89" s="4"/>
      <c r="BO89" s="4"/>
      <c r="BP89" s="4"/>
      <c r="BQ89" s="4"/>
      <c r="BR89" s="4"/>
      <c r="BS89" s="4"/>
      <c r="BT89" s="4"/>
      <c r="BU89" s="4"/>
      <c r="BV89" s="5"/>
      <c r="BW89" s="5"/>
      <c r="BX89" s="5"/>
      <c r="BY89" s="5"/>
      <c r="BZ89" s="5"/>
      <c r="CA89" s="5"/>
      <c r="CB89" s="5"/>
      <c r="CC89" s="5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/>
      <c r="EI89" s="5"/>
      <c r="EJ89" s="5"/>
      <c r="EK89" s="5"/>
      <c r="EL89" s="5"/>
      <c r="EM89" s="5"/>
      <c r="EN89" s="5"/>
      <c r="EO89" s="5"/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>
        <f t="shared" si="16"/>
        <v>0.67157999999999995</v>
      </c>
      <c r="FG89" s="4">
        <f t="shared" si="17"/>
        <v>0.78127999999999997</v>
      </c>
      <c r="FH89" s="4">
        <f t="shared" si="18"/>
        <v>0.23371999999999998</v>
      </c>
      <c r="FI89" s="4">
        <f t="shared" si="19"/>
        <v>1.18E-2</v>
      </c>
      <c r="FJ89" s="4">
        <f t="shared" si="20"/>
        <v>0.81957999999999998</v>
      </c>
      <c r="FK89" s="4" t="e">
        <f t="shared" si="21"/>
        <v>#DIV/0!</v>
      </c>
      <c r="FL89" s="4">
        <f t="shared" si="22"/>
        <v>0.99678</v>
      </c>
      <c r="FM89" s="4">
        <f t="shared" si="23"/>
        <v>5.71828</v>
      </c>
      <c r="FN89" s="1" t="str" cm="1">
        <f t="array" aca="1" ref="FN89" ca="1">CONCATENATE(INDIRECT(ADDRESS(1,MATCH(_xlfn.MINIFS(B89:FE89,metrics.rec,"MAE"),B89:FE89,0)+1)), ", ", INDIRECT(ADDRESS(2,MATCH(_xlfn.MINIFS(B89:FE89,metrics.rec,"MAE"),B89:FE89,0)+1)))</f>
        <v>k=5, r=0.1</v>
      </c>
      <c r="FO89" s="1" t="str" cm="1">
        <f t="array" aca="1" ref="FO89" ca="1">CONCATENATE(INDIRECT(ADDRESS(1,MATCH(_xlfn.MINIFS(B89:FE89,metrics.rec,"MSE"),B89:FE89,0)+1)), ", ", INDIRECT(ADDRESS(2,MATCH(_xlfn.MINIFS(B89:FE89,metrics.rec,"MSE"),B89:FE89,0)+1)))</f>
        <v>k=5, r=0.1</v>
      </c>
      <c r="FP89" s="1" t="str" cm="1">
        <f t="array" aca="1" ref="FP89" ca="1">CONCATENATE(INDIRECT(ADDRESS(1,MATCH(_xlfn.MAXIFS(B89:FE89,metrics.rec,"R"),B89:FE89,0)+1)), ", ", INDIRECT(ADDRESS(2,MATCH(_xlfn.MAXIFS(B89:FE89,metrics.rec,"R"),B89:FE89,0)+1)))</f>
        <v>k=5, r=0.1</v>
      </c>
      <c r="FQ89" s="1" t="str" cm="1">
        <f t="array" aca="1" ref="FQ89" ca="1">CONCATENATE(INDIRECT(ADDRESS(1,MATCH(_xlfn.MAXIFS(B89:FE89,metrics.rec,"Precision"),B89:FE89,0)+1)), ", ", INDIRECT(ADDRESS(2,MATCH(_xlfn.MAXIFS(B89:FE89,metrics.rec,"Precision"),B89:FE89,0)+1)))</f>
        <v>k=5, r=0.9</v>
      </c>
      <c r="FR89" s="1" t="str" cm="1">
        <f t="array" aca="1" ref="FR89" ca="1">CONCATENATE(INDIRECT(ADDRESS(1,MATCH(_xlfn.MAXIFS(B89:FE89,metrics.rec,"Recall"),B89:FE89,0)+1)), ", ", INDIRECT(ADDRESS(2,MATCH(_xlfn.MAXIFS(B89:FE89,metrics.rec,"Recall"),B89:FE89,0)+1)))</f>
        <v>k=5, r=0.1</v>
      </c>
      <c r="FS89" s="1" t="e" cm="1">
        <f t="array" aca="1" ref="FS89" ca="1">CONCATENATE(INDIRECT(ADDRESS(1,MATCH(_xlfn.MAXIFS(B89:FE89,metrics.rec,"Coverage"),B89:FE89,0)+1)), ", ", INDIRECT(ADDRESS(2,MATCH(_xlfn.MAXIFS(B89:FE89,metrics.rec,"Coverage"),B89:FE89,0)+1)))</f>
        <v>#N/A</v>
      </c>
      <c r="FT89" s="1" t="str" cm="1">
        <f t="array" aca="1" ref="FT89" ca="1">CONCATENATE(INDIRECT(ADDRESS(1,MATCH(_xlfn.MAXIFS(B89:FE89,metrics.rec,"Recatio"),B89:FE89,0)+1)), ", ", INDIRECT(ADDRESS(2,MATCH(_xlfn.MAXIFS(B89:FE89,metrics.rec,"Recatio"),B89:FE89,0)+1)))</f>
        <v>k=5, r=0.1</v>
      </c>
      <c r="FU89" s="1" t="str" cm="1">
        <f t="array" aca="1" ref="FU89" ca="1">CONCATENATE(INDIRECT(ADDRESS(1,MATCH(_xlfn.MINIFS(B89:FE89,metrics.rec,"Time"),B89:FE89,0)+1)), ", ", INDIRECT(ADDRESS(2,MATCH(_xlfn.MINIFS(B89:FE89,metrics.rec,"Time"),B89:FE89,0)+1)))</f>
        <v>k=5, r=0.9</v>
      </c>
    </row>
    <row r="90" spans="1:177" x14ac:dyDescent="0.2">
      <c r="A90" s="1" t="s">
        <v>86</v>
      </c>
      <c r="B90" s="4">
        <v>0.67679999999999996</v>
      </c>
      <c r="C90" s="4">
        <v>0.7883</v>
      </c>
      <c r="D90" s="4">
        <v>0.20930000000000001</v>
      </c>
      <c r="E90" s="4">
        <v>1.6000000000000001E-3</v>
      </c>
      <c r="F90" s="4">
        <v>0.85850000000000004</v>
      </c>
      <c r="G90" s="4"/>
      <c r="H90" s="4">
        <v>1</v>
      </c>
      <c r="I90" s="4">
        <v>8.9893999999999998</v>
      </c>
      <c r="J90" s="5">
        <v>0.70169999999999999</v>
      </c>
      <c r="K90" s="5">
        <v>0.85760000000000003</v>
      </c>
      <c r="L90" s="5">
        <v>0.2034</v>
      </c>
      <c r="M90" s="5">
        <v>4.8999999999999998E-3</v>
      </c>
      <c r="N90" s="5">
        <v>0.84660000000000002</v>
      </c>
      <c r="O90" s="5"/>
      <c r="P90" s="5">
        <v>1</v>
      </c>
      <c r="Q90" s="5">
        <v>7.0811000000000002</v>
      </c>
      <c r="R90" s="4">
        <v>0.73160000000000003</v>
      </c>
      <c r="S90" s="4">
        <v>0.92920000000000003</v>
      </c>
      <c r="T90" s="4">
        <v>0.18110000000000001</v>
      </c>
      <c r="U90" s="4">
        <v>9.1999999999999998E-3</v>
      </c>
      <c r="V90" s="4">
        <v>0.82740000000000002</v>
      </c>
      <c r="W90" s="4"/>
      <c r="X90" s="4">
        <v>1</v>
      </c>
      <c r="Y90" s="4">
        <v>4.8627000000000002</v>
      </c>
      <c r="Z90" s="5">
        <v>0.77729999999999999</v>
      </c>
      <c r="AA90" s="5">
        <v>1.0450999999999999</v>
      </c>
      <c r="AB90" s="5">
        <v>0.1522</v>
      </c>
      <c r="AC90" s="5">
        <v>1.67E-2</v>
      </c>
      <c r="AD90" s="5">
        <v>0.79400000000000004</v>
      </c>
      <c r="AE90" s="5"/>
      <c r="AF90" s="5">
        <v>1</v>
      </c>
      <c r="AG90" s="5">
        <v>3.2595999999999998</v>
      </c>
      <c r="AH90" s="4">
        <v>0.7893</v>
      </c>
      <c r="AI90" s="4">
        <v>1.0807</v>
      </c>
      <c r="AJ90" s="4">
        <v>0.111</v>
      </c>
      <c r="AK90" s="4">
        <v>5.4600000000000003E-2</v>
      </c>
      <c r="AL90" s="4">
        <v>0.59299999999999997</v>
      </c>
      <c r="AM90" s="4"/>
      <c r="AN90" s="4">
        <v>0.97729999999999995</v>
      </c>
      <c r="AO90" s="4">
        <v>1.3426</v>
      </c>
      <c r="AP90" s="5"/>
      <c r="AQ90" s="5"/>
      <c r="AR90" s="5"/>
      <c r="AS90" s="5"/>
      <c r="AT90" s="5"/>
      <c r="AU90" s="5"/>
      <c r="AV90" s="5"/>
      <c r="AW90" s="5"/>
      <c r="AX90" s="4"/>
      <c r="AY90" s="4"/>
      <c r="AZ90" s="4"/>
      <c r="BA90" s="4"/>
      <c r="BB90" s="4"/>
      <c r="BC90" s="4"/>
      <c r="BD90" s="4"/>
      <c r="BE90" s="4"/>
      <c r="BF90" s="5"/>
      <c r="BG90" s="5"/>
      <c r="BH90" s="5"/>
      <c r="BI90" s="5"/>
      <c r="BJ90" s="5"/>
      <c r="BK90" s="5"/>
      <c r="BL90" s="5"/>
      <c r="BM90" s="5"/>
      <c r="BN90" s="4"/>
      <c r="BO90" s="4"/>
      <c r="BP90" s="4"/>
      <c r="BQ90" s="4"/>
      <c r="BR90" s="4"/>
      <c r="BS90" s="4"/>
      <c r="BT90" s="4"/>
      <c r="BU90" s="4"/>
      <c r="BV90" s="5"/>
      <c r="BW90" s="5"/>
      <c r="BX90" s="5"/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>
        <f t="shared" si="16"/>
        <v>0.73533999999999999</v>
      </c>
      <c r="FG90" s="4">
        <f t="shared" si="17"/>
        <v>0.94018000000000002</v>
      </c>
      <c r="FH90" s="4">
        <f t="shared" si="18"/>
        <v>0.1714</v>
      </c>
      <c r="FI90" s="4">
        <f t="shared" si="19"/>
        <v>1.7399999999999999E-2</v>
      </c>
      <c r="FJ90" s="4">
        <f t="shared" si="20"/>
        <v>0.78390000000000004</v>
      </c>
      <c r="FK90" s="4" t="e">
        <f t="shared" si="21"/>
        <v>#DIV/0!</v>
      </c>
      <c r="FL90" s="4">
        <f t="shared" si="22"/>
        <v>0.9954599999999999</v>
      </c>
      <c r="FM90" s="4">
        <f t="shared" si="23"/>
        <v>5.1070799999999998</v>
      </c>
      <c r="FN90" s="1" t="str" cm="1">
        <f t="array" aca="1" ref="FN90" ca="1">CONCATENATE(INDIRECT(ADDRESS(1,MATCH(_xlfn.MINIFS(B90:FE90,metrics.rec,"MAE"),B90:FE90,0)+1)), ", ", INDIRECT(ADDRESS(2,MATCH(_xlfn.MINIFS(B90:FE90,metrics.rec,"MAE"),B90:FE90,0)+1)))</f>
        <v>k=5, r=0.1</v>
      </c>
      <c r="FO90" s="1" t="str" cm="1">
        <f t="array" aca="1" ref="FO90" ca="1">CONCATENATE(INDIRECT(ADDRESS(1,MATCH(_xlfn.MINIFS(B90:FE90,metrics.rec,"MSE"),B90:FE90,0)+1)), ", ", INDIRECT(ADDRESS(2,MATCH(_xlfn.MINIFS(B90:FE90,metrics.rec,"MSE"),B90:FE90,0)+1)))</f>
        <v>k=5, r=0.1</v>
      </c>
      <c r="FP90" s="1" t="str" cm="1">
        <f t="array" aca="1" ref="FP90" ca="1">CONCATENATE(INDIRECT(ADDRESS(1,MATCH(_xlfn.MAXIFS(B90:FE90,metrics.rec,"R"),B90:FE90,0)+1)), ", ", INDIRECT(ADDRESS(2,MATCH(_xlfn.MAXIFS(B90:FE90,metrics.rec,"R"),B90:FE90,0)+1)))</f>
        <v>k=5, r=0.1</v>
      </c>
      <c r="FQ90" s="1" t="str" cm="1">
        <f t="array" aca="1" ref="FQ90" ca="1">CONCATENATE(INDIRECT(ADDRESS(1,MATCH(_xlfn.MAXIFS(B90:FE90,metrics.rec,"Precision"),B90:FE90,0)+1)), ", ", INDIRECT(ADDRESS(2,MATCH(_xlfn.MAXIFS(B90:FE90,metrics.rec,"Precision"),B90:FE90,0)+1)))</f>
        <v>k=5, r=0.9</v>
      </c>
      <c r="FR90" s="1" t="str" cm="1">
        <f t="array" aca="1" ref="FR90" ca="1">CONCATENATE(INDIRECT(ADDRESS(1,MATCH(_xlfn.MAXIFS(B90:FE90,metrics.rec,"Recall"),B90:FE90,0)+1)), ", ", INDIRECT(ADDRESS(2,MATCH(_xlfn.MAXIFS(B90:FE90,metrics.rec,"Recall"),B90:FE90,0)+1)))</f>
        <v>k=5, r=0.1</v>
      </c>
      <c r="FS90" s="1" t="e" cm="1">
        <f t="array" aca="1" ref="FS90" ca="1">CONCATENATE(INDIRECT(ADDRESS(1,MATCH(_xlfn.MAXIFS(B90:FE90,metrics.rec,"Coverage"),B90:FE90,0)+1)), ", ", INDIRECT(ADDRESS(2,MATCH(_xlfn.MAXIFS(B90:FE90,metrics.rec,"Coverage"),B90:FE90,0)+1)))</f>
        <v>#N/A</v>
      </c>
      <c r="FT90" s="1" t="str" cm="1">
        <f t="array" aca="1" ref="FT90" ca="1">CONCATENATE(INDIRECT(ADDRESS(1,MATCH(_xlfn.MAXIFS(B90:FE90,metrics.rec,"Recatio"),B90:FE90,0)+1)), ", ", INDIRECT(ADDRESS(2,MATCH(_xlfn.MAXIFS(B90:FE90,metrics.rec,"Recatio"),B90:FE90,0)+1)))</f>
        <v>k=5, r=0.1</v>
      </c>
      <c r="FU90" s="1" t="str" cm="1">
        <f t="array" aca="1" ref="FU90" ca="1">CONCATENATE(INDIRECT(ADDRESS(1,MATCH(_xlfn.MINIFS(B90:FE90,metrics.rec,"Time"),B90:FE90,0)+1)), ", ", INDIRECT(ADDRESS(2,MATCH(_xlfn.MINIFS(B90:FE90,metrics.rec,"Time"),B90:FE90,0)+1)))</f>
        <v>k=5, r=0.9</v>
      </c>
    </row>
    <row r="91" spans="1:177" x14ac:dyDescent="0.2">
      <c r="A91" s="1" t="s">
        <v>87</v>
      </c>
      <c r="B91" s="4">
        <v>0.61409999999999998</v>
      </c>
      <c r="C91" s="4">
        <v>0.65439999999999998</v>
      </c>
      <c r="D91" s="4">
        <v>0.30280000000000001</v>
      </c>
      <c r="E91" s="4">
        <v>1.6000000000000001E-3</v>
      </c>
      <c r="F91" s="4">
        <v>0.88880000000000003</v>
      </c>
      <c r="G91" s="4"/>
      <c r="H91" s="4">
        <v>1</v>
      </c>
      <c r="I91" s="4">
        <v>8.9221000000000004</v>
      </c>
      <c r="J91" s="5">
        <v>0.62680000000000002</v>
      </c>
      <c r="K91" s="5">
        <v>0.68420000000000003</v>
      </c>
      <c r="L91" s="5">
        <v>0.29320000000000002</v>
      </c>
      <c r="M91" s="5">
        <v>4.8999999999999998E-3</v>
      </c>
      <c r="N91" s="5">
        <v>0.87809999999999999</v>
      </c>
      <c r="O91" s="5"/>
      <c r="P91" s="5">
        <v>1</v>
      </c>
      <c r="Q91" s="5">
        <v>7.6582999999999997</v>
      </c>
      <c r="R91" s="4">
        <v>0.63800000000000001</v>
      </c>
      <c r="S91" s="4">
        <v>0.70520000000000005</v>
      </c>
      <c r="T91" s="4">
        <v>0.28100000000000003</v>
      </c>
      <c r="U91" s="4">
        <v>9.2999999999999992E-3</v>
      </c>
      <c r="V91" s="4">
        <v>0.86319999999999997</v>
      </c>
      <c r="W91" s="4"/>
      <c r="X91" s="4">
        <v>1</v>
      </c>
      <c r="Y91" s="4">
        <v>4.6356000000000002</v>
      </c>
      <c r="Z91" s="5">
        <v>0.66159999999999997</v>
      </c>
      <c r="AA91" s="5">
        <v>0.75949999999999995</v>
      </c>
      <c r="AB91" s="5">
        <v>0.23860000000000001</v>
      </c>
      <c r="AC91" s="5">
        <v>1.6799999999999999E-2</v>
      </c>
      <c r="AD91" s="5">
        <v>0.83030000000000004</v>
      </c>
      <c r="AE91" s="5"/>
      <c r="AF91" s="5">
        <v>1</v>
      </c>
      <c r="AG91" s="5">
        <v>3.2193000000000001</v>
      </c>
      <c r="AH91" s="4">
        <v>0.72789999999999999</v>
      </c>
      <c r="AI91" s="4">
        <v>0.92320000000000002</v>
      </c>
      <c r="AJ91" s="4">
        <v>0.16020000000000001</v>
      </c>
      <c r="AK91" s="4">
        <v>5.5100000000000003E-2</v>
      </c>
      <c r="AL91" s="4">
        <v>0.60640000000000005</v>
      </c>
      <c r="AM91" s="4"/>
      <c r="AN91" s="4">
        <v>0.97599999999999998</v>
      </c>
      <c r="AO91" s="4">
        <v>1.3505</v>
      </c>
      <c r="AP91" s="5"/>
      <c r="AQ91" s="5"/>
      <c r="AR91" s="5"/>
      <c r="AS91" s="5"/>
      <c r="AT91" s="5"/>
      <c r="AU91" s="5"/>
      <c r="AV91" s="5"/>
      <c r="AW91" s="5"/>
      <c r="AX91" s="4"/>
      <c r="AY91" s="4"/>
      <c r="AZ91" s="4"/>
      <c r="BA91" s="4"/>
      <c r="BB91" s="4"/>
      <c r="BC91" s="4"/>
      <c r="BD91" s="4"/>
      <c r="BE91" s="4"/>
      <c r="BF91" s="5"/>
      <c r="BG91" s="5"/>
      <c r="BH91" s="5"/>
      <c r="BI91" s="5"/>
      <c r="BJ91" s="5"/>
      <c r="BK91" s="5"/>
      <c r="BL91" s="5"/>
      <c r="BM91" s="5"/>
      <c r="BN91" s="4"/>
      <c r="BO91" s="4"/>
      <c r="BP91" s="4"/>
      <c r="BQ91" s="4"/>
      <c r="BR91" s="4"/>
      <c r="BS91" s="4"/>
      <c r="BT91" s="4"/>
      <c r="BU91" s="4"/>
      <c r="BV91" s="5"/>
      <c r="BW91" s="5"/>
      <c r="BX91" s="5"/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>
        <f t="shared" si="16"/>
        <v>0.65367999999999993</v>
      </c>
      <c r="FG91" s="4">
        <f t="shared" si="17"/>
        <v>0.74530000000000007</v>
      </c>
      <c r="FH91" s="4">
        <f t="shared" si="18"/>
        <v>0.25516000000000005</v>
      </c>
      <c r="FI91" s="4">
        <f t="shared" si="19"/>
        <v>1.754E-2</v>
      </c>
      <c r="FJ91" s="4">
        <f t="shared" si="20"/>
        <v>0.81335999999999997</v>
      </c>
      <c r="FK91" s="4" t="e">
        <f t="shared" si="21"/>
        <v>#DIV/0!</v>
      </c>
      <c r="FL91" s="4">
        <f t="shared" si="22"/>
        <v>0.99519999999999997</v>
      </c>
      <c r="FM91" s="4">
        <f t="shared" si="23"/>
        <v>5.1571600000000002</v>
      </c>
      <c r="FN91" s="1" t="str" cm="1">
        <f t="array" aca="1" ref="FN91" ca="1">CONCATENATE(INDIRECT(ADDRESS(1,MATCH(_xlfn.MINIFS(B91:FE91,metrics.rec,"MAE"),B91:FE91,0)+1)), ", ", INDIRECT(ADDRESS(2,MATCH(_xlfn.MINIFS(B91:FE91,metrics.rec,"MAE"),B91:FE91,0)+1)))</f>
        <v>k=5, r=0.1</v>
      </c>
      <c r="FO91" s="1" t="str" cm="1">
        <f t="array" aca="1" ref="FO91" ca="1">CONCATENATE(INDIRECT(ADDRESS(1,MATCH(_xlfn.MINIFS(B91:FE91,metrics.rec,"MSE"),B91:FE91,0)+1)), ", ", INDIRECT(ADDRESS(2,MATCH(_xlfn.MINIFS(B91:FE91,metrics.rec,"MSE"),B91:FE91,0)+1)))</f>
        <v>k=5, r=0.1</v>
      </c>
      <c r="FP91" s="1" t="str" cm="1">
        <f t="array" aca="1" ref="FP91" ca="1">CONCATENATE(INDIRECT(ADDRESS(1,MATCH(_xlfn.MAXIFS(B91:FE91,metrics.rec,"R"),B91:FE91,0)+1)), ", ", INDIRECT(ADDRESS(2,MATCH(_xlfn.MAXIFS(B91:FE91,metrics.rec,"R"),B91:FE91,0)+1)))</f>
        <v>k=5, r=0.1</v>
      </c>
      <c r="FQ91" s="1" t="str" cm="1">
        <f t="array" aca="1" ref="FQ91" ca="1">CONCATENATE(INDIRECT(ADDRESS(1,MATCH(_xlfn.MAXIFS(B91:FE91,metrics.rec,"Precision"),B91:FE91,0)+1)), ", ", INDIRECT(ADDRESS(2,MATCH(_xlfn.MAXIFS(B91:FE91,metrics.rec,"Precision"),B91:FE91,0)+1)))</f>
        <v>k=5, r=0.9</v>
      </c>
      <c r="FR91" s="1" t="str" cm="1">
        <f t="array" aca="1" ref="FR91" ca="1">CONCATENATE(INDIRECT(ADDRESS(1,MATCH(_xlfn.MAXIFS(B91:FE91,metrics.rec,"Recall"),B91:FE91,0)+1)), ", ", INDIRECT(ADDRESS(2,MATCH(_xlfn.MAXIFS(B91:FE91,metrics.rec,"Recall"),B91:FE91,0)+1)))</f>
        <v>k=5, r=0.1</v>
      </c>
      <c r="FS91" s="1" t="e" cm="1">
        <f t="array" aca="1" ref="FS91" ca="1">CONCATENATE(INDIRECT(ADDRESS(1,MATCH(_xlfn.MAXIFS(B91:FE91,metrics.rec,"Coverage"),B91:FE91,0)+1)), ", ", INDIRECT(ADDRESS(2,MATCH(_xlfn.MAXIFS(B91:FE91,metrics.rec,"Coverage"),B91:FE91,0)+1)))</f>
        <v>#N/A</v>
      </c>
      <c r="FT91" s="1" t="str" cm="1">
        <f t="array" aca="1" ref="FT91" ca="1">CONCATENATE(INDIRECT(ADDRESS(1,MATCH(_xlfn.MAXIFS(B91:FE91,metrics.rec,"Recatio"),B91:FE91,0)+1)), ", ", INDIRECT(ADDRESS(2,MATCH(_xlfn.MAXIFS(B91:FE91,metrics.rec,"Recatio"),B91:FE91,0)+1)))</f>
        <v>k=5, r=0.1</v>
      </c>
      <c r="FU91" s="1" t="str" cm="1">
        <f t="array" aca="1" ref="FU91" ca="1">CONCATENATE(INDIRECT(ADDRESS(1,MATCH(_xlfn.MINIFS(B91:FE91,metrics.rec,"Time"),B91:FE91,0)+1)), ", ", INDIRECT(ADDRESS(2,MATCH(_xlfn.MINIFS(B91:FE91,metrics.rec,"Time"),B91:FE91,0)+1)))</f>
        <v>k=5, r=0.9</v>
      </c>
    </row>
    <row r="92" spans="1:177" x14ac:dyDescent="0.2">
      <c r="A92" s="1" t="s">
        <v>88</v>
      </c>
      <c r="B92" s="4">
        <v>0.61229999999999996</v>
      </c>
      <c r="C92" s="4">
        <v>0.65129999999999999</v>
      </c>
      <c r="D92" s="4">
        <v>0.30109999999999998</v>
      </c>
      <c r="E92" s="4">
        <v>1.6000000000000001E-3</v>
      </c>
      <c r="F92" s="4">
        <v>0.89</v>
      </c>
      <c r="G92" s="4"/>
      <c r="H92" s="4">
        <v>1</v>
      </c>
      <c r="I92" s="4">
        <v>9.0254999999999992</v>
      </c>
      <c r="J92" s="5">
        <v>0.62549999999999994</v>
      </c>
      <c r="K92" s="5">
        <v>0.68120000000000003</v>
      </c>
      <c r="L92" s="5">
        <v>0.29520000000000002</v>
      </c>
      <c r="M92" s="5">
        <v>4.7999999999999996E-3</v>
      </c>
      <c r="N92" s="5">
        <v>0.88009999999999999</v>
      </c>
      <c r="O92" s="5"/>
      <c r="P92" s="5">
        <v>1</v>
      </c>
      <c r="Q92" s="5">
        <v>7.0034999999999998</v>
      </c>
      <c r="R92" s="4">
        <v>0.6371</v>
      </c>
      <c r="S92" s="4">
        <v>0.7036</v>
      </c>
      <c r="T92" s="4">
        <v>0.28310000000000002</v>
      </c>
      <c r="U92" s="4">
        <v>8.8999999999999999E-3</v>
      </c>
      <c r="V92" s="4">
        <v>0.8649</v>
      </c>
      <c r="W92" s="4"/>
      <c r="X92" s="4">
        <v>1</v>
      </c>
      <c r="Y92" s="4">
        <v>4.8651999999999997</v>
      </c>
      <c r="Z92" s="5">
        <v>0.66149999999999998</v>
      </c>
      <c r="AA92" s="5">
        <v>0.75960000000000005</v>
      </c>
      <c r="AB92" s="5">
        <v>0.2346</v>
      </c>
      <c r="AC92" s="5">
        <v>1.4800000000000001E-2</v>
      </c>
      <c r="AD92" s="5">
        <v>0.83430000000000004</v>
      </c>
      <c r="AE92" s="5"/>
      <c r="AF92" s="5">
        <v>1</v>
      </c>
      <c r="AG92" s="5">
        <v>3.3748999999999998</v>
      </c>
      <c r="AH92" s="4">
        <v>0.74690000000000001</v>
      </c>
      <c r="AI92" s="4">
        <v>0.97570000000000001</v>
      </c>
      <c r="AJ92" s="4">
        <v>0.14050000000000001</v>
      </c>
      <c r="AK92" s="4">
        <v>2.87E-2</v>
      </c>
      <c r="AL92" s="4">
        <v>0.70599999999999996</v>
      </c>
      <c r="AM92" s="4"/>
      <c r="AN92" s="4">
        <v>0.9839</v>
      </c>
      <c r="AO92" s="4">
        <v>1.3541000000000001</v>
      </c>
      <c r="AP92" s="5"/>
      <c r="AQ92" s="5"/>
      <c r="AR92" s="5"/>
      <c r="AS92" s="5"/>
      <c r="AT92" s="5"/>
      <c r="AU92" s="5"/>
      <c r="AV92" s="5"/>
      <c r="AW92" s="5"/>
      <c r="AX92" s="4"/>
      <c r="AY92" s="4"/>
      <c r="AZ92" s="4"/>
      <c r="BA92" s="4"/>
      <c r="BB92" s="4"/>
      <c r="BC92" s="4"/>
      <c r="BD92" s="4"/>
      <c r="BE92" s="4"/>
      <c r="BF92" s="5"/>
      <c r="BG92" s="5"/>
      <c r="BH92" s="5"/>
      <c r="BI92" s="5"/>
      <c r="BJ92" s="5"/>
      <c r="BK92" s="5"/>
      <c r="BL92" s="5"/>
      <c r="BM92" s="5"/>
      <c r="BN92" s="4"/>
      <c r="BO92" s="4"/>
      <c r="BP92" s="4"/>
      <c r="BQ92" s="4"/>
      <c r="BR92" s="4"/>
      <c r="BS92" s="4"/>
      <c r="BT92" s="4"/>
      <c r="BU92" s="4"/>
      <c r="BV92" s="5"/>
      <c r="BW92" s="5"/>
      <c r="BX92" s="5"/>
      <c r="BY92" s="5"/>
      <c r="BZ92" s="5"/>
      <c r="CA92" s="5"/>
      <c r="CB92" s="5"/>
      <c r="CC92" s="5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/>
      <c r="EI92" s="5"/>
      <c r="EJ92" s="5"/>
      <c r="EK92" s="5"/>
      <c r="EL92" s="5"/>
      <c r="EM92" s="5"/>
      <c r="EN92" s="5"/>
      <c r="EO92" s="5"/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>
        <f t="shared" si="16"/>
        <v>0.65666000000000002</v>
      </c>
      <c r="FG92" s="4">
        <f t="shared" si="17"/>
        <v>0.75427999999999995</v>
      </c>
      <c r="FH92" s="4">
        <f t="shared" si="18"/>
        <v>0.25090000000000001</v>
      </c>
      <c r="FI92" s="4">
        <f t="shared" si="19"/>
        <v>1.1760000000000001E-2</v>
      </c>
      <c r="FJ92" s="4">
        <f t="shared" si="20"/>
        <v>0.83506000000000002</v>
      </c>
      <c r="FK92" s="4" t="e">
        <f t="shared" si="21"/>
        <v>#DIV/0!</v>
      </c>
      <c r="FL92" s="4">
        <f t="shared" si="22"/>
        <v>0.99678</v>
      </c>
      <c r="FM92" s="4">
        <f t="shared" si="23"/>
        <v>5.1246399999999994</v>
      </c>
      <c r="FN92" s="1" t="str" cm="1">
        <f t="array" aca="1" ref="FN92" ca="1">CONCATENATE(INDIRECT(ADDRESS(1,MATCH(_xlfn.MINIFS(B92:FE92,metrics.rec,"MAE"),B92:FE92,0)+1)), ", ", INDIRECT(ADDRESS(2,MATCH(_xlfn.MINIFS(B92:FE92,metrics.rec,"MAE"),B92:FE92,0)+1)))</f>
        <v>k=5, r=0.1</v>
      </c>
      <c r="FO92" s="1" t="str" cm="1">
        <f t="array" aca="1" ref="FO92" ca="1">CONCATENATE(INDIRECT(ADDRESS(1,MATCH(_xlfn.MINIFS(B92:FE92,metrics.rec,"MSE"),B92:FE92,0)+1)), ", ", INDIRECT(ADDRESS(2,MATCH(_xlfn.MINIFS(B92:FE92,metrics.rec,"MSE"),B92:FE92,0)+1)))</f>
        <v>k=5, r=0.1</v>
      </c>
      <c r="FP92" s="1" t="str" cm="1">
        <f t="array" aca="1" ref="FP92" ca="1">CONCATENATE(INDIRECT(ADDRESS(1,MATCH(_xlfn.MAXIFS(B92:FE92,metrics.rec,"R"),B92:FE92,0)+1)), ", ", INDIRECT(ADDRESS(2,MATCH(_xlfn.MAXIFS(B92:FE92,metrics.rec,"R"),B92:FE92,0)+1)))</f>
        <v>k=5, r=0.1</v>
      </c>
      <c r="FQ92" s="1" t="str" cm="1">
        <f t="array" aca="1" ref="FQ92" ca="1">CONCATENATE(INDIRECT(ADDRESS(1,MATCH(_xlfn.MAXIFS(B92:FE92,metrics.rec,"Precision"),B92:FE92,0)+1)), ", ", INDIRECT(ADDRESS(2,MATCH(_xlfn.MAXIFS(B92:FE92,metrics.rec,"Precision"),B92:FE92,0)+1)))</f>
        <v>k=5, r=0.9</v>
      </c>
      <c r="FR92" s="1" t="str" cm="1">
        <f t="array" aca="1" ref="FR92" ca="1">CONCATENATE(INDIRECT(ADDRESS(1,MATCH(_xlfn.MAXIFS(B92:FE92,metrics.rec,"Recall"),B92:FE92,0)+1)), ", ", INDIRECT(ADDRESS(2,MATCH(_xlfn.MAXIFS(B92:FE92,metrics.rec,"Recall"),B92:FE92,0)+1)))</f>
        <v>k=5, r=0.1</v>
      </c>
      <c r="FS92" s="1" t="e" cm="1">
        <f t="array" aca="1" ref="FS92" ca="1">CONCATENATE(INDIRECT(ADDRESS(1,MATCH(_xlfn.MAXIFS(B92:FE92,metrics.rec,"Coverage"),B92:FE92,0)+1)), ", ", INDIRECT(ADDRESS(2,MATCH(_xlfn.MAXIFS(B92:FE92,metrics.rec,"Coverage"),B92:FE92,0)+1)))</f>
        <v>#N/A</v>
      </c>
      <c r="FT92" s="1" t="str" cm="1">
        <f t="array" aca="1" ref="FT92" ca="1">CONCATENATE(INDIRECT(ADDRESS(1,MATCH(_xlfn.MAXIFS(B92:FE92,metrics.rec,"Recatio"),B92:FE92,0)+1)), ", ", INDIRECT(ADDRESS(2,MATCH(_xlfn.MAXIFS(B92:FE92,metrics.rec,"Recatio"),B92:FE92,0)+1)))</f>
        <v>k=5, r=0.1</v>
      </c>
      <c r="FU92" s="1" t="str" cm="1">
        <f t="array" aca="1" ref="FU92" ca="1">CONCATENATE(INDIRECT(ADDRESS(1,MATCH(_xlfn.MINIFS(B92:FE92,metrics.rec,"Time"),B92:FE92,0)+1)), ", ", INDIRECT(ADDRESS(2,MATCH(_xlfn.MINIFS(B92:FE92,metrics.rec,"Time"),B92:FE92,0)+1)))</f>
        <v>k=5, r=0.9</v>
      </c>
    </row>
    <row r="93" spans="1:177" x14ac:dyDescent="0.2">
      <c r="A93" s="1" t="s">
        <v>89</v>
      </c>
      <c r="B93" s="4">
        <v>0.60750000000000004</v>
      </c>
      <c r="C93" s="4">
        <v>0.6411</v>
      </c>
      <c r="D93" s="4">
        <v>0.30919999999999997</v>
      </c>
      <c r="E93" s="4">
        <v>1.6000000000000001E-3</v>
      </c>
      <c r="F93" s="4">
        <v>0.8921</v>
      </c>
      <c r="G93" s="4"/>
      <c r="H93" s="4">
        <v>1</v>
      </c>
      <c r="I93" s="4">
        <v>9.3269000000000002</v>
      </c>
      <c r="J93" s="5">
        <v>0.62129999999999996</v>
      </c>
      <c r="K93" s="5">
        <v>0.67330000000000001</v>
      </c>
      <c r="L93" s="5">
        <v>0.30459999999999998</v>
      </c>
      <c r="M93" s="5">
        <v>4.7999999999999996E-3</v>
      </c>
      <c r="N93" s="5">
        <v>0.88149999999999995</v>
      </c>
      <c r="O93" s="5"/>
      <c r="P93" s="5">
        <v>1</v>
      </c>
      <c r="Q93" s="5">
        <v>7.1871</v>
      </c>
      <c r="R93" s="4">
        <v>0.63390000000000002</v>
      </c>
      <c r="S93" s="4">
        <v>0.6986</v>
      </c>
      <c r="T93" s="4">
        <v>0.28039999999999998</v>
      </c>
      <c r="U93" s="4">
        <v>8.8999999999999999E-3</v>
      </c>
      <c r="V93" s="4">
        <v>0.86550000000000005</v>
      </c>
      <c r="W93" s="4"/>
      <c r="X93" s="4">
        <v>1</v>
      </c>
      <c r="Y93" s="4">
        <v>4.7920999999999996</v>
      </c>
      <c r="Z93" s="5">
        <v>0.66269999999999996</v>
      </c>
      <c r="AA93" s="5">
        <v>0.76559999999999995</v>
      </c>
      <c r="AB93" s="5">
        <v>0.2286</v>
      </c>
      <c r="AC93" s="5">
        <v>1.4800000000000001E-2</v>
      </c>
      <c r="AD93" s="5">
        <v>0.83279999999999998</v>
      </c>
      <c r="AE93" s="5"/>
      <c r="AF93" s="5">
        <v>1</v>
      </c>
      <c r="AG93" s="5">
        <v>3.4115000000000002</v>
      </c>
      <c r="AH93" s="4">
        <v>0.75249999999999995</v>
      </c>
      <c r="AI93" s="4">
        <v>0.99099999999999999</v>
      </c>
      <c r="AJ93" s="4">
        <v>0.13750000000000001</v>
      </c>
      <c r="AK93" s="4">
        <v>2.86E-2</v>
      </c>
      <c r="AL93" s="4">
        <v>0.70309999999999995</v>
      </c>
      <c r="AM93" s="4"/>
      <c r="AN93" s="4">
        <v>0.9839</v>
      </c>
      <c r="AO93" s="4">
        <v>1.4422999999999999</v>
      </c>
      <c r="AP93" s="5"/>
      <c r="AQ93" s="5"/>
      <c r="AR93" s="5"/>
      <c r="AS93" s="5"/>
      <c r="AT93" s="5"/>
      <c r="AU93" s="5"/>
      <c r="AV93" s="5"/>
      <c r="AW93" s="5"/>
      <c r="AX93" s="4"/>
      <c r="AY93" s="4"/>
      <c r="AZ93" s="4"/>
      <c r="BA93" s="4"/>
      <c r="BB93" s="4"/>
      <c r="BC93" s="4"/>
      <c r="BD93" s="4"/>
      <c r="BE93" s="4"/>
      <c r="BF93" s="5"/>
      <c r="BG93" s="5"/>
      <c r="BH93" s="5"/>
      <c r="BI93" s="5"/>
      <c r="BJ93" s="5"/>
      <c r="BK93" s="5"/>
      <c r="BL93" s="5"/>
      <c r="BM93" s="5"/>
      <c r="BN93" s="4"/>
      <c r="BO93" s="4"/>
      <c r="BP93" s="4"/>
      <c r="BQ93" s="4"/>
      <c r="BR93" s="4"/>
      <c r="BS93" s="4"/>
      <c r="BT93" s="4"/>
      <c r="BU93" s="4"/>
      <c r="BV93" s="5"/>
      <c r="BW93" s="5"/>
      <c r="BX93" s="5"/>
      <c r="BY93" s="5"/>
      <c r="BZ93" s="5"/>
      <c r="CA93" s="5"/>
      <c r="CB93" s="5"/>
      <c r="CC93" s="5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5"/>
      <c r="EI93" s="5"/>
      <c r="EJ93" s="5"/>
      <c r="EK93" s="5"/>
      <c r="EL93" s="5"/>
      <c r="EM93" s="5"/>
      <c r="EN93" s="5"/>
      <c r="EO93" s="5"/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>
        <f t="shared" si="16"/>
        <v>0.65558000000000005</v>
      </c>
      <c r="FG93" s="4">
        <f t="shared" si="17"/>
        <v>0.75392000000000003</v>
      </c>
      <c r="FH93" s="4">
        <f t="shared" si="18"/>
        <v>0.25205999999999995</v>
      </c>
      <c r="FI93" s="4">
        <f t="shared" si="19"/>
        <v>1.174E-2</v>
      </c>
      <c r="FJ93" s="4">
        <f t="shared" si="20"/>
        <v>0.83499999999999996</v>
      </c>
      <c r="FK93" s="4" t="e">
        <f t="shared" si="21"/>
        <v>#DIV/0!</v>
      </c>
      <c r="FL93" s="4">
        <f t="shared" si="22"/>
        <v>0.99678</v>
      </c>
      <c r="FM93" s="4">
        <f t="shared" si="23"/>
        <v>5.2319800000000001</v>
      </c>
      <c r="FN93" s="1" t="str" cm="1">
        <f t="array" aca="1" ref="FN93" ca="1">CONCATENATE(INDIRECT(ADDRESS(1,MATCH(_xlfn.MINIFS(B93:FE93,metrics.rec,"MAE"),B93:FE93,0)+1)), ", ", INDIRECT(ADDRESS(2,MATCH(_xlfn.MINIFS(B93:FE93,metrics.rec,"MAE"),B93:FE93,0)+1)))</f>
        <v>k=5, r=0.1</v>
      </c>
      <c r="FO93" s="1" t="str" cm="1">
        <f t="array" aca="1" ref="FO93" ca="1">CONCATENATE(INDIRECT(ADDRESS(1,MATCH(_xlfn.MINIFS(B93:FE93,metrics.rec,"MSE"),B93:FE93,0)+1)), ", ", INDIRECT(ADDRESS(2,MATCH(_xlfn.MINIFS(B93:FE93,metrics.rec,"MSE"),B93:FE93,0)+1)))</f>
        <v>k=5, r=0.1</v>
      </c>
      <c r="FP93" s="1" t="str" cm="1">
        <f t="array" aca="1" ref="FP93" ca="1">CONCATENATE(INDIRECT(ADDRESS(1,MATCH(_xlfn.MAXIFS(B93:FE93,metrics.rec,"R"),B93:FE93,0)+1)), ", ", INDIRECT(ADDRESS(2,MATCH(_xlfn.MAXIFS(B93:FE93,metrics.rec,"R"),B93:FE93,0)+1)))</f>
        <v>k=5, r=0.1</v>
      </c>
      <c r="FQ93" s="1" t="str" cm="1">
        <f t="array" aca="1" ref="FQ93" ca="1">CONCATENATE(INDIRECT(ADDRESS(1,MATCH(_xlfn.MAXIFS(B93:FE93,metrics.rec,"Precision"),B93:FE93,0)+1)), ", ", INDIRECT(ADDRESS(2,MATCH(_xlfn.MAXIFS(B93:FE93,metrics.rec,"Precision"),B93:FE93,0)+1)))</f>
        <v>k=5, r=0.9</v>
      </c>
      <c r="FR93" s="1" t="str" cm="1">
        <f t="array" aca="1" ref="FR93" ca="1">CONCATENATE(INDIRECT(ADDRESS(1,MATCH(_xlfn.MAXIFS(B93:FE93,metrics.rec,"Recall"),B93:FE93,0)+1)), ", ", INDIRECT(ADDRESS(2,MATCH(_xlfn.MAXIFS(B93:FE93,metrics.rec,"Recall"),B93:FE93,0)+1)))</f>
        <v>k=5, r=0.1</v>
      </c>
      <c r="FS93" s="1" t="e" cm="1">
        <f t="array" aca="1" ref="FS93" ca="1">CONCATENATE(INDIRECT(ADDRESS(1,MATCH(_xlfn.MAXIFS(B93:FE93,metrics.rec,"Coverage"),B93:FE93,0)+1)), ", ", INDIRECT(ADDRESS(2,MATCH(_xlfn.MAXIFS(B93:FE93,metrics.rec,"Coverage"),B93:FE93,0)+1)))</f>
        <v>#N/A</v>
      </c>
      <c r="FT93" s="1" t="str" cm="1">
        <f t="array" aca="1" ref="FT93" ca="1">CONCATENATE(INDIRECT(ADDRESS(1,MATCH(_xlfn.MAXIFS(B93:FE93,metrics.rec,"Recatio"),B93:FE93,0)+1)), ", ", INDIRECT(ADDRESS(2,MATCH(_xlfn.MAXIFS(B93:FE93,metrics.rec,"Recatio"),B93:FE93,0)+1)))</f>
        <v>k=5, r=0.1</v>
      </c>
      <c r="FU93" s="1" t="str" cm="1">
        <f t="array" aca="1" ref="FU93" ca="1">CONCATENATE(INDIRECT(ADDRESS(1,MATCH(_xlfn.MINIFS(B93:FE93,metrics.rec,"Time"),B93:FE93,0)+1)), ", ", INDIRECT(ADDRESS(2,MATCH(_xlfn.MINIFS(B93:FE93,metrics.rec,"Time"),B93:FE93,0)+1)))</f>
        <v>k=5, r=0.9</v>
      </c>
    </row>
    <row r="94" spans="1:177" x14ac:dyDescent="0.2">
      <c r="A94" s="1" t="s">
        <v>90</v>
      </c>
      <c r="B94" s="4">
        <v>0.62549999999999994</v>
      </c>
      <c r="C94" s="4">
        <v>0.67469999999999997</v>
      </c>
      <c r="D94" s="4">
        <v>0.28889999999999999</v>
      </c>
      <c r="E94" s="4">
        <v>1.6000000000000001E-3</v>
      </c>
      <c r="F94" s="4">
        <v>0.88080000000000003</v>
      </c>
      <c r="G94" s="4"/>
      <c r="H94" s="4">
        <v>1</v>
      </c>
      <c r="I94" s="4">
        <v>8.7735000000000003</v>
      </c>
      <c r="J94" s="5">
        <v>0.63519999999999999</v>
      </c>
      <c r="K94" s="5">
        <v>0.69779999999999998</v>
      </c>
      <c r="L94" s="5">
        <v>0.27910000000000001</v>
      </c>
      <c r="M94" s="5">
        <v>4.7999999999999996E-3</v>
      </c>
      <c r="N94" s="5">
        <v>0.87209999999999999</v>
      </c>
      <c r="O94" s="5"/>
      <c r="P94" s="5">
        <v>1</v>
      </c>
      <c r="Q94" s="5">
        <v>6.9813999999999998</v>
      </c>
      <c r="R94" s="4">
        <v>0.64429999999999998</v>
      </c>
      <c r="S94" s="4">
        <v>0.7157</v>
      </c>
      <c r="T94" s="4">
        <v>0.27089999999999997</v>
      </c>
      <c r="U94" s="4">
        <v>8.8000000000000005E-3</v>
      </c>
      <c r="V94" s="4">
        <v>0.85960000000000003</v>
      </c>
      <c r="W94" s="4"/>
      <c r="X94" s="4">
        <v>1</v>
      </c>
      <c r="Y94" s="4">
        <v>5.3250999999999999</v>
      </c>
      <c r="Z94" s="5">
        <v>0.6673</v>
      </c>
      <c r="AA94" s="5">
        <v>0.76949999999999996</v>
      </c>
      <c r="AB94" s="5">
        <v>0.23300000000000001</v>
      </c>
      <c r="AC94" s="5">
        <v>1.4800000000000001E-2</v>
      </c>
      <c r="AD94" s="5">
        <v>0.83</v>
      </c>
      <c r="AE94" s="5"/>
      <c r="AF94" s="5">
        <v>1</v>
      </c>
      <c r="AG94" s="5">
        <v>3.2860999999999998</v>
      </c>
      <c r="AH94" s="4">
        <v>0.75890000000000002</v>
      </c>
      <c r="AI94" s="4">
        <v>1.0027999999999999</v>
      </c>
      <c r="AJ94" s="4">
        <v>0.1381</v>
      </c>
      <c r="AK94" s="4">
        <v>2.7900000000000001E-2</v>
      </c>
      <c r="AL94" s="4">
        <v>0.70779999999999998</v>
      </c>
      <c r="AM94" s="4"/>
      <c r="AN94" s="4">
        <v>0.9839</v>
      </c>
      <c r="AO94" s="4">
        <v>1.421</v>
      </c>
      <c r="AP94" s="5"/>
      <c r="AQ94" s="5"/>
      <c r="AR94" s="5"/>
      <c r="AS94" s="5"/>
      <c r="AT94" s="5"/>
      <c r="AU94" s="5"/>
      <c r="AV94" s="5"/>
      <c r="AW94" s="5"/>
      <c r="AX94" s="4"/>
      <c r="AY94" s="4"/>
      <c r="AZ94" s="4"/>
      <c r="BA94" s="4"/>
      <c r="BB94" s="4"/>
      <c r="BC94" s="4"/>
      <c r="BD94" s="4"/>
      <c r="BE94" s="4"/>
      <c r="BF94" s="5"/>
      <c r="BG94" s="5"/>
      <c r="BH94" s="5"/>
      <c r="BI94" s="5"/>
      <c r="BJ94" s="5"/>
      <c r="BK94" s="5"/>
      <c r="BL94" s="5"/>
      <c r="BM94" s="5"/>
      <c r="BN94" s="4"/>
      <c r="BO94" s="4"/>
      <c r="BP94" s="4"/>
      <c r="BQ94" s="4"/>
      <c r="BR94" s="4"/>
      <c r="BS94" s="4"/>
      <c r="BT94" s="4"/>
      <c r="BU94" s="4"/>
      <c r="BV94" s="5"/>
      <c r="BW94" s="5"/>
      <c r="BX94" s="5"/>
      <c r="BY94" s="5"/>
      <c r="BZ94" s="5"/>
      <c r="CA94" s="5"/>
      <c r="CB94" s="5"/>
      <c r="CC94" s="5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5"/>
      <c r="EI94" s="5"/>
      <c r="EJ94" s="5"/>
      <c r="EK94" s="5"/>
      <c r="EL94" s="5"/>
      <c r="EM94" s="5"/>
      <c r="EN94" s="5"/>
      <c r="EO94" s="5"/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>
        <f t="shared" si="16"/>
        <v>0.66623999999999994</v>
      </c>
      <c r="FG94" s="4">
        <f t="shared" si="17"/>
        <v>0.77210000000000001</v>
      </c>
      <c r="FH94" s="4">
        <f t="shared" si="18"/>
        <v>0.24199999999999999</v>
      </c>
      <c r="FI94" s="4">
        <f t="shared" si="19"/>
        <v>1.158E-2</v>
      </c>
      <c r="FJ94" s="4">
        <f t="shared" si="20"/>
        <v>0.83005999999999991</v>
      </c>
      <c r="FK94" s="4" t="e">
        <f t="shared" si="21"/>
        <v>#DIV/0!</v>
      </c>
      <c r="FL94" s="4">
        <f t="shared" si="22"/>
        <v>0.99678</v>
      </c>
      <c r="FM94" s="4">
        <f t="shared" si="23"/>
        <v>5.1574200000000001</v>
      </c>
      <c r="FN94" s="1" t="str" cm="1">
        <f t="array" aca="1" ref="FN94" ca="1">CONCATENATE(INDIRECT(ADDRESS(1,MATCH(_xlfn.MINIFS(B94:FE94,metrics.rec,"MAE"),B94:FE94,0)+1)), ", ", INDIRECT(ADDRESS(2,MATCH(_xlfn.MINIFS(B94:FE94,metrics.rec,"MAE"),B94:FE94,0)+1)))</f>
        <v>k=5, r=0.1</v>
      </c>
      <c r="FO94" s="1" t="str" cm="1">
        <f t="array" aca="1" ref="FO94" ca="1">CONCATENATE(INDIRECT(ADDRESS(1,MATCH(_xlfn.MINIFS(B94:FE94,metrics.rec,"MSE"),B94:FE94,0)+1)), ", ", INDIRECT(ADDRESS(2,MATCH(_xlfn.MINIFS(B94:FE94,metrics.rec,"MSE"),B94:FE94,0)+1)))</f>
        <v>k=5, r=0.1</v>
      </c>
      <c r="FP94" s="1" t="str" cm="1">
        <f t="array" aca="1" ref="FP94" ca="1">CONCATENATE(INDIRECT(ADDRESS(1,MATCH(_xlfn.MAXIFS(B94:FE94,metrics.rec,"R"),B94:FE94,0)+1)), ", ", INDIRECT(ADDRESS(2,MATCH(_xlfn.MAXIFS(B94:FE94,metrics.rec,"R"),B94:FE94,0)+1)))</f>
        <v>k=5, r=0.1</v>
      </c>
      <c r="FQ94" s="1" t="str" cm="1">
        <f t="array" aca="1" ref="FQ94" ca="1">CONCATENATE(INDIRECT(ADDRESS(1,MATCH(_xlfn.MAXIFS(B94:FE94,metrics.rec,"Precision"),B94:FE94,0)+1)), ", ", INDIRECT(ADDRESS(2,MATCH(_xlfn.MAXIFS(B94:FE94,metrics.rec,"Precision"),B94:FE94,0)+1)))</f>
        <v>k=5, r=0.9</v>
      </c>
      <c r="FR94" s="1" t="str" cm="1">
        <f t="array" aca="1" ref="FR94" ca="1">CONCATENATE(INDIRECT(ADDRESS(1,MATCH(_xlfn.MAXIFS(B94:FE94,metrics.rec,"Recall"),B94:FE94,0)+1)), ", ", INDIRECT(ADDRESS(2,MATCH(_xlfn.MAXIFS(B94:FE94,metrics.rec,"Recall"),B94:FE94,0)+1)))</f>
        <v>k=5, r=0.1</v>
      </c>
      <c r="FS94" s="1" t="e" cm="1">
        <f t="array" aca="1" ref="FS94" ca="1">CONCATENATE(INDIRECT(ADDRESS(1,MATCH(_xlfn.MAXIFS(B94:FE94,metrics.rec,"Coverage"),B94:FE94,0)+1)), ", ", INDIRECT(ADDRESS(2,MATCH(_xlfn.MAXIFS(B94:FE94,metrics.rec,"Coverage"),B94:FE94,0)+1)))</f>
        <v>#N/A</v>
      </c>
      <c r="FT94" s="1" t="str" cm="1">
        <f t="array" aca="1" ref="FT94" ca="1">CONCATENATE(INDIRECT(ADDRESS(1,MATCH(_xlfn.MAXIFS(B94:FE94,metrics.rec,"Recatio"),B94:FE94,0)+1)), ", ", INDIRECT(ADDRESS(2,MATCH(_xlfn.MAXIFS(B94:FE94,metrics.rec,"Recatio"),B94:FE94,0)+1)))</f>
        <v>k=5, r=0.1</v>
      </c>
      <c r="FU94" s="1" t="str" cm="1">
        <f t="array" aca="1" ref="FU94" ca="1">CONCATENATE(INDIRECT(ADDRESS(1,MATCH(_xlfn.MINIFS(B94:FE94,metrics.rec,"Time"),B94:FE94,0)+1)), ", ", INDIRECT(ADDRESS(2,MATCH(_xlfn.MINIFS(B94:FE94,metrics.rec,"Time"),B94:FE94,0)+1)))</f>
        <v>k=5, r=0.9</v>
      </c>
    </row>
    <row r="95" spans="1:177" x14ac:dyDescent="0.2">
      <c r="A95" s="1" t="s">
        <v>91</v>
      </c>
      <c r="B95" s="4">
        <v>0.61229999999999996</v>
      </c>
      <c r="C95" s="4">
        <v>0.64939999999999998</v>
      </c>
      <c r="D95" s="4">
        <v>0.3095</v>
      </c>
      <c r="E95" s="4">
        <v>1.6000000000000001E-3</v>
      </c>
      <c r="F95" s="4">
        <v>0.88729999999999998</v>
      </c>
      <c r="G95" s="4"/>
      <c r="H95" s="4">
        <v>1</v>
      </c>
      <c r="I95" s="4">
        <v>7.9621000000000004</v>
      </c>
      <c r="J95" s="5">
        <v>0.62480000000000002</v>
      </c>
      <c r="K95" s="5">
        <v>0.67910000000000004</v>
      </c>
      <c r="L95" s="5">
        <v>0.29820000000000002</v>
      </c>
      <c r="M95" s="5">
        <v>4.7999999999999996E-3</v>
      </c>
      <c r="N95" s="5">
        <v>0.87709999999999999</v>
      </c>
      <c r="O95" s="5"/>
      <c r="P95" s="5">
        <v>1</v>
      </c>
      <c r="Q95" s="5">
        <v>7.1859000000000002</v>
      </c>
      <c r="R95" s="4">
        <v>0.63749999999999996</v>
      </c>
      <c r="S95" s="4">
        <v>0.70479999999999998</v>
      </c>
      <c r="T95" s="4">
        <v>0.27950000000000003</v>
      </c>
      <c r="U95" s="4">
        <v>8.8999999999999999E-3</v>
      </c>
      <c r="V95" s="4">
        <v>0.86129999999999995</v>
      </c>
      <c r="W95" s="4"/>
      <c r="X95" s="4">
        <v>1</v>
      </c>
      <c r="Y95" s="4">
        <v>5.5347999999999997</v>
      </c>
      <c r="Z95" s="5">
        <v>0.66390000000000005</v>
      </c>
      <c r="AA95" s="5">
        <v>0.76539999999999997</v>
      </c>
      <c r="AB95" s="5">
        <v>0.2291</v>
      </c>
      <c r="AC95" s="5">
        <v>1.4800000000000001E-2</v>
      </c>
      <c r="AD95" s="5">
        <v>0.82979999999999998</v>
      </c>
      <c r="AE95" s="5"/>
      <c r="AF95" s="5">
        <v>1</v>
      </c>
      <c r="AG95" s="5">
        <v>3.2238000000000002</v>
      </c>
      <c r="AH95" s="4">
        <v>0.75190000000000001</v>
      </c>
      <c r="AI95" s="4">
        <v>0.98799999999999999</v>
      </c>
      <c r="AJ95" s="4">
        <v>0.13650000000000001</v>
      </c>
      <c r="AK95" s="4">
        <v>2.86E-2</v>
      </c>
      <c r="AL95" s="4">
        <v>0.70179999999999998</v>
      </c>
      <c r="AM95" s="4"/>
      <c r="AN95" s="4">
        <v>0.9839</v>
      </c>
      <c r="AO95" s="4">
        <v>1.4305000000000001</v>
      </c>
      <c r="AP95" s="5"/>
      <c r="AQ95" s="5"/>
      <c r="AR95" s="5"/>
      <c r="AS95" s="5"/>
      <c r="AT95" s="5"/>
      <c r="AU95" s="5"/>
      <c r="AV95" s="5"/>
      <c r="AW95" s="5"/>
      <c r="AX95" s="4"/>
      <c r="AY95" s="4"/>
      <c r="AZ95" s="4"/>
      <c r="BA95" s="4"/>
      <c r="BB95" s="4"/>
      <c r="BC95" s="4"/>
      <c r="BD95" s="4"/>
      <c r="BE95" s="4"/>
      <c r="BF95" s="5"/>
      <c r="BG95" s="5"/>
      <c r="BH95" s="5"/>
      <c r="BI95" s="5"/>
      <c r="BJ95" s="5"/>
      <c r="BK95" s="5"/>
      <c r="BL95" s="5"/>
      <c r="BM95" s="5"/>
      <c r="BN95" s="4"/>
      <c r="BO95" s="4"/>
      <c r="BP95" s="4"/>
      <c r="BQ95" s="4"/>
      <c r="BR95" s="4"/>
      <c r="BS95" s="4"/>
      <c r="BT95" s="4"/>
      <c r="BU95" s="4"/>
      <c r="BV95" s="5"/>
      <c r="BW95" s="5"/>
      <c r="BX95" s="5"/>
      <c r="BY95" s="5"/>
      <c r="BZ95" s="5"/>
      <c r="CA95" s="5"/>
      <c r="CB95" s="5"/>
      <c r="CC95" s="5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5"/>
      <c r="EI95" s="5"/>
      <c r="EJ95" s="5"/>
      <c r="EK95" s="5"/>
      <c r="EL95" s="5"/>
      <c r="EM95" s="5"/>
      <c r="EN95" s="5"/>
      <c r="EO95" s="5"/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>
        <f t="shared" si="16"/>
        <v>0.65808</v>
      </c>
      <c r="FG95" s="4">
        <f t="shared" si="17"/>
        <v>0.75734000000000001</v>
      </c>
      <c r="FH95" s="4">
        <f t="shared" si="18"/>
        <v>0.25056</v>
      </c>
      <c r="FI95" s="4">
        <f t="shared" si="19"/>
        <v>1.174E-2</v>
      </c>
      <c r="FJ95" s="4">
        <f t="shared" si="20"/>
        <v>0.83146000000000009</v>
      </c>
      <c r="FK95" s="4" t="e">
        <f t="shared" si="21"/>
        <v>#DIV/0!</v>
      </c>
      <c r="FL95" s="4">
        <f t="shared" si="22"/>
        <v>0.99678</v>
      </c>
      <c r="FM95" s="4">
        <f t="shared" si="23"/>
        <v>5.0674200000000003</v>
      </c>
      <c r="FN95" s="1" t="str" cm="1">
        <f t="array" aca="1" ref="FN95" ca="1">CONCATENATE(INDIRECT(ADDRESS(1,MATCH(_xlfn.MINIFS(B95:FE95,metrics.rec,"MAE"),B95:FE95,0)+1)), ", ", INDIRECT(ADDRESS(2,MATCH(_xlfn.MINIFS(B95:FE95,metrics.rec,"MAE"),B95:FE95,0)+1)))</f>
        <v>k=5, r=0.1</v>
      </c>
      <c r="FO95" s="1" t="str" cm="1">
        <f t="array" aca="1" ref="FO95" ca="1">CONCATENATE(INDIRECT(ADDRESS(1,MATCH(_xlfn.MINIFS(B95:FE95,metrics.rec,"MSE"),B95:FE95,0)+1)), ", ", INDIRECT(ADDRESS(2,MATCH(_xlfn.MINIFS(B95:FE95,metrics.rec,"MSE"),B95:FE95,0)+1)))</f>
        <v>k=5, r=0.1</v>
      </c>
      <c r="FP95" s="1" t="str" cm="1">
        <f t="array" aca="1" ref="FP95" ca="1">CONCATENATE(INDIRECT(ADDRESS(1,MATCH(_xlfn.MAXIFS(B95:FE95,metrics.rec,"R"),B95:FE95,0)+1)), ", ", INDIRECT(ADDRESS(2,MATCH(_xlfn.MAXIFS(B95:FE95,metrics.rec,"R"),B95:FE95,0)+1)))</f>
        <v>k=5, r=0.1</v>
      </c>
      <c r="FQ95" s="1" t="str" cm="1">
        <f t="array" aca="1" ref="FQ95" ca="1">CONCATENATE(INDIRECT(ADDRESS(1,MATCH(_xlfn.MAXIFS(B95:FE95,metrics.rec,"Precision"),B95:FE95,0)+1)), ", ", INDIRECT(ADDRESS(2,MATCH(_xlfn.MAXIFS(B95:FE95,metrics.rec,"Precision"),B95:FE95,0)+1)))</f>
        <v>k=5, r=0.9</v>
      </c>
      <c r="FR95" s="1" t="str" cm="1">
        <f t="array" aca="1" ref="FR95" ca="1">CONCATENATE(INDIRECT(ADDRESS(1,MATCH(_xlfn.MAXIFS(B95:FE95,metrics.rec,"Recall"),B95:FE95,0)+1)), ", ", INDIRECT(ADDRESS(2,MATCH(_xlfn.MAXIFS(B95:FE95,metrics.rec,"Recall"),B95:FE95,0)+1)))</f>
        <v>k=5, r=0.1</v>
      </c>
      <c r="FS95" s="1" t="e" cm="1">
        <f t="array" aca="1" ref="FS95" ca="1">CONCATENATE(INDIRECT(ADDRESS(1,MATCH(_xlfn.MAXIFS(B95:FE95,metrics.rec,"Coverage"),B95:FE95,0)+1)), ", ", INDIRECT(ADDRESS(2,MATCH(_xlfn.MAXIFS(B95:FE95,metrics.rec,"Coverage"),B95:FE95,0)+1)))</f>
        <v>#N/A</v>
      </c>
      <c r="FT95" s="1" t="str" cm="1">
        <f t="array" aca="1" ref="FT95" ca="1">CONCATENATE(INDIRECT(ADDRESS(1,MATCH(_xlfn.MAXIFS(B95:FE95,metrics.rec,"Recatio"),B95:FE95,0)+1)), ", ", INDIRECT(ADDRESS(2,MATCH(_xlfn.MAXIFS(B95:FE95,metrics.rec,"Recatio"),B95:FE95,0)+1)))</f>
        <v>k=5, r=0.1</v>
      </c>
      <c r="FU95" s="1" t="str" cm="1">
        <f t="array" aca="1" ref="FU95" ca="1">CONCATENATE(INDIRECT(ADDRESS(1,MATCH(_xlfn.MINIFS(B95:FE95,metrics.rec,"Time"),B95:FE95,0)+1)), ", ", INDIRECT(ADDRESS(2,MATCH(_xlfn.MINIFS(B95:FE95,metrics.rec,"Time"),B95:FE95,0)+1)))</f>
        <v>k=5, r=0.9</v>
      </c>
    </row>
    <row r="96" spans="1:177" x14ac:dyDescent="0.2">
      <c r="A96" s="1" t="s">
        <v>92</v>
      </c>
      <c r="B96" s="4">
        <v>0.60980000000000001</v>
      </c>
      <c r="C96" s="4">
        <v>0.64270000000000005</v>
      </c>
      <c r="D96" s="4">
        <v>0.30780000000000002</v>
      </c>
      <c r="E96" s="4">
        <v>1.6000000000000001E-3</v>
      </c>
      <c r="F96" s="4">
        <v>0.88490000000000002</v>
      </c>
      <c r="G96" s="4"/>
      <c r="H96" s="4">
        <v>1</v>
      </c>
      <c r="I96" s="4">
        <v>7.6308999999999996</v>
      </c>
      <c r="J96" s="5">
        <v>0.62209999999999999</v>
      </c>
      <c r="K96" s="5">
        <v>0.67169999999999996</v>
      </c>
      <c r="L96" s="5">
        <v>0.30059999999999998</v>
      </c>
      <c r="M96" s="5">
        <v>4.7999999999999996E-3</v>
      </c>
      <c r="N96" s="5">
        <v>0.87380000000000002</v>
      </c>
      <c r="O96" s="5"/>
      <c r="P96" s="5">
        <v>1</v>
      </c>
      <c r="Q96" s="5">
        <v>6.9821</v>
      </c>
      <c r="R96" s="4">
        <v>0.63519999999999999</v>
      </c>
      <c r="S96" s="4">
        <v>0.69830000000000003</v>
      </c>
      <c r="T96" s="4">
        <v>0.28070000000000001</v>
      </c>
      <c r="U96" s="4">
        <v>8.8999999999999999E-3</v>
      </c>
      <c r="V96" s="4">
        <v>0.85719999999999996</v>
      </c>
      <c r="W96" s="4"/>
      <c r="X96" s="4">
        <v>1</v>
      </c>
      <c r="Y96" s="4">
        <v>5.4379999999999997</v>
      </c>
      <c r="Z96" s="5">
        <v>0.66590000000000005</v>
      </c>
      <c r="AA96" s="5">
        <v>0.76949999999999996</v>
      </c>
      <c r="AB96" s="5">
        <v>0.222</v>
      </c>
      <c r="AC96" s="5">
        <v>1.4800000000000001E-2</v>
      </c>
      <c r="AD96" s="5">
        <v>0.82199999999999995</v>
      </c>
      <c r="AE96" s="5"/>
      <c r="AF96" s="5">
        <v>1</v>
      </c>
      <c r="AG96" s="5">
        <v>3.2098</v>
      </c>
      <c r="AH96" s="4">
        <v>0.75729999999999997</v>
      </c>
      <c r="AI96" s="4">
        <v>1.0007999999999999</v>
      </c>
      <c r="AJ96" s="4">
        <v>0.13320000000000001</v>
      </c>
      <c r="AK96" s="4">
        <v>2.8400000000000002E-2</v>
      </c>
      <c r="AL96" s="4">
        <v>0.69410000000000005</v>
      </c>
      <c r="AM96" s="4"/>
      <c r="AN96" s="4">
        <v>0.9839</v>
      </c>
      <c r="AO96" s="4">
        <v>1.4609000000000001</v>
      </c>
      <c r="AP96" s="5"/>
      <c r="AQ96" s="5"/>
      <c r="AR96" s="5"/>
      <c r="AS96" s="5"/>
      <c r="AT96" s="5"/>
      <c r="AU96" s="5"/>
      <c r="AV96" s="5"/>
      <c r="AW96" s="5"/>
      <c r="AX96" s="4"/>
      <c r="AY96" s="4"/>
      <c r="AZ96" s="4"/>
      <c r="BA96" s="4"/>
      <c r="BB96" s="4"/>
      <c r="BC96" s="4"/>
      <c r="BD96" s="4"/>
      <c r="BE96" s="4"/>
      <c r="BF96" s="5"/>
      <c r="BG96" s="5"/>
      <c r="BH96" s="5"/>
      <c r="BI96" s="5"/>
      <c r="BJ96" s="5"/>
      <c r="BK96" s="5"/>
      <c r="BL96" s="5"/>
      <c r="BM96" s="5"/>
      <c r="BN96" s="4"/>
      <c r="BO96" s="4"/>
      <c r="BP96" s="4"/>
      <c r="BQ96" s="4"/>
      <c r="BR96" s="4"/>
      <c r="BS96" s="4"/>
      <c r="BT96" s="4"/>
      <c r="BU96" s="4"/>
      <c r="BV96" s="5"/>
      <c r="BW96" s="5"/>
      <c r="BX96" s="5"/>
      <c r="BY96" s="5"/>
      <c r="BZ96" s="5"/>
      <c r="CA96" s="5"/>
      <c r="CB96" s="5"/>
      <c r="CC96" s="5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/>
      <c r="EI96" s="5"/>
      <c r="EJ96" s="5"/>
      <c r="EK96" s="5"/>
      <c r="EL96" s="5"/>
      <c r="EM96" s="5"/>
      <c r="EN96" s="5"/>
      <c r="EO96" s="5"/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>
        <f t="shared" si="16"/>
        <v>0.65805999999999998</v>
      </c>
      <c r="FG96" s="4">
        <f t="shared" si="17"/>
        <v>0.75659999999999994</v>
      </c>
      <c r="FH96" s="4">
        <f t="shared" si="18"/>
        <v>0.24886</v>
      </c>
      <c r="FI96" s="4">
        <f t="shared" si="19"/>
        <v>1.17E-2</v>
      </c>
      <c r="FJ96" s="4">
        <f t="shared" si="20"/>
        <v>0.82639999999999991</v>
      </c>
      <c r="FK96" s="4" t="e">
        <f t="shared" si="21"/>
        <v>#DIV/0!</v>
      </c>
      <c r="FL96" s="4">
        <f t="shared" si="22"/>
        <v>0.99678</v>
      </c>
      <c r="FM96" s="4">
        <f t="shared" si="23"/>
        <v>4.9443399999999995</v>
      </c>
      <c r="FN96" s="1" t="str" cm="1">
        <f t="array" aca="1" ref="FN96" ca="1">CONCATENATE(INDIRECT(ADDRESS(1,MATCH(_xlfn.MINIFS(B96:FE96,metrics.rec,"MAE"),B96:FE96,0)+1)), ", ", INDIRECT(ADDRESS(2,MATCH(_xlfn.MINIFS(B96:FE96,metrics.rec,"MAE"),B96:FE96,0)+1)))</f>
        <v>k=5, r=0.1</v>
      </c>
      <c r="FO96" s="1" t="str" cm="1">
        <f t="array" aca="1" ref="FO96" ca="1">CONCATENATE(INDIRECT(ADDRESS(1,MATCH(_xlfn.MINIFS(B96:FE96,metrics.rec,"MSE"),B96:FE96,0)+1)), ", ", INDIRECT(ADDRESS(2,MATCH(_xlfn.MINIFS(B96:FE96,metrics.rec,"MSE"),B96:FE96,0)+1)))</f>
        <v>k=5, r=0.1</v>
      </c>
      <c r="FP96" s="1" t="str" cm="1">
        <f t="array" aca="1" ref="FP96" ca="1">CONCATENATE(INDIRECT(ADDRESS(1,MATCH(_xlfn.MAXIFS(B96:FE96,metrics.rec,"R"),B96:FE96,0)+1)), ", ", INDIRECT(ADDRESS(2,MATCH(_xlfn.MAXIFS(B96:FE96,metrics.rec,"R"),B96:FE96,0)+1)))</f>
        <v>k=5, r=0.1</v>
      </c>
      <c r="FQ96" s="1" t="str" cm="1">
        <f t="array" aca="1" ref="FQ96" ca="1">CONCATENATE(INDIRECT(ADDRESS(1,MATCH(_xlfn.MAXIFS(B96:FE96,metrics.rec,"Precision"),B96:FE96,0)+1)), ", ", INDIRECT(ADDRESS(2,MATCH(_xlfn.MAXIFS(B96:FE96,metrics.rec,"Precision"),B96:FE96,0)+1)))</f>
        <v>k=5, r=0.9</v>
      </c>
      <c r="FR96" s="1" t="str" cm="1">
        <f t="array" aca="1" ref="FR96" ca="1">CONCATENATE(INDIRECT(ADDRESS(1,MATCH(_xlfn.MAXIFS(B96:FE96,metrics.rec,"Recall"),B96:FE96,0)+1)), ", ", INDIRECT(ADDRESS(2,MATCH(_xlfn.MAXIFS(B96:FE96,metrics.rec,"Recall"),B96:FE96,0)+1)))</f>
        <v>k=5, r=0.1</v>
      </c>
      <c r="FS96" s="1" t="e" cm="1">
        <f t="array" aca="1" ref="FS96" ca="1">CONCATENATE(INDIRECT(ADDRESS(1,MATCH(_xlfn.MAXIFS(B96:FE96,metrics.rec,"Coverage"),B96:FE96,0)+1)), ", ", INDIRECT(ADDRESS(2,MATCH(_xlfn.MAXIFS(B96:FE96,metrics.rec,"Coverage"),B96:FE96,0)+1)))</f>
        <v>#N/A</v>
      </c>
      <c r="FT96" s="1" t="str" cm="1">
        <f t="array" aca="1" ref="FT96" ca="1">CONCATENATE(INDIRECT(ADDRESS(1,MATCH(_xlfn.MAXIFS(B96:FE96,metrics.rec,"Recatio"),B96:FE96,0)+1)), ", ", INDIRECT(ADDRESS(2,MATCH(_xlfn.MAXIFS(B96:FE96,metrics.rec,"Recatio"),B96:FE96,0)+1)))</f>
        <v>k=5, r=0.1</v>
      </c>
      <c r="FU96" s="1" t="str" cm="1">
        <f t="array" aca="1" ref="FU96" ca="1">CONCATENATE(INDIRECT(ADDRESS(1,MATCH(_xlfn.MINIFS(B96:FE96,metrics.rec,"Time"),B96:FE96,0)+1)), ", ", INDIRECT(ADDRESS(2,MATCH(_xlfn.MINIFS(B96:FE96,metrics.rec,"Time"),B96:FE96,0)+1)))</f>
        <v>k=5, r=0.9</v>
      </c>
    </row>
    <row r="97" spans="1:177" x14ac:dyDescent="0.2">
      <c r="A97" s="1" t="s">
        <v>93</v>
      </c>
      <c r="B97" s="4">
        <v>0.60089999999999999</v>
      </c>
      <c r="C97" s="4">
        <v>0.62990000000000002</v>
      </c>
      <c r="D97" s="4">
        <v>0.31730000000000003</v>
      </c>
      <c r="E97" s="4">
        <v>1.6000000000000001E-3</v>
      </c>
      <c r="F97" s="4">
        <v>0.8871</v>
      </c>
      <c r="G97" s="4"/>
      <c r="H97" s="4">
        <v>1</v>
      </c>
      <c r="I97" s="4">
        <v>7.8635999999999999</v>
      </c>
      <c r="J97" s="5">
        <v>0.61760000000000004</v>
      </c>
      <c r="K97" s="5">
        <v>0.66800000000000004</v>
      </c>
      <c r="L97" s="5">
        <v>0.3029</v>
      </c>
      <c r="M97" s="5">
        <v>4.7999999999999996E-3</v>
      </c>
      <c r="N97" s="5">
        <v>0.87419999999999998</v>
      </c>
      <c r="O97" s="5"/>
      <c r="P97" s="5">
        <v>1</v>
      </c>
      <c r="Q97" s="5">
        <v>6.9690000000000003</v>
      </c>
      <c r="R97" s="4">
        <v>0.63619999999999999</v>
      </c>
      <c r="S97" s="4">
        <v>0.7087</v>
      </c>
      <c r="T97" s="4">
        <v>0.26989999999999997</v>
      </c>
      <c r="U97" s="4">
        <v>8.8999999999999999E-3</v>
      </c>
      <c r="V97" s="4">
        <v>0.85289999999999999</v>
      </c>
      <c r="W97" s="4"/>
      <c r="X97" s="4">
        <v>1</v>
      </c>
      <c r="Y97" s="4">
        <v>5.4641000000000002</v>
      </c>
      <c r="Z97" s="5">
        <v>0.67649999999999999</v>
      </c>
      <c r="AA97" s="5">
        <v>0.80320000000000003</v>
      </c>
      <c r="AB97" s="5">
        <v>0.20630000000000001</v>
      </c>
      <c r="AC97" s="5">
        <v>1.47E-2</v>
      </c>
      <c r="AD97" s="5">
        <v>0.81210000000000004</v>
      </c>
      <c r="AE97" s="5"/>
      <c r="AF97" s="5">
        <v>1</v>
      </c>
      <c r="AG97" s="5">
        <v>3.2837999999999998</v>
      </c>
      <c r="AH97" s="4">
        <v>0.76880000000000004</v>
      </c>
      <c r="AI97" s="4">
        <v>1.0321</v>
      </c>
      <c r="AJ97" s="4">
        <v>0.13170000000000001</v>
      </c>
      <c r="AK97" s="4">
        <v>2.8199999999999999E-2</v>
      </c>
      <c r="AL97" s="4">
        <v>0.68969999999999998</v>
      </c>
      <c r="AM97" s="4"/>
      <c r="AN97" s="4">
        <v>0.9839</v>
      </c>
      <c r="AO97" s="4">
        <v>1.5809</v>
      </c>
      <c r="AP97" s="5"/>
      <c r="AQ97" s="5"/>
      <c r="AR97" s="5"/>
      <c r="AS97" s="5"/>
      <c r="AT97" s="5"/>
      <c r="AU97" s="5"/>
      <c r="AV97" s="5"/>
      <c r="AW97" s="5"/>
      <c r="AX97" s="4"/>
      <c r="AY97" s="4"/>
      <c r="AZ97" s="4"/>
      <c r="BA97" s="4"/>
      <c r="BB97" s="4"/>
      <c r="BC97" s="4"/>
      <c r="BD97" s="4"/>
      <c r="BE97" s="4"/>
      <c r="BF97" s="5"/>
      <c r="BG97" s="5"/>
      <c r="BH97" s="5"/>
      <c r="BI97" s="5"/>
      <c r="BJ97" s="5"/>
      <c r="BK97" s="5"/>
      <c r="BL97" s="5"/>
      <c r="BM97" s="5"/>
      <c r="BN97" s="4"/>
      <c r="BO97" s="4"/>
      <c r="BP97" s="4"/>
      <c r="BQ97" s="4"/>
      <c r="BR97" s="4"/>
      <c r="BS97" s="4"/>
      <c r="BT97" s="4"/>
      <c r="BU97" s="4"/>
      <c r="BV97" s="5"/>
      <c r="BW97" s="5"/>
      <c r="BX97" s="5"/>
      <c r="BY97" s="5"/>
      <c r="BZ97" s="5"/>
      <c r="CA97" s="5"/>
      <c r="CB97" s="5"/>
      <c r="CC97" s="5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/>
      <c r="EI97" s="5"/>
      <c r="EJ97" s="5"/>
      <c r="EK97" s="5"/>
      <c r="EL97" s="5"/>
      <c r="EM97" s="5"/>
      <c r="EN97" s="5"/>
      <c r="EO97" s="5"/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>
        <f t="shared" si="16"/>
        <v>0.66</v>
      </c>
      <c r="FG97" s="4">
        <f t="shared" si="17"/>
        <v>0.76837999999999995</v>
      </c>
      <c r="FH97" s="4">
        <f t="shared" si="18"/>
        <v>0.24562</v>
      </c>
      <c r="FI97" s="4">
        <f t="shared" si="19"/>
        <v>1.1640000000000001E-2</v>
      </c>
      <c r="FJ97" s="4">
        <f t="shared" si="20"/>
        <v>0.82319999999999993</v>
      </c>
      <c r="FK97" s="4" t="e">
        <f t="shared" si="21"/>
        <v>#DIV/0!</v>
      </c>
      <c r="FL97" s="4">
        <f t="shared" si="22"/>
        <v>0.99678</v>
      </c>
      <c r="FM97" s="4">
        <f t="shared" si="23"/>
        <v>5.0322800000000001</v>
      </c>
      <c r="FN97" s="1" t="str" cm="1">
        <f t="array" aca="1" ref="FN97" ca="1">CONCATENATE(INDIRECT(ADDRESS(1,MATCH(_xlfn.MINIFS(B97:FE97,metrics.rec,"MAE"),B97:FE97,0)+1)), ", ", INDIRECT(ADDRESS(2,MATCH(_xlfn.MINIFS(B97:FE97,metrics.rec,"MAE"),B97:FE97,0)+1)))</f>
        <v>k=5, r=0.1</v>
      </c>
      <c r="FO97" s="1" t="str" cm="1">
        <f t="array" aca="1" ref="FO97" ca="1">CONCATENATE(INDIRECT(ADDRESS(1,MATCH(_xlfn.MINIFS(B97:FE97,metrics.rec,"MSE"),B97:FE97,0)+1)), ", ", INDIRECT(ADDRESS(2,MATCH(_xlfn.MINIFS(B97:FE97,metrics.rec,"MSE"),B97:FE97,0)+1)))</f>
        <v>k=5, r=0.1</v>
      </c>
      <c r="FP97" s="1" t="str" cm="1">
        <f t="array" aca="1" ref="FP97" ca="1">CONCATENATE(INDIRECT(ADDRESS(1,MATCH(_xlfn.MAXIFS(B97:FE97,metrics.rec,"R"),B97:FE97,0)+1)), ", ", INDIRECT(ADDRESS(2,MATCH(_xlfn.MAXIFS(B97:FE97,metrics.rec,"R"),B97:FE97,0)+1)))</f>
        <v>k=5, r=0.1</v>
      </c>
      <c r="FQ97" s="1" t="str" cm="1">
        <f t="array" aca="1" ref="FQ97" ca="1">CONCATENATE(INDIRECT(ADDRESS(1,MATCH(_xlfn.MAXIFS(B97:FE97,metrics.rec,"Precision"),B97:FE97,0)+1)), ", ", INDIRECT(ADDRESS(2,MATCH(_xlfn.MAXIFS(B97:FE97,metrics.rec,"Precision"),B97:FE97,0)+1)))</f>
        <v>k=5, r=0.9</v>
      </c>
      <c r="FR97" s="1" t="str" cm="1">
        <f t="array" aca="1" ref="FR97" ca="1">CONCATENATE(INDIRECT(ADDRESS(1,MATCH(_xlfn.MAXIFS(B97:FE97,metrics.rec,"Recall"),B97:FE97,0)+1)), ", ", INDIRECT(ADDRESS(2,MATCH(_xlfn.MAXIFS(B97:FE97,metrics.rec,"Recall"),B97:FE97,0)+1)))</f>
        <v>k=5, r=0.1</v>
      </c>
      <c r="FS97" s="1" t="e" cm="1">
        <f t="array" aca="1" ref="FS97" ca="1">CONCATENATE(INDIRECT(ADDRESS(1,MATCH(_xlfn.MAXIFS(B97:FE97,metrics.rec,"Coverage"),B97:FE97,0)+1)), ", ", INDIRECT(ADDRESS(2,MATCH(_xlfn.MAXIFS(B97:FE97,metrics.rec,"Coverage"),B97:FE97,0)+1)))</f>
        <v>#N/A</v>
      </c>
      <c r="FT97" s="1" t="str" cm="1">
        <f t="array" aca="1" ref="FT97" ca="1">CONCATENATE(INDIRECT(ADDRESS(1,MATCH(_xlfn.MAXIFS(B97:FE97,metrics.rec,"Recatio"),B97:FE97,0)+1)), ", ", INDIRECT(ADDRESS(2,MATCH(_xlfn.MAXIFS(B97:FE97,metrics.rec,"Recatio"),B97:FE97,0)+1)))</f>
        <v>k=5, r=0.1</v>
      </c>
      <c r="FU97" s="1" t="str" cm="1">
        <f t="array" aca="1" ref="FU97" ca="1">CONCATENATE(INDIRECT(ADDRESS(1,MATCH(_xlfn.MINIFS(B97:FE97,metrics.rec,"Time"),B97:FE97,0)+1)), ", ", INDIRECT(ADDRESS(2,MATCH(_xlfn.MINIFS(B97:FE97,metrics.rec,"Time"),B97:FE97,0)+1)))</f>
        <v>k=5, r=0.9</v>
      </c>
    </row>
    <row r="98" spans="1:177" x14ac:dyDescent="0.2">
      <c r="A98" s="1" t="s">
        <v>94</v>
      </c>
      <c r="B98" s="4">
        <v>0.61019999999999996</v>
      </c>
      <c r="C98" s="4">
        <v>0.64639999999999997</v>
      </c>
      <c r="D98" s="4">
        <v>0.30840000000000001</v>
      </c>
      <c r="E98" s="4">
        <v>1.6000000000000001E-3</v>
      </c>
      <c r="F98" s="4">
        <v>0.89059999999999995</v>
      </c>
      <c r="G98" s="4"/>
      <c r="H98" s="4">
        <v>1</v>
      </c>
      <c r="I98" s="4">
        <v>7.8262</v>
      </c>
      <c r="J98" s="5">
        <v>0.62380000000000002</v>
      </c>
      <c r="K98" s="5">
        <v>0.67849999999999999</v>
      </c>
      <c r="L98" s="5">
        <v>0.29970000000000002</v>
      </c>
      <c r="M98" s="5">
        <v>4.7999999999999996E-3</v>
      </c>
      <c r="N98" s="5">
        <v>0.88009999999999999</v>
      </c>
      <c r="O98" s="5"/>
      <c r="P98" s="5">
        <v>1</v>
      </c>
      <c r="Q98" s="5">
        <v>6.4276999999999997</v>
      </c>
      <c r="R98" s="4">
        <v>0.63649999999999995</v>
      </c>
      <c r="S98" s="4">
        <v>0.70379999999999998</v>
      </c>
      <c r="T98" s="4">
        <v>0.27910000000000001</v>
      </c>
      <c r="U98" s="4">
        <v>8.8999999999999999E-3</v>
      </c>
      <c r="V98" s="4">
        <v>0.86409999999999998</v>
      </c>
      <c r="W98" s="4"/>
      <c r="X98" s="4">
        <v>1</v>
      </c>
      <c r="Y98" s="4">
        <v>4.7680999999999996</v>
      </c>
      <c r="Z98" s="5">
        <v>0.66449999999999998</v>
      </c>
      <c r="AA98" s="5">
        <v>0.76990000000000003</v>
      </c>
      <c r="AB98" s="5">
        <v>0.2288</v>
      </c>
      <c r="AC98" s="5">
        <v>1.4800000000000001E-2</v>
      </c>
      <c r="AD98" s="5">
        <v>0.83160000000000001</v>
      </c>
      <c r="AE98" s="5"/>
      <c r="AF98" s="5">
        <v>1</v>
      </c>
      <c r="AG98" s="5">
        <v>3.2189000000000001</v>
      </c>
      <c r="AH98" s="4">
        <v>0.75349999999999995</v>
      </c>
      <c r="AI98" s="4">
        <v>0.99339999999999995</v>
      </c>
      <c r="AJ98" s="4">
        <v>0.1381</v>
      </c>
      <c r="AK98" s="4">
        <v>2.87E-2</v>
      </c>
      <c r="AL98" s="4">
        <v>0.7036</v>
      </c>
      <c r="AM98" s="4"/>
      <c r="AN98" s="4">
        <v>0.9839</v>
      </c>
      <c r="AO98" s="4">
        <v>1.508</v>
      </c>
      <c r="AP98" s="5"/>
      <c r="AQ98" s="5"/>
      <c r="AR98" s="5"/>
      <c r="AS98" s="5"/>
      <c r="AT98" s="5"/>
      <c r="AU98" s="5"/>
      <c r="AV98" s="5"/>
      <c r="AW98" s="5"/>
      <c r="AX98" s="4"/>
      <c r="AY98" s="4"/>
      <c r="AZ98" s="4"/>
      <c r="BA98" s="4"/>
      <c r="BB98" s="4"/>
      <c r="BC98" s="4"/>
      <c r="BD98" s="4"/>
      <c r="BE98" s="4"/>
      <c r="BF98" s="5"/>
      <c r="BG98" s="5"/>
      <c r="BH98" s="5"/>
      <c r="BI98" s="5"/>
      <c r="BJ98" s="5"/>
      <c r="BK98" s="5"/>
      <c r="BL98" s="5"/>
      <c r="BM98" s="5"/>
      <c r="BN98" s="4"/>
      <c r="BO98" s="4"/>
      <c r="BP98" s="4"/>
      <c r="BQ98" s="4"/>
      <c r="BR98" s="4"/>
      <c r="BS98" s="4"/>
      <c r="BT98" s="4"/>
      <c r="BU98" s="4"/>
      <c r="BV98" s="5"/>
      <c r="BW98" s="5"/>
      <c r="BX98" s="5"/>
      <c r="BY98" s="5"/>
      <c r="BZ98" s="5"/>
      <c r="CA98" s="5"/>
      <c r="CB98" s="5"/>
      <c r="CC98" s="5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/>
      <c r="EI98" s="5"/>
      <c r="EJ98" s="5"/>
      <c r="EK98" s="5"/>
      <c r="EL98" s="5"/>
      <c r="EM98" s="5"/>
      <c r="EN98" s="5"/>
      <c r="EO98" s="5"/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>
        <f t="shared" si="16"/>
        <v>0.65769999999999995</v>
      </c>
      <c r="FG98" s="4">
        <f t="shared" si="17"/>
        <v>0.75839999999999985</v>
      </c>
      <c r="FH98" s="4">
        <f t="shared" si="18"/>
        <v>0.25082000000000004</v>
      </c>
      <c r="FI98" s="4">
        <f t="shared" si="19"/>
        <v>1.1760000000000001E-2</v>
      </c>
      <c r="FJ98" s="4">
        <f t="shared" si="20"/>
        <v>0.83399999999999996</v>
      </c>
      <c r="FK98" s="4" t="e">
        <f t="shared" si="21"/>
        <v>#DIV/0!</v>
      </c>
      <c r="FL98" s="4">
        <f t="shared" si="22"/>
        <v>0.99678</v>
      </c>
      <c r="FM98" s="4">
        <f t="shared" si="23"/>
        <v>4.7497799999999994</v>
      </c>
      <c r="FN98" s="1" t="str" cm="1">
        <f t="array" aca="1" ref="FN98" ca="1">CONCATENATE(INDIRECT(ADDRESS(1,MATCH(_xlfn.MINIFS(B98:FE98,metrics.rec,"MAE"),B98:FE98,0)+1)), ", ", INDIRECT(ADDRESS(2,MATCH(_xlfn.MINIFS(B98:FE98,metrics.rec,"MAE"),B98:FE98,0)+1)))</f>
        <v>k=5, r=0.1</v>
      </c>
      <c r="FO98" s="1" t="str" cm="1">
        <f t="array" aca="1" ref="FO98" ca="1">CONCATENATE(INDIRECT(ADDRESS(1,MATCH(_xlfn.MINIFS(B98:FE98,metrics.rec,"MSE"),B98:FE98,0)+1)), ", ", INDIRECT(ADDRESS(2,MATCH(_xlfn.MINIFS(B98:FE98,metrics.rec,"MSE"),B98:FE98,0)+1)))</f>
        <v>k=5, r=0.1</v>
      </c>
      <c r="FP98" s="1" t="str" cm="1">
        <f t="array" aca="1" ref="FP98" ca="1">CONCATENATE(INDIRECT(ADDRESS(1,MATCH(_xlfn.MAXIFS(B98:FE98,metrics.rec,"R"),B98:FE98,0)+1)), ", ", INDIRECT(ADDRESS(2,MATCH(_xlfn.MAXIFS(B98:FE98,metrics.rec,"R"),B98:FE98,0)+1)))</f>
        <v>k=5, r=0.1</v>
      </c>
      <c r="FQ98" s="1" t="str" cm="1">
        <f t="array" aca="1" ref="FQ98" ca="1">CONCATENATE(INDIRECT(ADDRESS(1,MATCH(_xlfn.MAXIFS(B98:FE98,metrics.rec,"Precision"),B98:FE98,0)+1)), ", ", INDIRECT(ADDRESS(2,MATCH(_xlfn.MAXIFS(B98:FE98,metrics.rec,"Precision"),B98:FE98,0)+1)))</f>
        <v>k=5, r=0.9</v>
      </c>
      <c r="FR98" s="1" t="str" cm="1">
        <f t="array" aca="1" ref="FR98" ca="1">CONCATENATE(INDIRECT(ADDRESS(1,MATCH(_xlfn.MAXIFS(B98:FE98,metrics.rec,"Recall"),B98:FE98,0)+1)), ", ", INDIRECT(ADDRESS(2,MATCH(_xlfn.MAXIFS(B98:FE98,metrics.rec,"Recall"),B98:FE98,0)+1)))</f>
        <v>k=5, r=0.1</v>
      </c>
      <c r="FS98" s="1" t="e" cm="1">
        <f t="array" aca="1" ref="FS98" ca="1">CONCATENATE(INDIRECT(ADDRESS(1,MATCH(_xlfn.MAXIFS(B98:FE98,metrics.rec,"Coverage"),B98:FE98,0)+1)), ", ", INDIRECT(ADDRESS(2,MATCH(_xlfn.MAXIFS(B98:FE98,metrics.rec,"Coverage"),B98:FE98,0)+1)))</f>
        <v>#N/A</v>
      </c>
      <c r="FT98" s="1" t="str" cm="1">
        <f t="array" aca="1" ref="FT98" ca="1">CONCATENATE(INDIRECT(ADDRESS(1,MATCH(_xlfn.MAXIFS(B98:FE98,metrics.rec,"Recatio"),B98:FE98,0)+1)), ", ", INDIRECT(ADDRESS(2,MATCH(_xlfn.MAXIFS(B98:FE98,metrics.rec,"Recatio"),B98:FE98,0)+1)))</f>
        <v>k=5, r=0.1</v>
      </c>
      <c r="FU98" s="1" t="str" cm="1">
        <f t="array" aca="1" ref="FU98" ca="1">CONCATENATE(INDIRECT(ADDRESS(1,MATCH(_xlfn.MINIFS(B98:FE98,metrics.rec,"Time"),B98:FE98,0)+1)), ", ", INDIRECT(ADDRESS(2,MATCH(_xlfn.MINIFS(B98:FE98,metrics.rec,"Time"),B98:FE98,0)+1)))</f>
        <v>k=5, r=0.9</v>
      </c>
    </row>
    <row r="99" spans="1:177" x14ac:dyDescent="0.2">
      <c r="A99" s="1" t="s">
        <v>95</v>
      </c>
      <c r="B99" s="4">
        <v>0.61209999999999998</v>
      </c>
      <c r="C99" s="4">
        <v>0.65029999999999999</v>
      </c>
      <c r="D99" s="4">
        <v>0.30449999999999999</v>
      </c>
      <c r="E99" s="4">
        <v>1.6000000000000001E-3</v>
      </c>
      <c r="F99" s="4">
        <v>0.88859999999999995</v>
      </c>
      <c r="G99" s="4"/>
      <c r="H99" s="4">
        <v>1</v>
      </c>
      <c r="I99" s="4">
        <v>7.4867999999999997</v>
      </c>
      <c r="J99" s="5">
        <v>0.62470000000000003</v>
      </c>
      <c r="K99" s="5">
        <v>0.67910000000000004</v>
      </c>
      <c r="L99" s="5">
        <v>0.2944</v>
      </c>
      <c r="M99" s="5">
        <v>4.8999999999999998E-3</v>
      </c>
      <c r="N99" s="5">
        <v>0.87839999999999996</v>
      </c>
      <c r="O99" s="5"/>
      <c r="P99" s="5">
        <v>1</v>
      </c>
      <c r="Q99" s="5">
        <v>6.0545999999999998</v>
      </c>
      <c r="R99" s="4">
        <v>0.63570000000000004</v>
      </c>
      <c r="S99" s="4">
        <v>0.69969999999999999</v>
      </c>
      <c r="T99" s="4">
        <v>0.28489999999999999</v>
      </c>
      <c r="U99" s="4">
        <v>9.2999999999999992E-3</v>
      </c>
      <c r="V99" s="4">
        <v>0.86260000000000003</v>
      </c>
      <c r="W99" s="4"/>
      <c r="X99" s="4">
        <v>1</v>
      </c>
      <c r="Y99" s="4">
        <v>4.8487999999999998</v>
      </c>
      <c r="Z99" s="5">
        <v>0.65990000000000004</v>
      </c>
      <c r="AA99" s="5">
        <v>0.755</v>
      </c>
      <c r="AB99" s="5">
        <v>0.23669999999999999</v>
      </c>
      <c r="AC99" s="5">
        <v>1.6799999999999999E-2</v>
      </c>
      <c r="AD99" s="5">
        <v>0.8296</v>
      </c>
      <c r="AE99" s="5"/>
      <c r="AF99" s="5">
        <v>1</v>
      </c>
      <c r="AG99" s="5">
        <v>3.081</v>
      </c>
      <c r="AH99" s="4">
        <v>0.72709999999999997</v>
      </c>
      <c r="AI99" s="4">
        <v>0.92120000000000002</v>
      </c>
      <c r="AJ99" s="4">
        <v>0.16089999999999999</v>
      </c>
      <c r="AK99" s="4">
        <v>5.5E-2</v>
      </c>
      <c r="AL99" s="4">
        <v>0.60519999999999996</v>
      </c>
      <c r="AM99" s="4"/>
      <c r="AN99" s="4">
        <v>0.97599999999999998</v>
      </c>
      <c r="AO99" s="4">
        <v>1.3340000000000001</v>
      </c>
      <c r="AP99" s="5"/>
      <c r="AQ99" s="5"/>
      <c r="AR99" s="5"/>
      <c r="AS99" s="5"/>
      <c r="AT99" s="5"/>
      <c r="AU99" s="5"/>
      <c r="AV99" s="5"/>
      <c r="AW99" s="5"/>
      <c r="AX99" s="4"/>
      <c r="AY99" s="4"/>
      <c r="AZ99" s="4"/>
      <c r="BA99" s="4"/>
      <c r="BB99" s="4"/>
      <c r="BC99" s="4"/>
      <c r="BD99" s="4"/>
      <c r="BE99" s="4"/>
      <c r="BF99" s="5"/>
      <c r="BG99" s="5"/>
      <c r="BH99" s="5"/>
      <c r="BI99" s="5"/>
      <c r="BJ99" s="5"/>
      <c r="BK99" s="5"/>
      <c r="BL99" s="5"/>
      <c r="BM99" s="5"/>
      <c r="BN99" s="4"/>
      <c r="BO99" s="4"/>
      <c r="BP99" s="4"/>
      <c r="BQ99" s="4"/>
      <c r="BR99" s="4"/>
      <c r="BS99" s="4"/>
      <c r="BT99" s="4"/>
      <c r="BU99" s="4"/>
      <c r="BV99" s="5"/>
      <c r="BW99" s="5"/>
      <c r="BX99" s="5"/>
      <c r="BY99" s="5"/>
      <c r="BZ99" s="5"/>
      <c r="CA99" s="5"/>
      <c r="CB99" s="5"/>
      <c r="CC99" s="5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5"/>
      <c r="EI99" s="5"/>
      <c r="EJ99" s="5"/>
      <c r="EK99" s="5"/>
      <c r="EL99" s="5"/>
      <c r="EM99" s="5"/>
      <c r="EN99" s="5"/>
      <c r="EO99" s="5"/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>
        <f t="shared" si="16"/>
        <v>0.65190000000000003</v>
      </c>
      <c r="FG99" s="4">
        <f t="shared" si="17"/>
        <v>0.74106000000000005</v>
      </c>
      <c r="FH99" s="4">
        <f t="shared" si="18"/>
        <v>0.25627999999999995</v>
      </c>
      <c r="FI99" s="4">
        <f t="shared" si="19"/>
        <v>1.7520000000000001E-2</v>
      </c>
      <c r="FJ99" s="4">
        <f t="shared" si="20"/>
        <v>0.81288000000000005</v>
      </c>
      <c r="FK99" s="4" t="e">
        <f t="shared" si="21"/>
        <v>#DIV/0!</v>
      </c>
      <c r="FL99" s="4">
        <f t="shared" si="22"/>
        <v>0.99519999999999997</v>
      </c>
      <c r="FM99" s="4">
        <f t="shared" si="23"/>
        <v>4.5610400000000002</v>
      </c>
      <c r="FN99" s="1" t="str" cm="1">
        <f t="array" aca="1" ref="FN99" ca="1">CONCATENATE(INDIRECT(ADDRESS(1,MATCH(_xlfn.MINIFS(B99:FE99,metrics.rec,"MAE"),B99:FE99,0)+1)), ", ", INDIRECT(ADDRESS(2,MATCH(_xlfn.MINIFS(B99:FE99,metrics.rec,"MAE"),B99:FE99,0)+1)))</f>
        <v>k=5, r=0.1</v>
      </c>
      <c r="FO99" s="1" t="str" cm="1">
        <f t="array" aca="1" ref="FO99" ca="1">CONCATENATE(INDIRECT(ADDRESS(1,MATCH(_xlfn.MINIFS(B99:FE99,metrics.rec,"MSE"),B99:FE99,0)+1)), ", ", INDIRECT(ADDRESS(2,MATCH(_xlfn.MINIFS(B99:FE99,metrics.rec,"MSE"),B99:FE99,0)+1)))</f>
        <v>k=5, r=0.1</v>
      </c>
      <c r="FP99" s="1" t="str" cm="1">
        <f t="array" aca="1" ref="FP99" ca="1">CONCATENATE(INDIRECT(ADDRESS(1,MATCH(_xlfn.MAXIFS(B99:FE99,metrics.rec,"R"),B99:FE99,0)+1)), ", ", INDIRECT(ADDRESS(2,MATCH(_xlfn.MAXIFS(B99:FE99,metrics.rec,"R"),B99:FE99,0)+1)))</f>
        <v>k=5, r=0.1</v>
      </c>
      <c r="FQ99" s="1" t="str" cm="1">
        <f t="array" aca="1" ref="FQ99" ca="1">CONCATENATE(INDIRECT(ADDRESS(1,MATCH(_xlfn.MAXIFS(B99:FE99,metrics.rec,"Precision"),B99:FE99,0)+1)), ", ", INDIRECT(ADDRESS(2,MATCH(_xlfn.MAXIFS(B99:FE99,metrics.rec,"Precision"),B99:FE99,0)+1)))</f>
        <v>k=5, r=0.9</v>
      </c>
      <c r="FR99" s="1" t="str" cm="1">
        <f t="array" aca="1" ref="FR99" ca="1">CONCATENATE(INDIRECT(ADDRESS(1,MATCH(_xlfn.MAXIFS(B99:FE99,metrics.rec,"Recall"),B99:FE99,0)+1)), ", ", INDIRECT(ADDRESS(2,MATCH(_xlfn.MAXIFS(B99:FE99,metrics.rec,"Recall"),B99:FE99,0)+1)))</f>
        <v>k=5, r=0.1</v>
      </c>
      <c r="FS99" s="1" t="e" cm="1">
        <f t="array" aca="1" ref="FS99" ca="1">CONCATENATE(INDIRECT(ADDRESS(1,MATCH(_xlfn.MAXIFS(B99:FE99,metrics.rec,"Coverage"),B99:FE99,0)+1)), ", ", INDIRECT(ADDRESS(2,MATCH(_xlfn.MAXIFS(B99:FE99,metrics.rec,"Coverage"),B99:FE99,0)+1)))</f>
        <v>#N/A</v>
      </c>
      <c r="FT99" s="1" t="str" cm="1">
        <f t="array" aca="1" ref="FT99" ca="1">CONCATENATE(INDIRECT(ADDRESS(1,MATCH(_xlfn.MAXIFS(B99:FE99,metrics.rec,"Recatio"),B99:FE99,0)+1)), ", ", INDIRECT(ADDRESS(2,MATCH(_xlfn.MAXIFS(B99:FE99,metrics.rec,"Recatio"),B99:FE99,0)+1)))</f>
        <v>k=5, r=0.1</v>
      </c>
      <c r="FU99" s="1" t="str" cm="1">
        <f t="array" aca="1" ref="FU99" ca="1">CONCATENATE(INDIRECT(ADDRESS(1,MATCH(_xlfn.MINIFS(B99:FE99,metrics.rec,"Time"),B99:FE99,0)+1)), ", ", INDIRECT(ADDRESS(2,MATCH(_xlfn.MINIFS(B99:FE99,metrics.rec,"Time"),B99:FE99,0)+1)))</f>
        <v>k=5, r=0.9</v>
      </c>
    </row>
    <row r="100" spans="1:177" x14ac:dyDescent="0.2">
      <c r="A100" s="1" t="s">
        <v>96</v>
      </c>
      <c r="B100" s="4">
        <v>0.63300000000000001</v>
      </c>
      <c r="C100" s="4">
        <v>0.6865</v>
      </c>
      <c r="D100" s="4">
        <v>0.2777</v>
      </c>
      <c r="E100" s="4">
        <v>1.6999999999999999E-3</v>
      </c>
      <c r="F100" s="4">
        <v>0.877</v>
      </c>
      <c r="G100" s="4"/>
      <c r="H100" s="4">
        <v>1</v>
      </c>
      <c r="I100" s="4">
        <v>7.2184999999999997</v>
      </c>
      <c r="J100" s="5">
        <v>0.64549999999999996</v>
      </c>
      <c r="K100" s="5">
        <v>0.71809999999999996</v>
      </c>
      <c r="L100" s="5">
        <v>0.2666</v>
      </c>
      <c r="M100" s="5">
        <v>5.3E-3</v>
      </c>
      <c r="N100" s="5">
        <v>0.86380000000000001</v>
      </c>
      <c r="O100" s="5"/>
      <c r="P100" s="5">
        <v>1</v>
      </c>
      <c r="Q100" s="5">
        <v>5.8987999999999996</v>
      </c>
      <c r="R100" s="4">
        <v>0.66110000000000002</v>
      </c>
      <c r="S100" s="4">
        <v>0.74929999999999997</v>
      </c>
      <c r="T100" s="4">
        <v>0.24260000000000001</v>
      </c>
      <c r="U100" s="4">
        <v>1.01E-2</v>
      </c>
      <c r="V100" s="4">
        <v>0.84430000000000005</v>
      </c>
      <c r="W100" s="4"/>
      <c r="X100" s="4">
        <v>1</v>
      </c>
      <c r="Y100" s="4">
        <v>4.7568000000000001</v>
      </c>
      <c r="Z100" s="5">
        <v>0.69089999999999996</v>
      </c>
      <c r="AA100" s="5">
        <v>0.81930000000000003</v>
      </c>
      <c r="AB100" s="5">
        <v>0.19500000000000001</v>
      </c>
      <c r="AC100" s="5">
        <v>1.89E-2</v>
      </c>
      <c r="AD100" s="5">
        <v>0.80900000000000005</v>
      </c>
      <c r="AE100" s="5"/>
      <c r="AF100" s="5">
        <v>1</v>
      </c>
      <c r="AG100" s="5">
        <v>3.0644</v>
      </c>
      <c r="AH100" s="4">
        <v>0.75219999999999998</v>
      </c>
      <c r="AI100" s="4">
        <v>0.9819</v>
      </c>
      <c r="AJ100" s="4">
        <v>0.12039999999999999</v>
      </c>
      <c r="AK100" s="4">
        <v>6.4500000000000002E-2</v>
      </c>
      <c r="AL100" s="4">
        <v>0.54120000000000001</v>
      </c>
      <c r="AM100" s="4"/>
      <c r="AN100" s="4">
        <v>0.97409999999999997</v>
      </c>
      <c r="AO100" s="4">
        <v>1.2851999999999999</v>
      </c>
      <c r="AP100" s="5"/>
      <c r="AQ100" s="5"/>
      <c r="AR100" s="5"/>
      <c r="AS100" s="5"/>
      <c r="AT100" s="5"/>
      <c r="AU100" s="5"/>
      <c r="AV100" s="5"/>
      <c r="AW100" s="5"/>
      <c r="AX100" s="4"/>
      <c r="AY100" s="4"/>
      <c r="AZ100" s="4"/>
      <c r="BA100" s="4"/>
      <c r="BB100" s="4"/>
      <c r="BC100" s="4"/>
      <c r="BD100" s="4"/>
      <c r="BE100" s="4"/>
      <c r="BF100" s="5"/>
      <c r="BG100" s="5"/>
      <c r="BH100" s="5"/>
      <c r="BI100" s="5"/>
      <c r="BJ100" s="5"/>
      <c r="BK100" s="5"/>
      <c r="BL100" s="5"/>
      <c r="BM100" s="5"/>
      <c r="BN100" s="4"/>
      <c r="BO100" s="4"/>
      <c r="BP100" s="4"/>
      <c r="BQ100" s="4"/>
      <c r="BR100" s="4"/>
      <c r="BS100" s="4"/>
      <c r="BT100" s="4"/>
      <c r="BU100" s="4"/>
      <c r="BV100" s="5"/>
      <c r="BW100" s="5"/>
      <c r="BX100" s="5"/>
      <c r="BY100" s="5"/>
      <c r="BZ100" s="5"/>
      <c r="CA100" s="5"/>
      <c r="CB100" s="5"/>
      <c r="CC100" s="5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/>
      <c r="EI100" s="5"/>
      <c r="EJ100" s="5"/>
      <c r="EK100" s="5"/>
      <c r="EL100" s="5"/>
      <c r="EM100" s="5"/>
      <c r="EN100" s="5"/>
      <c r="EO100" s="5"/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>
        <f t="shared" si="16"/>
        <v>0.67653999999999992</v>
      </c>
      <c r="FG100" s="4">
        <f t="shared" si="17"/>
        <v>0.79101999999999995</v>
      </c>
      <c r="FH100" s="4">
        <f t="shared" si="18"/>
        <v>0.22046000000000002</v>
      </c>
      <c r="FI100" s="4">
        <f t="shared" si="19"/>
        <v>2.01E-2</v>
      </c>
      <c r="FJ100" s="4">
        <f t="shared" si="20"/>
        <v>0.78706000000000009</v>
      </c>
      <c r="FK100" s="4" t="e">
        <f t="shared" si="21"/>
        <v>#DIV/0!</v>
      </c>
      <c r="FL100" s="4">
        <f t="shared" si="22"/>
        <v>0.99482000000000004</v>
      </c>
      <c r="FM100" s="4">
        <f t="shared" si="23"/>
        <v>4.4447399999999995</v>
      </c>
      <c r="FN100" s="1" t="str" cm="1">
        <f t="array" aca="1" ref="FN100" ca="1">CONCATENATE(INDIRECT(ADDRESS(1,MATCH(_xlfn.MINIFS(B100:FE100,metrics.rec,"MAE"),B100:FE100,0)+1)), ", ", INDIRECT(ADDRESS(2,MATCH(_xlfn.MINIFS(B100:FE100,metrics.rec,"MAE"),B100:FE100,0)+1)))</f>
        <v>k=5, r=0.1</v>
      </c>
      <c r="FO100" s="1" t="str" cm="1">
        <f t="array" aca="1" ref="FO100" ca="1">CONCATENATE(INDIRECT(ADDRESS(1,MATCH(_xlfn.MINIFS(B100:FE100,metrics.rec,"MSE"),B100:FE100,0)+1)), ", ", INDIRECT(ADDRESS(2,MATCH(_xlfn.MINIFS(B100:FE100,metrics.rec,"MSE"),B100:FE100,0)+1)))</f>
        <v>k=5, r=0.1</v>
      </c>
      <c r="FP100" s="1" t="str" cm="1">
        <f t="array" aca="1" ref="FP100" ca="1">CONCATENATE(INDIRECT(ADDRESS(1,MATCH(_xlfn.MAXIFS(B100:FE100,metrics.rec,"R"),B100:FE100,0)+1)), ", ", INDIRECT(ADDRESS(2,MATCH(_xlfn.MAXIFS(B100:FE100,metrics.rec,"R"),B100:FE100,0)+1)))</f>
        <v>k=5, r=0.1</v>
      </c>
      <c r="FQ100" s="1" t="str" cm="1">
        <f t="array" aca="1" ref="FQ100" ca="1">CONCATENATE(INDIRECT(ADDRESS(1,MATCH(_xlfn.MAXIFS(B100:FE100,metrics.rec,"Precision"),B100:FE100,0)+1)), ", ", INDIRECT(ADDRESS(2,MATCH(_xlfn.MAXIFS(B100:FE100,metrics.rec,"Precision"),B100:FE100,0)+1)))</f>
        <v>k=5, r=0.9</v>
      </c>
      <c r="FR100" s="1" t="str" cm="1">
        <f t="array" aca="1" ref="FR100" ca="1">CONCATENATE(INDIRECT(ADDRESS(1,MATCH(_xlfn.MAXIFS(B100:FE100,metrics.rec,"Recall"),B100:FE100,0)+1)), ", ", INDIRECT(ADDRESS(2,MATCH(_xlfn.MAXIFS(B100:FE100,metrics.rec,"Recall"),B100:FE100,0)+1)))</f>
        <v>k=5, r=0.1</v>
      </c>
      <c r="FS100" s="1" t="e" cm="1">
        <f t="array" aca="1" ref="FS100" ca="1">CONCATENATE(INDIRECT(ADDRESS(1,MATCH(_xlfn.MAXIFS(B100:FE100,metrics.rec,"Coverage"),B100:FE100,0)+1)), ", ", INDIRECT(ADDRESS(2,MATCH(_xlfn.MAXIFS(B100:FE100,metrics.rec,"Coverage"),B100:FE100,0)+1)))</f>
        <v>#N/A</v>
      </c>
      <c r="FT100" s="1" t="str" cm="1">
        <f t="array" aca="1" ref="FT100" ca="1">CONCATENATE(INDIRECT(ADDRESS(1,MATCH(_xlfn.MAXIFS(B100:FE100,metrics.rec,"Recatio"),B100:FE100,0)+1)), ", ", INDIRECT(ADDRESS(2,MATCH(_xlfn.MAXIFS(B100:FE100,metrics.rec,"Recatio"),B100:FE100,0)+1)))</f>
        <v>k=5, r=0.1</v>
      </c>
      <c r="FU100" s="1" t="str" cm="1">
        <f t="array" aca="1" ref="FU100" ca="1">CONCATENATE(INDIRECT(ADDRESS(1,MATCH(_xlfn.MINIFS(B100:FE100,metrics.rec,"Time"),B100:FE100,0)+1)), ", ", INDIRECT(ADDRESS(2,MATCH(_xlfn.MINIFS(B100:FE100,metrics.rec,"Time"),B100:FE100,0)+1)))</f>
        <v>k=5, r=0.9</v>
      </c>
    </row>
    <row r="101" spans="1:177" x14ac:dyDescent="0.2">
      <c r="A101" s="1" t="s">
        <v>97</v>
      </c>
      <c r="B101" s="4">
        <v>0.61060000000000003</v>
      </c>
      <c r="C101" s="4">
        <v>0.64390000000000003</v>
      </c>
      <c r="D101" s="4">
        <v>0.30409999999999998</v>
      </c>
      <c r="E101" s="4">
        <v>1.6999999999999999E-3</v>
      </c>
      <c r="F101" s="4">
        <v>0.88229999999999997</v>
      </c>
      <c r="G101" s="4"/>
      <c r="H101" s="4">
        <v>1</v>
      </c>
      <c r="I101" s="4">
        <v>7.4442000000000004</v>
      </c>
      <c r="J101" s="5">
        <v>0.62760000000000005</v>
      </c>
      <c r="K101" s="5">
        <v>0.68289999999999995</v>
      </c>
      <c r="L101" s="5">
        <v>0.2923</v>
      </c>
      <c r="M101" s="5">
        <v>5.3E-3</v>
      </c>
      <c r="N101" s="5">
        <v>0.86939999999999995</v>
      </c>
      <c r="O101" s="5"/>
      <c r="P101" s="5">
        <v>1</v>
      </c>
      <c r="Q101" s="5">
        <v>6.7196999999999996</v>
      </c>
      <c r="R101" s="4">
        <v>0.64680000000000004</v>
      </c>
      <c r="S101" s="4">
        <v>0.72150000000000003</v>
      </c>
      <c r="T101" s="4">
        <v>0.27029999999999998</v>
      </c>
      <c r="U101" s="4">
        <v>1.0200000000000001E-2</v>
      </c>
      <c r="V101" s="4">
        <v>0.84770000000000001</v>
      </c>
      <c r="W101" s="4"/>
      <c r="X101" s="4">
        <v>1</v>
      </c>
      <c r="Y101" s="4">
        <v>4.7984999999999998</v>
      </c>
      <c r="Z101" s="5">
        <v>0.68389999999999995</v>
      </c>
      <c r="AA101" s="5">
        <v>0.80579999999999996</v>
      </c>
      <c r="AB101" s="5">
        <v>0.20599999999999999</v>
      </c>
      <c r="AC101" s="5">
        <v>1.9E-2</v>
      </c>
      <c r="AD101" s="5">
        <v>0.80920000000000003</v>
      </c>
      <c r="AE101" s="5"/>
      <c r="AF101" s="5">
        <v>1</v>
      </c>
      <c r="AG101" s="5">
        <v>3.2267999999999999</v>
      </c>
      <c r="AH101" s="4">
        <v>0.75280000000000002</v>
      </c>
      <c r="AI101" s="4">
        <v>0.98309999999999997</v>
      </c>
      <c r="AJ101" s="4">
        <v>0.12180000000000001</v>
      </c>
      <c r="AK101" s="4">
        <v>6.4500000000000002E-2</v>
      </c>
      <c r="AL101" s="4">
        <v>0.54</v>
      </c>
      <c r="AM101" s="4"/>
      <c r="AN101" s="4">
        <v>0.97409999999999997</v>
      </c>
      <c r="AO101" s="4">
        <v>1.2818000000000001</v>
      </c>
      <c r="AP101" s="5"/>
      <c r="AQ101" s="5"/>
      <c r="AR101" s="5"/>
      <c r="AS101" s="5"/>
      <c r="AT101" s="5"/>
      <c r="AU101" s="5"/>
      <c r="AV101" s="5"/>
      <c r="AW101" s="5"/>
      <c r="AX101" s="4"/>
      <c r="AY101" s="4"/>
      <c r="AZ101" s="4"/>
      <c r="BA101" s="4"/>
      <c r="BB101" s="4"/>
      <c r="BC101" s="4"/>
      <c r="BD101" s="4"/>
      <c r="BE101" s="4"/>
      <c r="BF101" s="5"/>
      <c r="BG101" s="5"/>
      <c r="BH101" s="5"/>
      <c r="BI101" s="5"/>
      <c r="BJ101" s="5"/>
      <c r="BK101" s="5"/>
      <c r="BL101" s="5"/>
      <c r="BM101" s="5"/>
      <c r="BN101" s="4"/>
      <c r="BO101" s="4"/>
      <c r="BP101" s="4"/>
      <c r="BQ101" s="4"/>
      <c r="BR101" s="4"/>
      <c r="BS101" s="4"/>
      <c r="BT101" s="4"/>
      <c r="BU101" s="4"/>
      <c r="BV101" s="5"/>
      <c r="BW101" s="5"/>
      <c r="BX101" s="5"/>
      <c r="BY101" s="5"/>
      <c r="BZ101" s="5"/>
      <c r="CA101" s="5"/>
      <c r="CB101" s="5"/>
      <c r="CC101" s="5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/>
      <c r="EI101" s="5"/>
      <c r="EJ101" s="5"/>
      <c r="EK101" s="5"/>
      <c r="EL101" s="5"/>
      <c r="EM101" s="5"/>
      <c r="EN101" s="5"/>
      <c r="EO101" s="5"/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>
        <f t="shared" si="16"/>
        <v>0.66434000000000004</v>
      </c>
      <c r="FG101" s="4">
        <f t="shared" si="17"/>
        <v>0.76744000000000001</v>
      </c>
      <c r="FH101" s="4">
        <f t="shared" si="18"/>
        <v>0.23889999999999997</v>
      </c>
      <c r="FI101" s="4">
        <f t="shared" si="19"/>
        <v>2.0139999999999998E-2</v>
      </c>
      <c r="FJ101" s="4">
        <f t="shared" si="20"/>
        <v>0.78972000000000009</v>
      </c>
      <c r="FK101" s="4" t="e">
        <f t="shared" si="21"/>
        <v>#DIV/0!</v>
      </c>
      <c r="FL101" s="4">
        <f t="shared" si="22"/>
        <v>0.99482000000000004</v>
      </c>
      <c r="FM101" s="4">
        <f t="shared" si="23"/>
        <v>4.6942000000000004</v>
      </c>
      <c r="FN101" s="1" t="str" cm="1">
        <f t="array" aca="1" ref="FN101" ca="1">CONCATENATE(INDIRECT(ADDRESS(1,MATCH(_xlfn.MINIFS(B101:FE101,metrics.rec,"MAE"),B101:FE101,0)+1)), ", ", INDIRECT(ADDRESS(2,MATCH(_xlfn.MINIFS(B101:FE101,metrics.rec,"MAE"),B101:FE101,0)+1)))</f>
        <v>k=5, r=0.1</v>
      </c>
      <c r="FO101" s="1" t="str" cm="1">
        <f t="array" aca="1" ref="FO101" ca="1">CONCATENATE(INDIRECT(ADDRESS(1,MATCH(_xlfn.MINIFS(B101:FE101,metrics.rec,"MSE"),B101:FE101,0)+1)), ", ", INDIRECT(ADDRESS(2,MATCH(_xlfn.MINIFS(B101:FE101,metrics.rec,"MSE"),B101:FE101,0)+1)))</f>
        <v>k=5, r=0.1</v>
      </c>
      <c r="FP101" s="1" t="str" cm="1">
        <f t="array" aca="1" ref="FP101" ca="1">CONCATENATE(INDIRECT(ADDRESS(1,MATCH(_xlfn.MAXIFS(B101:FE101,metrics.rec,"R"),B101:FE101,0)+1)), ", ", INDIRECT(ADDRESS(2,MATCH(_xlfn.MAXIFS(B101:FE101,metrics.rec,"R"),B101:FE101,0)+1)))</f>
        <v>k=5, r=0.1</v>
      </c>
      <c r="FQ101" s="1" t="str" cm="1">
        <f t="array" aca="1" ref="FQ101" ca="1">CONCATENATE(INDIRECT(ADDRESS(1,MATCH(_xlfn.MAXIFS(B101:FE101,metrics.rec,"Precision"),B101:FE101,0)+1)), ", ", INDIRECT(ADDRESS(2,MATCH(_xlfn.MAXIFS(B101:FE101,metrics.rec,"Precision"),B101:FE101,0)+1)))</f>
        <v>k=5, r=0.9</v>
      </c>
      <c r="FR101" s="1" t="str" cm="1">
        <f t="array" aca="1" ref="FR101" ca="1">CONCATENATE(INDIRECT(ADDRESS(1,MATCH(_xlfn.MAXIFS(B101:FE101,metrics.rec,"Recall"),B101:FE101,0)+1)), ", ", INDIRECT(ADDRESS(2,MATCH(_xlfn.MAXIFS(B101:FE101,metrics.rec,"Recall"),B101:FE101,0)+1)))</f>
        <v>k=5, r=0.1</v>
      </c>
      <c r="FS101" s="1" t="e" cm="1">
        <f t="array" aca="1" ref="FS101" ca="1">CONCATENATE(INDIRECT(ADDRESS(1,MATCH(_xlfn.MAXIFS(B101:FE101,metrics.rec,"Coverage"),B101:FE101,0)+1)), ", ", INDIRECT(ADDRESS(2,MATCH(_xlfn.MAXIFS(B101:FE101,metrics.rec,"Coverage"),B101:FE101,0)+1)))</f>
        <v>#N/A</v>
      </c>
      <c r="FT101" s="1" t="str" cm="1">
        <f t="array" aca="1" ref="FT101" ca="1">CONCATENATE(INDIRECT(ADDRESS(1,MATCH(_xlfn.MAXIFS(B101:FE101,metrics.rec,"Recatio"),B101:FE101,0)+1)), ", ", INDIRECT(ADDRESS(2,MATCH(_xlfn.MAXIFS(B101:FE101,metrics.rec,"Recatio"),B101:FE101,0)+1)))</f>
        <v>k=5, r=0.1</v>
      </c>
      <c r="FU101" s="1" t="str" cm="1">
        <f t="array" aca="1" ref="FU101" ca="1">CONCATENATE(INDIRECT(ADDRESS(1,MATCH(_xlfn.MINIFS(B101:FE101,metrics.rec,"Time"),B101:FE101,0)+1)), ", ", INDIRECT(ADDRESS(2,MATCH(_xlfn.MINIFS(B101:FE101,metrics.rec,"Time"),B101:FE101,0)+1)))</f>
        <v>k=5, r=0.9</v>
      </c>
    </row>
    <row r="102" spans="1:177" x14ac:dyDescent="0.2">
      <c r="A102" s="1" t="s">
        <v>98</v>
      </c>
      <c r="B102" s="4">
        <v>0.62870000000000004</v>
      </c>
      <c r="C102" s="4">
        <v>0.6794</v>
      </c>
      <c r="D102" s="4">
        <v>0.29220000000000002</v>
      </c>
      <c r="E102" s="4">
        <v>2.5000000000000001E-3</v>
      </c>
      <c r="F102" s="4">
        <v>0.86250000000000004</v>
      </c>
      <c r="G102" s="4"/>
      <c r="H102" s="4">
        <v>1</v>
      </c>
      <c r="I102" s="4">
        <v>7.4454000000000002</v>
      </c>
      <c r="J102" s="5">
        <v>0.64639999999999997</v>
      </c>
      <c r="K102" s="5">
        <v>0.72</v>
      </c>
      <c r="L102" s="5">
        <v>0.27160000000000001</v>
      </c>
      <c r="M102" s="5">
        <v>7.6E-3</v>
      </c>
      <c r="N102" s="5">
        <v>0.84689999999999999</v>
      </c>
      <c r="O102" s="5"/>
      <c r="P102" s="5">
        <v>1</v>
      </c>
      <c r="Q102" s="5">
        <v>6.5</v>
      </c>
      <c r="R102" s="4">
        <v>0.66690000000000005</v>
      </c>
      <c r="S102" s="4">
        <v>0.76339999999999997</v>
      </c>
      <c r="T102" s="4">
        <v>0.2465</v>
      </c>
      <c r="U102" s="4">
        <v>1.4500000000000001E-2</v>
      </c>
      <c r="V102" s="4">
        <v>0.82210000000000005</v>
      </c>
      <c r="W102" s="4"/>
      <c r="X102" s="4">
        <v>1</v>
      </c>
      <c r="Y102" s="4">
        <v>4.7748999999999997</v>
      </c>
      <c r="Z102" s="5">
        <v>0.70989999999999998</v>
      </c>
      <c r="AA102" s="5">
        <v>0.86380000000000001</v>
      </c>
      <c r="AB102" s="5">
        <v>0.20630000000000001</v>
      </c>
      <c r="AC102" s="5">
        <v>2.5499999999999998E-2</v>
      </c>
      <c r="AD102" s="5">
        <v>0.77759999999999996</v>
      </c>
      <c r="AE102" s="5"/>
      <c r="AF102" s="5">
        <v>1</v>
      </c>
      <c r="AG102" s="5">
        <v>3.2151999999999998</v>
      </c>
      <c r="AH102" s="4">
        <v>0.78380000000000005</v>
      </c>
      <c r="AI102" s="4">
        <v>1.0586</v>
      </c>
      <c r="AJ102" s="4">
        <v>0.1206</v>
      </c>
      <c r="AK102" s="4">
        <v>7.8700000000000006E-2</v>
      </c>
      <c r="AL102" s="4">
        <v>0.52639999999999998</v>
      </c>
      <c r="AM102" s="4"/>
      <c r="AN102" s="4">
        <v>0.97670000000000001</v>
      </c>
      <c r="AO102" s="4">
        <v>1.2729999999999999</v>
      </c>
      <c r="AP102" s="5"/>
      <c r="AQ102" s="5"/>
      <c r="AR102" s="5"/>
      <c r="AS102" s="5"/>
      <c r="AT102" s="5"/>
      <c r="AU102" s="5"/>
      <c r="AV102" s="5"/>
      <c r="AW102" s="5"/>
      <c r="AX102" s="4"/>
      <c r="AY102" s="4"/>
      <c r="AZ102" s="4"/>
      <c r="BA102" s="4"/>
      <c r="BB102" s="4"/>
      <c r="BC102" s="4"/>
      <c r="BD102" s="4"/>
      <c r="BE102" s="4"/>
      <c r="BF102" s="5"/>
      <c r="BG102" s="5"/>
      <c r="BH102" s="5"/>
      <c r="BI102" s="5"/>
      <c r="BJ102" s="5"/>
      <c r="BK102" s="5"/>
      <c r="BL102" s="5"/>
      <c r="BM102" s="5"/>
      <c r="BN102" s="4"/>
      <c r="BO102" s="4"/>
      <c r="BP102" s="4"/>
      <c r="BQ102" s="4"/>
      <c r="BR102" s="4"/>
      <c r="BS102" s="4"/>
      <c r="BT102" s="4"/>
      <c r="BU102" s="4"/>
      <c r="BV102" s="5"/>
      <c r="BW102" s="5"/>
      <c r="BX102" s="5"/>
      <c r="BY102" s="5"/>
      <c r="BZ102" s="5"/>
      <c r="CA102" s="5"/>
      <c r="CB102" s="5"/>
      <c r="CC102" s="5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/>
      <c r="EI102" s="5"/>
      <c r="EJ102" s="5"/>
      <c r="EK102" s="5"/>
      <c r="EL102" s="5"/>
      <c r="EM102" s="5"/>
      <c r="EN102" s="5"/>
      <c r="EO102" s="5"/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>
        <f t="shared" si="16"/>
        <v>0.68714000000000008</v>
      </c>
      <c r="FG102" s="4">
        <f t="shared" si="17"/>
        <v>0.81703999999999988</v>
      </c>
      <c r="FH102" s="4">
        <f t="shared" si="18"/>
        <v>0.22744</v>
      </c>
      <c r="FI102" s="4">
        <f t="shared" si="19"/>
        <v>2.5759999999999998E-2</v>
      </c>
      <c r="FJ102" s="4">
        <f t="shared" si="20"/>
        <v>0.76710000000000012</v>
      </c>
      <c r="FK102" s="4" t="e">
        <f t="shared" si="21"/>
        <v>#DIV/0!</v>
      </c>
      <c r="FL102" s="4">
        <f t="shared" si="22"/>
        <v>0.99534</v>
      </c>
      <c r="FM102" s="4">
        <f t="shared" si="23"/>
        <v>4.6416999999999993</v>
      </c>
      <c r="FN102" s="1" t="str" cm="1">
        <f t="array" aca="1" ref="FN102" ca="1">CONCATENATE(INDIRECT(ADDRESS(1,MATCH(_xlfn.MINIFS(B102:FE102,metrics.rec,"MAE"),B102:FE102,0)+1)), ", ", INDIRECT(ADDRESS(2,MATCH(_xlfn.MINIFS(B102:FE102,metrics.rec,"MAE"),B102:FE102,0)+1)))</f>
        <v>k=5, r=0.1</v>
      </c>
      <c r="FO102" s="1" t="str" cm="1">
        <f t="array" aca="1" ref="FO102" ca="1">CONCATENATE(INDIRECT(ADDRESS(1,MATCH(_xlfn.MINIFS(B102:FE102,metrics.rec,"MSE"),B102:FE102,0)+1)), ", ", INDIRECT(ADDRESS(2,MATCH(_xlfn.MINIFS(B102:FE102,metrics.rec,"MSE"),B102:FE102,0)+1)))</f>
        <v>k=5, r=0.1</v>
      </c>
      <c r="FP102" s="1" t="str" cm="1">
        <f t="array" aca="1" ref="FP102" ca="1">CONCATENATE(INDIRECT(ADDRESS(1,MATCH(_xlfn.MAXIFS(B102:FE102,metrics.rec,"R"),B102:FE102,0)+1)), ", ", INDIRECT(ADDRESS(2,MATCH(_xlfn.MAXIFS(B102:FE102,metrics.rec,"R"),B102:FE102,0)+1)))</f>
        <v>k=5, r=0.1</v>
      </c>
      <c r="FQ102" s="1" t="str" cm="1">
        <f t="array" aca="1" ref="FQ102" ca="1">CONCATENATE(INDIRECT(ADDRESS(1,MATCH(_xlfn.MAXIFS(B102:FE102,metrics.rec,"Precision"),B102:FE102,0)+1)), ", ", INDIRECT(ADDRESS(2,MATCH(_xlfn.MAXIFS(B102:FE102,metrics.rec,"Precision"),B102:FE102,0)+1)))</f>
        <v>k=5, r=0.9</v>
      </c>
      <c r="FR102" s="1" t="str" cm="1">
        <f t="array" aca="1" ref="FR102" ca="1">CONCATENATE(INDIRECT(ADDRESS(1,MATCH(_xlfn.MAXIFS(B102:FE102,metrics.rec,"Recall"),B102:FE102,0)+1)), ", ", INDIRECT(ADDRESS(2,MATCH(_xlfn.MAXIFS(B102:FE102,metrics.rec,"Recall"),B102:FE102,0)+1)))</f>
        <v>k=5, r=0.1</v>
      </c>
      <c r="FS102" s="1" t="e" cm="1">
        <f t="array" aca="1" ref="FS102" ca="1">CONCATENATE(INDIRECT(ADDRESS(1,MATCH(_xlfn.MAXIFS(B102:FE102,metrics.rec,"Coverage"),B102:FE102,0)+1)), ", ", INDIRECT(ADDRESS(2,MATCH(_xlfn.MAXIFS(B102:FE102,metrics.rec,"Coverage"),B102:FE102,0)+1)))</f>
        <v>#N/A</v>
      </c>
      <c r="FT102" s="1" t="str" cm="1">
        <f t="array" aca="1" ref="FT102" ca="1">CONCATENATE(INDIRECT(ADDRESS(1,MATCH(_xlfn.MAXIFS(B102:FE102,metrics.rec,"Recatio"),B102:FE102,0)+1)), ", ", INDIRECT(ADDRESS(2,MATCH(_xlfn.MAXIFS(B102:FE102,metrics.rec,"Recatio"),B102:FE102,0)+1)))</f>
        <v>k=5, r=0.1</v>
      </c>
      <c r="FU102" s="1" t="str" cm="1">
        <f t="array" aca="1" ref="FU102" ca="1">CONCATENATE(INDIRECT(ADDRESS(1,MATCH(_xlfn.MINIFS(B102:FE102,metrics.rec,"Time"),B102:FE102,0)+1)), ", ", INDIRECT(ADDRESS(2,MATCH(_xlfn.MINIFS(B102:FE102,metrics.rec,"Time"),B102:FE102,0)+1)))</f>
        <v>k=5, r=0.9</v>
      </c>
    </row>
    <row r="103" spans="1:177" x14ac:dyDescent="0.2">
      <c r="A103" s="1" t="s">
        <v>99</v>
      </c>
      <c r="B103" s="4">
        <v>0.63919999999999999</v>
      </c>
      <c r="C103" s="4">
        <v>0.70140000000000002</v>
      </c>
      <c r="D103" s="4">
        <v>0.28520000000000001</v>
      </c>
      <c r="E103" s="4">
        <v>2.5000000000000001E-3</v>
      </c>
      <c r="F103" s="4">
        <v>0.86439999999999995</v>
      </c>
      <c r="G103" s="4"/>
      <c r="H103" s="4">
        <v>1</v>
      </c>
      <c r="I103" s="4">
        <v>7.4957000000000003</v>
      </c>
      <c r="J103" s="5">
        <v>0.65410000000000001</v>
      </c>
      <c r="K103" s="5">
        <v>0.7359</v>
      </c>
      <c r="L103" s="5">
        <v>0.27329999999999999</v>
      </c>
      <c r="M103" s="5">
        <v>7.6E-3</v>
      </c>
      <c r="N103" s="5">
        <v>0.84909999999999997</v>
      </c>
      <c r="O103" s="5"/>
      <c r="P103" s="5">
        <v>1</v>
      </c>
      <c r="Q103" s="5">
        <v>6.6962999999999999</v>
      </c>
      <c r="R103" s="4">
        <v>0.67279999999999995</v>
      </c>
      <c r="S103" s="4">
        <v>0.77410000000000001</v>
      </c>
      <c r="T103" s="4">
        <v>0.25369999999999998</v>
      </c>
      <c r="U103" s="4">
        <v>1.44E-2</v>
      </c>
      <c r="V103" s="4">
        <v>0.82489999999999997</v>
      </c>
      <c r="W103" s="4"/>
      <c r="X103" s="4">
        <v>1</v>
      </c>
      <c r="Y103" s="4">
        <v>4.7378</v>
      </c>
      <c r="Z103" s="5">
        <v>0.71230000000000004</v>
      </c>
      <c r="AA103" s="5">
        <v>0.86519999999999997</v>
      </c>
      <c r="AB103" s="5">
        <v>0.20979999999999999</v>
      </c>
      <c r="AC103" s="5">
        <v>2.5499999999999998E-2</v>
      </c>
      <c r="AD103" s="5">
        <v>0.78169999999999995</v>
      </c>
      <c r="AE103" s="5"/>
      <c r="AF103" s="5">
        <v>1</v>
      </c>
      <c r="AG103" s="5">
        <v>3.2248000000000001</v>
      </c>
      <c r="AH103" s="4">
        <v>0.7782</v>
      </c>
      <c r="AI103" s="4">
        <v>1.0406</v>
      </c>
      <c r="AJ103" s="4">
        <v>0.12740000000000001</v>
      </c>
      <c r="AK103" s="4">
        <v>7.8899999999999998E-2</v>
      </c>
      <c r="AL103" s="4">
        <v>0.53059999999999996</v>
      </c>
      <c r="AM103" s="4"/>
      <c r="AN103" s="4">
        <v>0.97670000000000001</v>
      </c>
      <c r="AO103" s="4">
        <v>1.2650999999999999</v>
      </c>
      <c r="AP103" s="5"/>
      <c r="AQ103" s="5"/>
      <c r="AR103" s="5"/>
      <c r="AS103" s="5"/>
      <c r="AT103" s="5"/>
      <c r="AU103" s="5"/>
      <c r="AV103" s="5"/>
      <c r="AW103" s="5"/>
      <c r="AX103" s="4"/>
      <c r="AY103" s="4"/>
      <c r="AZ103" s="4"/>
      <c r="BA103" s="4"/>
      <c r="BB103" s="4"/>
      <c r="BC103" s="4"/>
      <c r="BD103" s="4"/>
      <c r="BE103" s="4"/>
      <c r="BF103" s="5"/>
      <c r="BG103" s="5"/>
      <c r="BH103" s="5"/>
      <c r="BI103" s="5"/>
      <c r="BJ103" s="5"/>
      <c r="BK103" s="5"/>
      <c r="BL103" s="5"/>
      <c r="BM103" s="5"/>
      <c r="BN103" s="4"/>
      <c r="BO103" s="4"/>
      <c r="BP103" s="4"/>
      <c r="BQ103" s="4"/>
      <c r="BR103" s="4"/>
      <c r="BS103" s="4"/>
      <c r="BT103" s="4"/>
      <c r="BU103" s="4"/>
      <c r="BV103" s="5"/>
      <c r="BW103" s="5"/>
      <c r="BX103" s="5"/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>
        <f t="shared" si="16"/>
        <v>0.69131999999999993</v>
      </c>
      <c r="FG103" s="4">
        <f t="shared" si="17"/>
        <v>0.82344000000000006</v>
      </c>
      <c r="FH103" s="4">
        <f t="shared" si="18"/>
        <v>0.22988</v>
      </c>
      <c r="FI103" s="4">
        <f t="shared" si="19"/>
        <v>2.5780000000000004E-2</v>
      </c>
      <c r="FJ103" s="4">
        <f t="shared" si="20"/>
        <v>0.77013999999999994</v>
      </c>
      <c r="FK103" s="4" t="e">
        <f t="shared" si="21"/>
        <v>#DIV/0!</v>
      </c>
      <c r="FL103" s="4">
        <f t="shared" si="22"/>
        <v>0.99534</v>
      </c>
      <c r="FM103" s="4">
        <f t="shared" si="23"/>
        <v>4.6839400000000007</v>
      </c>
      <c r="FN103" s="1" t="str" cm="1">
        <f t="array" aca="1" ref="FN103" ca="1">CONCATENATE(INDIRECT(ADDRESS(1,MATCH(_xlfn.MINIFS(B103:FE103,metrics.rec,"MAE"),B103:FE103,0)+1)), ", ", INDIRECT(ADDRESS(2,MATCH(_xlfn.MINIFS(B103:FE103,metrics.rec,"MAE"),B103:FE103,0)+1)))</f>
        <v>k=5, r=0.1</v>
      </c>
      <c r="FO103" s="1" t="str" cm="1">
        <f t="array" aca="1" ref="FO103" ca="1">CONCATENATE(INDIRECT(ADDRESS(1,MATCH(_xlfn.MINIFS(B103:FE103,metrics.rec,"MSE"),B103:FE103,0)+1)), ", ", INDIRECT(ADDRESS(2,MATCH(_xlfn.MINIFS(B103:FE103,metrics.rec,"MSE"),B103:FE103,0)+1)))</f>
        <v>k=5, r=0.1</v>
      </c>
      <c r="FP103" s="1" t="str" cm="1">
        <f t="array" aca="1" ref="FP103" ca="1">CONCATENATE(INDIRECT(ADDRESS(1,MATCH(_xlfn.MAXIFS(B103:FE103,metrics.rec,"R"),B103:FE103,0)+1)), ", ", INDIRECT(ADDRESS(2,MATCH(_xlfn.MAXIFS(B103:FE103,metrics.rec,"R"),B103:FE103,0)+1)))</f>
        <v>k=5, r=0.1</v>
      </c>
      <c r="FQ103" s="1" t="str" cm="1">
        <f t="array" aca="1" ref="FQ103" ca="1">CONCATENATE(INDIRECT(ADDRESS(1,MATCH(_xlfn.MAXIFS(B103:FE103,metrics.rec,"Precision"),B103:FE103,0)+1)), ", ", INDIRECT(ADDRESS(2,MATCH(_xlfn.MAXIFS(B103:FE103,metrics.rec,"Precision"),B103:FE103,0)+1)))</f>
        <v>k=5, r=0.9</v>
      </c>
      <c r="FR103" s="1" t="str" cm="1">
        <f t="array" aca="1" ref="FR103" ca="1">CONCATENATE(INDIRECT(ADDRESS(1,MATCH(_xlfn.MAXIFS(B103:FE103,metrics.rec,"Recall"),B103:FE103,0)+1)), ", ", INDIRECT(ADDRESS(2,MATCH(_xlfn.MAXIFS(B103:FE103,metrics.rec,"Recall"),B103:FE103,0)+1)))</f>
        <v>k=5, r=0.1</v>
      </c>
      <c r="FS103" s="1" t="e" cm="1">
        <f t="array" aca="1" ref="FS103" ca="1">CONCATENATE(INDIRECT(ADDRESS(1,MATCH(_xlfn.MAXIFS(B103:FE103,metrics.rec,"Coverage"),B103:FE103,0)+1)), ", ", INDIRECT(ADDRESS(2,MATCH(_xlfn.MAXIFS(B103:FE103,metrics.rec,"Coverage"),B103:FE103,0)+1)))</f>
        <v>#N/A</v>
      </c>
      <c r="FT103" s="1" t="str" cm="1">
        <f t="array" aca="1" ref="FT103" ca="1">CONCATENATE(INDIRECT(ADDRESS(1,MATCH(_xlfn.MAXIFS(B103:FE103,metrics.rec,"Recatio"),B103:FE103,0)+1)), ", ", INDIRECT(ADDRESS(2,MATCH(_xlfn.MAXIFS(B103:FE103,metrics.rec,"Recatio"),B103:FE103,0)+1)))</f>
        <v>k=5, r=0.1</v>
      </c>
      <c r="FU103" s="1" t="str" cm="1">
        <f t="array" aca="1" ref="FU103" ca="1">CONCATENATE(INDIRECT(ADDRESS(1,MATCH(_xlfn.MINIFS(B103:FE103,metrics.rec,"Time"),B103:FE103,0)+1)), ", ", INDIRECT(ADDRESS(2,MATCH(_xlfn.MINIFS(B103:FE103,metrics.rec,"Time"),B103:FE103,0)+1)))</f>
        <v>k=5, r=0.9</v>
      </c>
    </row>
    <row r="104" spans="1:177" x14ac:dyDescent="0.2">
      <c r="A104" s="1" t="s">
        <v>100</v>
      </c>
      <c r="B104" s="4">
        <v>0.72840000000000005</v>
      </c>
      <c r="C104" s="4">
        <v>0.92510000000000003</v>
      </c>
      <c r="D104" s="4">
        <v>0.1145</v>
      </c>
      <c r="E104" s="4">
        <v>6.9999999999999999E-4</v>
      </c>
      <c r="F104" s="4">
        <v>0.2457</v>
      </c>
      <c r="G104" s="4"/>
      <c r="H104" s="4">
        <v>0.62960000000000005</v>
      </c>
      <c r="I104" s="4">
        <v>8.6532999999999998</v>
      </c>
      <c r="J104" s="5">
        <v>0.7258</v>
      </c>
      <c r="K104" s="5">
        <v>0.91920000000000002</v>
      </c>
      <c r="L104" s="5">
        <v>0.16550000000000001</v>
      </c>
      <c r="M104" s="5">
        <v>2.8E-3</v>
      </c>
      <c r="N104" s="5">
        <v>0.38040000000000002</v>
      </c>
      <c r="O104" s="5"/>
      <c r="P104" s="5">
        <v>0.68330000000000002</v>
      </c>
      <c r="Q104" s="5">
        <v>7.5834000000000001</v>
      </c>
      <c r="R104" s="4">
        <v>0.72970000000000002</v>
      </c>
      <c r="S104" s="4">
        <v>0.92269999999999996</v>
      </c>
      <c r="T104" s="4">
        <v>0.18060000000000001</v>
      </c>
      <c r="U104" s="4">
        <v>5.1999999999999998E-3</v>
      </c>
      <c r="V104" s="4">
        <v>0.35799999999999998</v>
      </c>
      <c r="W104" s="4"/>
      <c r="X104" s="4">
        <v>0.70479999999999998</v>
      </c>
      <c r="Y104" s="4">
        <v>5.2122000000000002</v>
      </c>
      <c r="Z104" s="5">
        <v>0.83379999999999999</v>
      </c>
      <c r="AA104" s="5">
        <v>1.2054</v>
      </c>
      <c r="AB104" s="5">
        <v>8.8599999999999998E-2</v>
      </c>
      <c r="AC104" s="5">
        <v>6.4000000000000003E-3</v>
      </c>
      <c r="AD104" s="5">
        <v>7.8600000000000003E-2</v>
      </c>
      <c r="AE104" s="5"/>
      <c r="AF104" s="5">
        <v>0.34710000000000002</v>
      </c>
      <c r="AG104" s="5">
        <v>3.3106</v>
      </c>
      <c r="AH104" s="4">
        <v>0.83540000000000003</v>
      </c>
      <c r="AI104" s="4">
        <v>1.2052</v>
      </c>
      <c r="AJ104" s="4">
        <v>0.1067</v>
      </c>
      <c r="AK104" s="4">
        <v>2.1899999999999999E-2</v>
      </c>
      <c r="AL104" s="4">
        <v>0.13320000000000001</v>
      </c>
      <c r="AM104" s="4"/>
      <c r="AN104" s="4">
        <v>0.3412</v>
      </c>
      <c r="AO104" s="4">
        <v>1.3039000000000001</v>
      </c>
      <c r="AP104" s="5"/>
      <c r="AQ104" s="5"/>
      <c r="AR104" s="5"/>
      <c r="AS104" s="5"/>
      <c r="AT104" s="5"/>
      <c r="AU104" s="5"/>
      <c r="AV104" s="5"/>
      <c r="AW104" s="5"/>
      <c r="AX104" s="4"/>
      <c r="AY104" s="4"/>
      <c r="AZ104" s="4"/>
      <c r="BA104" s="4"/>
      <c r="BB104" s="4"/>
      <c r="BC104" s="4"/>
      <c r="BD104" s="4"/>
      <c r="BE104" s="4"/>
      <c r="BF104" s="5"/>
      <c r="BG104" s="5"/>
      <c r="BH104" s="5"/>
      <c r="BI104" s="5"/>
      <c r="BJ104" s="5"/>
      <c r="BK104" s="5"/>
      <c r="BL104" s="5"/>
      <c r="BM104" s="5"/>
      <c r="BN104" s="4"/>
      <c r="BO104" s="4"/>
      <c r="BP104" s="4"/>
      <c r="BQ104" s="4"/>
      <c r="BR104" s="4"/>
      <c r="BS104" s="4"/>
      <c r="BT104" s="4"/>
      <c r="BU104" s="4"/>
      <c r="BV104" s="5"/>
      <c r="BW104" s="5"/>
      <c r="BX104" s="5"/>
      <c r="BY104" s="5"/>
      <c r="BZ104" s="5"/>
      <c r="CA104" s="5"/>
      <c r="CB104" s="5"/>
      <c r="CC104" s="5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/>
      <c r="EI104" s="5"/>
      <c r="EJ104" s="5"/>
      <c r="EK104" s="5"/>
      <c r="EL104" s="5"/>
      <c r="EM104" s="5"/>
      <c r="EN104" s="5"/>
      <c r="EO104" s="5"/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>
        <f t="shared" ref="FF104:FF136" si="24">AVERAGEIFS(B104:FE104,metrics.rec,"MAE")</f>
        <v>0.77062000000000008</v>
      </c>
      <c r="FG104" s="4">
        <f t="shared" ref="FG104:FG136" si="25">AVERAGEIFS(B104:FE104,metrics.rec,"MSE")</f>
        <v>1.03552</v>
      </c>
      <c r="FH104" s="4">
        <f t="shared" ref="FH104:FH136" si="26">AVERAGEIFS(B104:FE104,metrics.rec,"R")</f>
        <v>0.13118000000000002</v>
      </c>
      <c r="FI104" s="4">
        <f t="shared" ref="FI104:FI136" si="27">AVERAGEIFS(B104:FE104,metrics.rec,"Precision")</f>
        <v>7.3999999999999995E-3</v>
      </c>
      <c r="FJ104" s="4">
        <f t="shared" ref="FJ104:FJ136" si="28">AVERAGEIFS(B104:FE104,metrics.rec,"Recall")</f>
        <v>0.23918</v>
      </c>
      <c r="FK104" s="4" t="e">
        <f t="shared" ref="FK104:FK136" si="29">AVERAGEIFS(B104:FE104,metrics.rec,"Coverage")</f>
        <v>#DIV/0!</v>
      </c>
      <c r="FL104" s="4">
        <f t="shared" ref="FL104:FL136" si="30">AVERAGEIFS(B104:FE104,metrics.rec,"Recatio")</f>
        <v>0.54120000000000013</v>
      </c>
      <c r="FM104" s="4">
        <f t="shared" ref="FM104:FM136" si="31">AVERAGEIFS(B104:FE104,metrics.rec,"Time")</f>
        <v>5.2126799999999998</v>
      </c>
      <c r="FN104" s="1" t="str" cm="1">
        <f t="array" aca="1" ref="FN104" ca="1">CONCATENATE(INDIRECT(ADDRESS(1,MATCH(_xlfn.MINIFS(B104:FE104,metrics.rec,"MAE"),B104:FE104,0)+1)), ", ", INDIRECT(ADDRESS(2,MATCH(_xlfn.MINIFS(B104:FE104,metrics.rec,"MAE"),B104:FE104,0)+1)))</f>
        <v>k=5, r=0.3</v>
      </c>
      <c r="FO104" s="1" t="str" cm="1">
        <f t="array" aca="1" ref="FO104" ca="1">CONCATENATE(INDIRECT(ADDRESS(1,MATCH(_xlfn.MINIFS(B104:FE104,metrics.rec,"MSE"),B104:FE104,0)+1)), ", ", INDIRECT(ADDRESS(2,MATCH(_xlfn.MINIFS(B104:FE104,metrics.rec,"MSE"),B104:FE104,0)+1)))</f>
        <v>k=5, r=0.3</v>
      </c>
      <c r="FP104" s="1" t="str" cm="1">
        <f t="array" aca="1" ref="FP104" ca="1">CONCATENATE(INDIRECT(ADDRESS(1,MATCH(_xlfn.MAXIFS(B104:FE104,metrics.rec,"R"),B104:FE104,0)+1)), ", ", INDIRECT(ADDRESS(2,MATCH(_xlfn.MAXIFS(B104:FE104,metrics.rec,"R"),B104:FE104,0)+1)))</f>
        <v>k=5, r=0.5</v>
      </c>
      <c r="FQ104" s="1" t="str" cm="1">
        <f t="array" aca="1" ref="FQ104" ca="1">CONCATENATE(INDIRECT(ADDRESS(1,MATCH(_xlfn.MAXIFS(B104:FE104,metrics.rec,"Precision"),B104:FE104,0)+1)), ", ", INDIRECT(ADDRESS(2,MATCH(_xlfn.MAXIFS(B104:FE104,metrics.rec,"Precision"),B104:FE104,0)+1)))</f>
        <v>k=5, r=0.9</v>
      </c>
      <c r="FR104" s="1" t="str" cm="1">
        <f t="array" aca="1" ref="FR104" ca="1">CONCATENATE(INDIRECT(ADDRESS(1,MATCH(_xlfn.MAXIFS(B104:FE104,metrics.rec,"Recall"),B104:FE104,0)+1)), ", ", INDIRECT(ADDRESS(2,MATCH(_xlfn.MAXIFS(B104:FE104,metrics.rec,"Recall"),B104:FE104,0)+1)))</f>
        <v>k=5, r=0.3</v>
      </c>
      <c r="FS104" s="1" t="e" cm="1">
        <f t="array" aca="1" ref="FS104" ca="1">CONCATENATE(INDIRECT(ADDRESS(1,MATCH(_xlfn.MAXIFS(B104:FE104,metrics.rec,"Coverage"),B104:FE104,0)+1)), ", ", INDIRECT(ADDRESS(2,MATCH(_xlfn.MAXIFS(B104:FE104,metrics.rec,"Coverage"),B104:FE104,0)+1)))</f>
        <v>#N/A</v>
      </c>
      <c r="FT104" s="1" t="str" cm="1">
        <f t="array" aca="1" ref="FT104" ca="1">CONCATENATE(INDIRECT(ADDRESS(1,MATCH(_xlfn.MAXIFS(B104:FE104,metrics.rec,"Recatio"),B104:FE104,0)+1)), ", ", INDIRECT(ADDRESS(2,MATCH(_xlfn.MAXIFS(B104:FE104,metrics.rec,"Recatio"),B104:FE104,0)+1)))</f>
        <v>k=5, r=0.5</v>
      </c>
      <c r="FU104" s="1" t="str" cm="1">
        <f t="array" aca="1" ref="FU104" ca="1">CONCATENATE(INDIRECT(ADDRESS(1,MATCH(_xlfn.MINIFS(B104:FE104,metrics.rec,"Time"),B104:FE104,0)+1)), ", ", INDIRECT(ADDRESS(2,MATCH(_xlfn.MINIFS(B104:FE104,metrics.rec,"Time"),B104:FE104,0)+1)))</f>
        <v>k=5, r=0.9</v>
      </c>
    </row>
    <row r="105" spans="1:177" x14ac:dyDescent="0.2">
      <c r="A105" s="1" t="s">
        <v>101</v>
      </c>
      <c r="B105" s="4">
        <v>0.64139999999999997</v>
      </c>
      <c r="C105" s="4">
        <v>0.69830000000000003</v>
      </c>
      <c r="D105" s="4">
        <v>0.27110000000000001</v>
      </c>
      <c r="E105" s="4">
        <v>3.5999999999999999E-3</v>
      </c>
      <c r="F105" s="4">
        <v>0.77449999999999997</v>
      </c>
      <c r="G105" s="4"/>
      <c r="H105" s="4">
        <v>1</v>
      </c>
      <c r="I105" s="4">
        <v>7.4702000000000002</v>
      </c>
      <c r="J105" s="5">
        <v>0.65139999999999998</v>
      </c>
      <c r="K105" s="5">
        <v>0.72460000000000002</v>
      </c>
      <c r="L105" s="5">
        <v>0.27679999999999999</v>
      </c>
      <c r="M105" s="5">
        <v>9.1999999999999998E-3</v>
      </c>
      <c r="N105" s="5">
        <v>0.79020000000000001</v>
      </c>
      <c r="O105" s="5"/>
      <c r="P105" s="5">
        <v>1</v>
      </c>
      <c r="Q105" s="5">
        <v>6.8678999999999997</v>
      </c>
      <c r="R105" s="4">
        <v>0.65739999999999998</v>
      </c>
      <c r="S105" s="4">
        <v>0.73809999999999998</v>
      </c>
      <c r="T105" s="4">
        <v>0.2676</v>
      </c>
      <c r="U105" s="4">
        <v>1.4800000000000001E-2</v>
      </c>
      <c r="V105" s="4">
        <v>0.79149999999999998</v>
      </c>
      <c r="W105" s="4"/>
      <c r="X105" s="4">
        <v>1</v>
      </c>
      <c r="Y105" s="4">
        <v>4.9138000000000002</v>
      </c>
      <c r="Z105" s="5">
        <v>0.67369999999999997</v>
      </c>
      <c r="AA105" s="5">
        <v>0.77480000000000004</v>
      </c>
      <c r="AB105" s="5">
        <v>0.24360000000000001</v>
      </c>
      <c r="AC105" s="5">
        <v>2.0299999999999999E-2</v>
      </c>
      <c r="AD105" s="5">
        <v>0.7742</v>
      </c>
      <c r="AE105" s="5"/>
      <c r="AF105" s="5">
        <v>1</v>
      </c>
      <c r="AG105" s="5">
        <v>3.3628999999999998</v>
      </c>
      <c r="AH105" s="4">
        <v>0.72250000000000003</v>
      </c>
      <c r="AI105" s="4">
        <v>0.89590000000000003</v>
      </c>
      <c r="AJ105" s="4">
        <v>0.17879999999999999</v>
      </c>
      <c r="AK105" s="4">
        <v>2.9499999999999998E-2</v>
      </c>
      <c r="AL105" s="4">
        <v>0.68440000000000001</v>
      </c>
      <c r="AM105" s="4"/>
      <c r="AN105" s="4">
        <v>0.9829</v>
      </c>
      <c r="AO105" s="4">
        <v>1.3508</v>
      </c>
      <c r="AP105" s="5"/>
      <c r="AQ105" s="5"/>
      <c r="AR105" s="5"/>
      <c r="AS105" s="5"/>
      <c r="AT105" s="5"/>
      <c r="AU105" s="5"/>
      <c r="AV105" s="5"/>
      <c r="AW105" s="5"/>
      <c r="AX105" s="4"/>
      <c r="AY105" s="4"/>
      <c r="AZ105" s="4"/>
      <c r="BA105" s="4"/>
      <c r="BB105" s="4"/>
      <c r="BC105" s="4"/>
      <c r="BD105" s="4"/>
      <c r="BE105" s="4"/>
      <c r="BF105" s="5"/>
      <c r="BG105" s="5"/>
      <c r="BH105" s="5"/>
      <c r="BI105" s="5"/>
      <c r="BJ105" s="5"/>
      <c r="BK105" s="5"/>
      <c r="BL105" s="5"/>
      <c r="BM105" s="5"/>
      <c r="BN105" s="4"/>
      <c r="BO105" s="4"/>
      <c r="BP105" s="4"/>
      <c r="BQ105" s="4"/>
      <c r="BR105" s="4"/>
      <c r="BS105" s="4"/>
      <c r="BT105" s="4"/>
      <c r="BU105" s="4"/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/>
      <c r="EI105" s="5"/>
      <c r="EJ105" s="5"/>
      <c r="EK105" s="5"/>
      <c r="EL105" s="5"/>
      <c r="EM105" s="5"/>
      <c r="EN105" s="5"/>
      <c r="EO105" s="5"/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>
        <f t="shared" si="24"/>
        <v>0.66927999999999999</v>
      </c>
      <c r="FG105" s="4">
        <f t="shared" si="25"/>
        <v>0.76634000000000002</v>
      </c>
      <c r="FH105" s="4">
        <f t="shared" si="26"/>
        <v>0.24758000000000005</v>
      </c>
      <c r="FI105" s="4">
        <f t="shared" si="27"/>
        <v>1.5479999999999999E-2</v>
      </c>
      <c r="FJ105" s="4">
        <f t="shared" si="28"/>
        <v>0.76295999999999997</v>
      </c>
      <c r="FK105" s="4" t="e">
        <f t="shared" si="29"/>
        <v>#DIV/0!</v>
      </c>
      <c r="FL105" s="4">
        <f t="shared" si="30"/>
        <v>0.99658000000000002</v>
      </c>
      <c r="FM105" s="4">
        <f t="shared" si="31"/>
        <v>4.79312</v>
      </c>
      <c r="FN105" s="1" t="str" cm="1">
        <f t="array" aca="1" ref="FN105" ca="1">CONCATENATE(INDIRECT(ADDRESS(1,MATCH(_xlfn.MINIFS(B105:FE105,metrics.rec,"MAE"),B105:FE105,0)+1)), ", ", INDIRECT(ADDRESS(2,MATCH(_xlfn.MINIFS(B105:FE105,metrics.rec,"MAE"),B105:FE105,0)+1)))</f>
        <v>k=5, r=0.1</v>
      </c>
      <c r="FO105" s="1" t="str" cm="1">
        <f t="array" aca="1" ref="FO105" ca="1">CONCATENATE(INDIRECT(ADDRESS(1,MATCH(_xlfn.MINIFS(B105:FE105,metrics.rec,"MSE"),B105:FE105,0)+1)), ", ", INDIRECT(ADDRESS(2,MATCH(_xlfn.MINIFS(B105:FE105,metrics.rec,"MSE"),B105:FE105,0)+1)))</f>
        <v>k=5, r=0.1</v>
      </c>
      <c r="FP105" s="1" t="str" cm="1">
        <f t="array" aca="1" ref="FP105" ca="1">CONCATENATE(INDIRECT(ADDRESS(1,MATCH(_xlfn.MAXIFS(B105:FE105,metrics.rec,"R"),B105:FE105,0)+1)), ", ", INDIRECT(ADDRESS(2,MATCH(_xlfn.MAXIFS(B105:FE105,metrics.rec,"R"),B105:FE105,0)+1)))</f>
        <v>k=5, r=0.3</v>
      </c>
      <c r="FQ105" s="1" t="str" cm="1">
        <f t="array" aca="1" ref="FQ105" ca="1">CONCATENATE(INDIRECT(ADDRESS(1,MATCH(_xlfn.MAXIFS(B105:FE105,metrics.rec,"Precision"),B105:FE105,0)+1)), ", ", INDIRECT(ADDRESS(2,MATCH(_xlfn.MAXIFS(B105:FE105,metrics.rec,"Precision"),B105:FE105,0)+1)))</f>
        <v>k=5, r=0.9</v>
      </c>
      <c r="FR105" s="1" t="str" cm="1">
        <f t="array" aca="1" ref="FR105" ca="1">CONCATENATE(INDIRECT(ADDRESS(1,MATCH(_xlfn.MAXIFS(B105:FE105,metrics.rec,"Recall"),B105:FE105,0)+1)), ", ", INDIRECT(ADDRESS(2,MATCH(_xlfn.MAXIFS(B105:FE105,metrics.rec,"Recall"),B105:FE105,0)+1)))</f>
        <v>k=5, r=0.5</v>
      </c>
      <c r="FS105" s="1" t="e" cm="1">
        <f t="array" aca="1" ref="FS105" ca="1">CONCATENATE(INDIRECT(ADDRESS(1,MATCH(_xlfn.MAXIFS(B105:FE105,metrics.rec,"Coverage"),B105:FE105,0)+1)), ", ", INDIRECT(ADDRESS(2,MATCH(_xlfn.MAXIFS(B105:FE105,metrics.rec,"Coverage"),B105:FE105,0)+1)))</f>
        <v>#N/A</v>
      </c>
      <c r="FT105" s="1" t="str" cm="1">
        <f t="array" aca="1" ref="FT105" ca="1">CONCATENATE(INDIRECT(ADDRESS(1,MATCH(_xlfn.MAXIFS(B105:FE105,metrics.rec,"Recatio"),B105:FE105,0)+1)), ", ", INDIRECT(ADDRESS(2,MATCH(_xlfn.MAXIFS(B105:FE105,metrics.rec,"Recatio"),B105:FE105,0)+1)))</f>
        <v>k=5, r=0.1</v>
      </c>
      <c r="FU105" s="1" t="str" cm="1">
        <f t="array" aca="1" ref="FU105" ca="1">CONCATENATE(INDIRECT(ADDRESS(1,MATCH(_xlfn.MINIFS(B105:FE105,metrics.rec,"Time"),B105:FE105,0)+1)), ", ", INDIRECT(ADDRESS(2,MATCH(_xlfn.MINIFS(B105:FE105,metrics.rec,"Time"),B105:FE105,0)+1)))</f>
        <v>k=5, r=0.9</v>
      </c>
    </row>
    <row r="106" spans="1:177" x14ac:dyDescent="0.2">
      <c r="A106" s="1" t="s">
        <v>102</v>
      </c>
      <c r="B106" s="4">
        <v>0.61009999999999998</v>
      </c>
      <c r="C106" s="4">
        <v>0.63390000000000002</v>
      </c>
      <c r="D106" s="4">
        <v>0.30349999999999999</v>
      </c>
      <c r="E106" s="4">
        <v>3.5999999999999999E-3</v>
      </c>
      <c r="F106" s="4">
        <v>0.76629999999999998</v>
      </c>
      <c r="G106" s="4"/>
      <c r="H106" s="4">
        <v>1</v>
      </c>
      <c r="I106" s="4">
        <v>8.0465999999999998</v>
      </c>
      <c r="J106" s="5">
        <v>0.62190000000000001</v>
      </c>
      <c r="K106" s="5">
        <v>0.66180000000000005</v>
      </c>
      <c r="L106" s="5">
        <v>0.30209999999999998</v>
      </c>
      <c r="M106" s="5">
        <v>9.2999999999999992E-3</v>
      </c>
      <c r="N106" s="5">
        <v>0.78090000000000004</v>
      </c>
      <c r="O106" s="5"/>
      <c r="P106" s="5">
        <v>1</v>
      </c>
      <c r="Q106" s="5">
        <v>6.5119999999999996</v>
      </c>
      <c r="R106" s="4">
        <v>0.63300000000000001</v>
      </c>
      <c r="S106" s="4">
        <v>0.68630000000000002</v>
      </c>
      <c r="T106" s="4">
        <v>0.28299999999999997</v>
      </c>
      <c r="U106" s="4">
        <v>1.4999999999999999E-2</v>
      </c>
      <c r="V106" s="4">
        <v>0.78120000000000001</v>
      </c>
      <c r="W106" s="4"/>
      <c r="X106" s="4">
        <v>1</v>
      </c>
      <c r="Y106" s="4">
        <v>5.2729999999999997</v>
      </c>
      <c r="Z106" s="5">
        <v>0.65490000000000004</v>
      </c>
      <c r="AA106" s="5">
        <v>0.73650000000000004</v>
      </c>
      <c r="AB106" s="5">
        <v>0.23830000000000001</v>
      </c>
      <c r="AC106" s="5">
        <v>2.0899999999999998E-2</v>
      </c>
      <c r="AD106" s="5">
        <v>0.75939999999999996</v>
      </c>
      <c r="AE106" s="5"/>
      <c r="AF106" s="5">
        <v>1</v>
      </c>
      <c r="AG106" s="5">
        <v>3.3222999999999998</v>
      </c>
      <c r="AH106" s="4">
        <v>0.74029999999999996</v>
      </c>
      <c r="AI106" s="4">
        <v>0.95730000000000004</v>
      </c>
      <c r="AJ106" s="4">
        <v>0.13800000000000001</v>
      </c>
      <c r="AK106" s="4">
        <v>3.09E-2</v>
      </c>
      <c r="AL106" s="4">
        <v>0.64759999999999995</v>
      </c>
      <c r="AM106" s="4"/>
      <c r="AN106" s="4">
        <v>0.9839</v>
      </c>
      <c r="AO106" s="4">
        <v>1.4315</v>
      </c>
      <c r="AP106" s="5"/>
      <c r="AQ106" s="5"/>
      <c r="AR106" s="5"/>
      <c r="AS106" s="5"/>
      <c r="AT106" s="5"/>
      <c r="AU106" s="5"/>
      <c r="AV106" s="5"/>
      <c r="AW106" s="5"/>
      <c r="AX106" s="4"/>
      <c r="AY106" s="4"/>
      <c r="AZ106" s="4"/>
      <c r="BA106" s="4"/>
      <c r="BB106" s="4"/>
      <c r="BC106" s="4"/>
      <c r="BD106" s="4"/>
      <c r="BE106" s="4"/>
      <c r="BF106" s="5"/>
      <c r="BG106" s="5"/>
      <c r="BH106" s="5"/>
      <c r="BI106" s="5"/>
      <c r="BJ106" s="5"/>
      <c r="BK106" s="5"/>
      <c r="BL106" s="5"/>
      <c r="BM106" s="5"/>
      <c r="BN106" s="4"/>
      <c r="BO106" s="4"/>
      <c r="BP106" s="4"/>
      <c r="BQ106" s="4"/>
      <c r="BR106" s="4"/>
      <c r="BS106" s="4"/>
      <c r="BT106" s="4"/>
      <c r="BU106" s="4"/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5"/>
      <c r="EI106" s="5"/>
      <c r="EJ106" s="5"/>
      <c r="EK106" s="5"/>
      <c r="EL106" s="5"/>
      <c r="EM106" s="5"/>
      <c r="EN106" s="5"/>
      <c r="EO106" s="5"/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>
        <f t="shared" si="24"/>
        <v>0.65203999999999995</v>
      </c>
      <c r="FG106" s="4">
        <f t="shared" si="25"/>
        <v>0.73516000000000004</v>
      </c>
      <c r="FH106" s="4">
        <f t="shared" si="26"/>
        <v>0.25297999999999998</v>
      </c>
      <c r="FI106" s="4">
        <f t="shared" si="27"/>
        <v>1.5939999999999999E-2</v>
      </c>
      <c r="FJ106" s="4">
        <f t="shared" si="28"/>
        <v>0.74708000000000008</v>
      </c>
      <c r="FK106" s="4" t="e">
        <f t="shared" si="29"/>
        <v>#DIV/0!</v>
      </c>
      <c r="FL106" s="4">
        <f t="shared" si="30"/>
        <v>0.99678</v>
      </c>
      <c r="FM106" s="4">
        <f t="shared" si="31"/>
        <v>4.9170799999999995</v>
      </c>
      <c r="FN106" s="1" t="str" cm="1">
        <f t="array" aca="1" ref="FN106" ca="1">CONCATENATE(INDIRECT(ADDRESS(1,MATCH(_xlfn.MINIFS(B106:FE106,metrics.rec,"MAE"),B106:FE106,0)+1)), ", ", INDIRECT(ADDRESS(2,MATCH(_xlfn.MINIFS(B106:FE106,metrics.rec,"MAE"),B106:FE106,0)+1)))</f>
        <v>k=5, r=0.1</v>
      </c>
      <c r="FO106" s="1" t="str" cm="1">
        <f t="array" aca="1" ref="FO106" ca="1">CONCATENATE(INDIRECT(ADDRESS(1,MATCH(_xlfn.MINIFS(B106:FE106,metrics.rec,"MSE"),B106:FE106,0)+1)), ", ", INDIRECT(ADDRESS(2,MATCH(_xlfn.MINIFS(B106:FE106,metrics.rec,"MSE"),B106:FE106,0)+1)))</f>
        <v>k=5, r=0.1</v>
      </c>
      <c r="FP106" s="1" t="str" cm="1">
        <f t="array" aca="1" ref="FP106" ca="1">CONCATENATE(INDIRECT(ADDRESS(1,MATCH(_xlfn.MAXIFS(B106:FE106,metrics.rec,"R"),B106:FE106,0)+1)), ", ", INDIRECT(ADDRESS(2,MATCH(_xlfn.MAXIFS(B106:FE106,metrics.rec,"R"),B106:FE106,0)+1)))</f>
        <v>k=5, r=0.1</v>
      </c>
      <c r="FQ106" s="1" t="str" cm="1">
        <f t="array" aca="1" ref="FQ106" ca="1">CONCATENATE(INDIRECT(ADDRESS(1,MATCH(_xlfn.MAXIFS(B106:FE106,metrics.rec,"Precision"),B106:FE106,0)+1)), ", ", INDIRECT(ADDRESS(2,MATCH(_xlfn.MAXIFS(B106:FE106,metrics.rec,"Precision"),B106:FE106,0)+1)))</f>
        <v>k=5, r=0.9</v>
      </c>
      <c r="FR106" s="1" t="str" cm="1">
        <f t="array" aca="1" ref="FR106" ca="1">CONCATENATE(INDIRECT(ADDRESS(1,MATCH(_xlfn.MAXIFS(B106:FE106,metrics.rec,"Recall"),B106:FE106,0)+1)), ", ", INDIRECT(ADDRESS(2,MATCH(_xlfn.MAXIFS(B106:FE106,metrics.rec,"Recall"),B106:FE106,0)+1)))</f>
        <v>k=5, r=0.5</v>
      </c>
      <c r="FS106" s="1" t="e" cm="1">
        <f t="array" aca="1" ref="FS106" ca="1">CONCATENATE(INDIRECT(ADDRESS(1,MATCH(_xlfn.MAXIFS(B106:FE106,metrics.rec,"Coverage"),B106:FE106,0)+1)), ", ", INDIRECT(ADDRESS(2,MATCH(_xlfn.MAXIFS(B106:FE106,metrics.rec,"Coverage"),B106:FE106,0)+1)))</f>
        <v>#N/A</v>
      </c>
      <c r="FT106" s="1" t="str" cm="1">
        <f t="array" aca="1" ref="FT106" ca="1">CONCATENATE(INDIRECT(ADDRESS(1,MATCH(_xlfn.MAXIFS(B106:FE106,metrics.rec,"Recatio"),B106:FE106,0)+1)), ", ", INDIRECT(ADDRESS(2,MATCH(_xlfn.MAXIFS(B106:FE106,metrics.rec,"Recatio"),B106:FE106,0)+1)))</f>
        <v>k=5, r=0.1</v>
      </c>
      <c r="FU106" s="1" t="str" cm="1">
        <f t="array" aca="1" ref="FU106" ca="1">CONCATENATE(INDIRECT(ADDRESS(1,MATCH(_xlfn.MINIFS(B106:FE106,metrics.rec,"Time"),B106:FE106,0)+1)), ", ", INDIRECT(ADDRESS(2,MATCH(_xlfn.MINIFS(B106:FE106,metrics.rec,"Time"),B106:FE106,0)+1)))</f>
        <v>k=5, r=0.9</v>
      </c>
    </row>
    <row r="107" spans="1:177" x14ac:dyDescent="0.2">
      <c r="A107" s="1" t="s">
        <v>103</v>
      </c>
      <c r="B107" s="4">
        <v>0.59499999999999997</v>
      </c>
      <c r="C107" s="4">
        <v>0.60819999999999996</v>
      </c>
      <c r="D107" s="4">
        <v>0.32319999999999999</v>
      </c>
      <c r="E107" s="4">
        <v>3.7000000000000002E-3</v>
      </c>
      <c r="F107" s="4">
        <v>0.77310000000000001</v>
      </c>
      <c r="G107" s="4"/>
      <c r="H107" s="4">
        <v>1</v>
      </c>
      <c r="I107" s="4">
        <v>7.3722000000000003</v>
      </c>
      <c r="J107" s="5">
        <v>0.61029999999999995</v>
      </c>
      <c r="K107" s="5">
        <v>0.64319999999999999</v>
      </c>
      <c r="L107" s="5">
        <v>0.31819999999999998</v>
      </c>
      <c r="M107" s="5">
        <v>9.4000000000000004E-3</v>
      </c>
      <c r="N107" s="5">
        <v>0.78539999999999999</v>
      </c>
      <c r="O107" s="5"/>
      <c r="P107" s="5">
        <v>1</v>
      </c>
      <c r="Q107" s="5">
        <v>6.0266999999999999</v>
      </c>
      <c r="R107" s="4">
        <v>0.62470000000000003</v>
      </c>
      <c r="S107" s="4">
        <v>0.67279999999999995</v>
      </c>
      <c r="T107" s="4">
        <v>0.29049999999999998</v>
      </c>
      <c r="U107" s="4">
        <v>1.5100000000000001E-2</v>
      </c>
      <c r="V107" s="4">
        <v>0.78269999999999995</v>
      </c>
      <c r="W107" s="4"/>
      <c r="X107" s="4">
        <v>1</v>
      </c>
      <c r="Y107" s="4">
        <v>5.7091000000000003</v>
      </c>
      <c r="Z107" s="5">
        <v>0.65339999999999998</v>
      </c>
      <c r="AA107" s="5">
        <v>0.73770000000000002</v>
      </c>
      <c r="AB107" s="5">
        <v>0.2346</v>
      </c>
      <c r="AC107" s="5">
        <v>2.0899999999999998E-2</v>
      </c>
      <c r="AD107" s="5">
        <v>0.7571</v>
      </c>
      <c r="AE107" s="5"/>
      <c r="AF107" s="5">
        <v>1</v>
      </c>
      <c r="AG107" s="5">
        <v>3.3401999999999998</v>
      </c>
      <c r="AH107" s="4">
        <v>0.74529999999999996</v>
      </c>
      <c r="AI107" s="4">
        <v>0.9708</v>
      </c>
      <c r="AJ107" s="4">
        <v>0.13639999999999999</v>
      </c>
      <c r="AK107" s="4">
        <v>3.0800000000000001E-2</v>
      </c>
      <c r="AL107" s="4">
        <v>0.64510000000000001</v>
      </c>
      <c r="AM107" s="4"/>
      <c r="AN107" s="4">
        <v>0.9839</v>
      </c>
      <c r="AO107" s="4">
        <v>1.4133</v>
      </c>
      <c r="AP107" s="5"/>
      <c r="AQ107" s="5"/>
      <c r="AR107" s="5"/>
      <c r="AS107" s="5"/>
      <c r="AT107" s="5"/>
      <c r="AU107" s="5"/>
      <c r="AV107" s="5"/>
      <c r="AW107" s="5"/>
      <c r="AX107" s="4"/>
      <c r="AY107" s="4"/>
      <c r="AZ107" s="4"/>
      <c r="BA107" s="4"/>
      <c r="BB107" s="4"/>
      <c r="BC107" s="4"/>
      <c r="BD107" s="4"/>
      <c r="BE107" s="4"/>
      <c r="BF107" s="5"/>
      <c r="BG107" s="5"/>
      <c r="BH107" s="5"/>
      <c r="BI107" s="5"/>
      <c r="BJ107" s="5"/>
      <c r="BK107" s="5"/>
      <c r="BL107" s="5"/>
      <c r="BM107" s="5"/>
      <c r="BN107" s="4"/>
      <c r="BO107" s="4"/>
      <c r="BP107" s="4"/>
      <c r="BQ107" s="4"/>
      <c r="BR107" s="4"/>
      <c r="BS107" s="4"/>
      <c r="BT107" s="4"/>
      <c r="BU107" s="4"/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>
        <f t="shared" si="24"/>
        <v>0.64573999999999987</v>
      </c>
      <c r="FG107" s="4">
        <f t="shared" si="25"/>
        <v>0.72654000000000007</v>
      </c>
      <c r="FH107" s="4">
        <f t="shared" si="26"/>
        <v>0.26057999999999998</v>
      </c>
      <c r="FI107" s="4">
        <f t="shared" si="27"/>
        <v>1.5980000000000001E-2</v>
      </c>
      <c r="FJ107" s="4">
        <f t="shared" si="28"/>
        <v>0.7486799999999999</v>
      </c>
      <c r="FK107" s="4" t="e">
        <f t="shared" si="29"/>
        <v>#DIV/0!</v>
      </c>
      <c r="FL107" s="4">
        <f t="shared" si="30"/>
        <v>0.99678</v>
      </c>
      <c r="FM107" s="4">
        <f t="shared" si="31"/>
        <v>4.7722999999999995</v>
      </c>
      <c r="FN107" s="1" t="str" cm="1">
        <f t="array" aca="1" ref="FN107" ca="1">CONCATENATE(INDIRECT(ADDRESS(1,MATCH(_xlfn.MINIFS(B107:FE107,metrics.rec,"MAE"),B107:FE107,0)+1)), ", ", INDIRECT(ADDRESS(2,MATCH(_xlfn.MINIFS(B107:FE107,metrics.rec,"MAE"),B107:FE107,0)+1)))</f>
        <v>k=5, r=0.1</v>
      </c>
      <c r="FO107" s="1" t="str" cm="1">
        <f t="array" aca="1" ref="FO107" ca="1">CONCATENATE(INDIRECT(ADDRESS(1,MATCH(_xlfn.MINIFS(B107:FE107,metrics.rec,"MSE"),B107:FE107,0)+1)), ", ", INDIRECT(ADDRESS(2,MATCH(_xlfn.MINIFS(B107:FE107,metrics.rec,"MSE"),B107:FE107,0)+1)))</f>
        <v>k=5, r=0.1</v>
      </c>
      <c r="FP107" s="1" t="str" cm="1">
        <f t="array" aca="1" ref="FP107" ca="1">CONCATENATE(INDIRECT(ADDRESS(1,MATCH(_xlfn.MAXIFS(B107:FE107,metrics.rec,"R"),B107:FE107,0)+1)), ", ", INDIRECT(ADDRESS(2,MATCH(_xlfn.MAXIFS(B107:FE107,metrics.rec,"R"),B107:FE107,0)+1)))</f>
        <v>k=5, r=0.1</v>
      </c>
      <c r="FQ107" s="1" t="str" cm="1">
        <f t="array" aca="1" ref="FQ107" ca="1">CONCATENATE(INDIRECT(ADDRESS(1,MATCH(_xlfn.MAXIFS(B107:FE107,metrics.rec,"Precision"),B107:FE107,0)+1)), ", ", INDIRECT(ADDRESS(2,MATCH(_xlfn.MAXIFS(B107:FE107,metrics.rec,"Precision"),B107:FE107,0)+1)))</f>
        <v>k=5, r=0.9</v>
      </c>
      <c r="FR107" s="1" t="str" cm="1">
        <f t="array" aca="1" ref="FR107" ca="1">CONCATENATE(INDIRECT(ADDRESS(1,MATCH(_xlfn.MAXIFS(B107:FE107,metrics.rec,"Recall"),B107:FE107,0)+1)), ", ", INDIRECT(ADDRESS(2,MATCH(_xlfn.MAXIFS(B107:FE107,metrics.rec,"Recall"),B107:FE107,0)+1)))</f>
        <v>k=5, r=0.3</v>
      </c>
      <c r="FS107" s="1" t="e" cm="1">
        <f t="array" aca="1" ref="FS107" ca="1">CONCATENATE(INDIRECT(ADDRESS(1,MATCH(_xlfn.MAXIFS(B107:FE107,metrics.rec,"Coverage"),B107:FE107,0)+1)), ", ", INDIRECT(ADDRESS(2,MATCH(_xlfn.MAXIFS(B107:FE107,metrics.rec,"Coverage"),B107:FE107,0)+1)))</f>
        <v>#N/A</v>
      </c>
      <c r="FT107" s="1" t="str" cm="1">
        <f t="array" aca="1" ref="FT107" ca="1">CONCATENATE(INDIRECT(ADDRESS(1,MATCH(_xlfn.MAXIFS(B107:FE107,metrics.rec,"Recatio"),B107:FE107,0)+1)), ", ", INDIRECT(ADDRESS(2,MATCH(_xlfn.MAXIFS(B107:FE107,metrics.rec,"Recatio"),B107:FE107,0)+1)))</f>
        <v>k=5, r=0.1</v>
      </c>
      <c r="FU107" s="1" t="str" cm="1">
        <f t="array" aca="1" ref="FU107" ca="1">CONCATENATE(INDIRECT(ADDRESS(1,MATCH(_xlfn.MINIFS(B107:FE107,metrics.rec,"Time"),B107:FE107,0)+1)), ", ", INDIRECT(ADDRESS(2,MATCH(_xlfn.MINIFS(B107:FE107,metrics.rec,"Time"),B107:FE107,0)+1)))</f>
        <v>k=5, r=0.9</v>
      </c>
    </row>
    <row r="108" spans="1:177" x14ac:dyDescent="0.2">
      <c r="A108" s="1" t="s">
        <v>104</v>
      </c>
      <c r="B108" s="4">
        <v>0.63939999999999997</v>
      </c>
      <c r="C108" s="4">
        <v>0.70799999999999996</v>
      </c>
      <c r="D108" s="4">
        <v>0.24640000000000001</v>
      </c>
      <c r="E108" s="4">
        <v>4.1000000000000003E-3</v>
      </c>
      <c r="F108" s="4">
        <v>0.85470000000000002</v>
      </c>
      <c r="G108" s="4"/>
      <c r="H108" s="4">
        <v>1</v>
      </c>
      <c r="I108" s="4">
        <v>2.613</v>
      </c>
      <c r="J108" s="5">
        <v>0.6522</v>
      </c>
      <c r="K108" s="5">
        <v>0.74009999999999998</v>
      </c>
      <c r="L108" s="5">
        <v>0.2218</v>
      </c>
      <c r="M108" s="5">
        <v>1.26E-2</v>
      </c>
      <c r="N108" s="5">
        <v>0.84279999999999999</v>
      </c>
      <c r="O108" s="5"/>
      <c r="P108" s="5">
        <v>1</v>
      </c>
      <c r="Q108" s="5">
        <v>2.3538999999999999</v>
      </c>
      <c r="R108" s="4">
        <v>0.66090000000000004</v>
      </c>
      <c r="S108" s="4">
        <v>0.75870000000000004</v>
      </c>
      <c r="T108" s="4">
        <v>0.2074</v>
      </c>
      <c r="U108" s="4">
        <v>2.29E-2</v>
      </c>
      <c r="V108" s="4">
        <v>0.81699999999999995</v>
      </c>
      <c r="W108" s="4"/>
      <c r="X108" s="4">
        <v>1</v>
      </c>
      <c r="Y108" s="4">
        <v>2.3311000000000002</v>
      </c>
      <c r="Z108" s="5">
        <v>0.68400000000000005</v>
      </c>
      <c r="AA108" s="5">
        <v>0.80959999999999999</v>
      </c>
      <c r="AB108" s="5">
        <v>0.15890000000000001</v>
      </c>
      <c r="AC108" s="5">
        <v>3.4000000000000002E-2</v>
      </c>
      <c r="AD108" s="5">
        <v>0.7651</v>
      </c>
      <c r="AE108" s="5"/>
      <c r="AF108" s="5">
        <v>1</v>
      </c>
      <c r="AG108" s="5">
        <v>1.7329000000000001</v>
      </c>
      <c r="AH108" s="4">
        <v>0.74490000000000001</v>
      </c>
      <c r="AI108" s="4">
        <v>0.96030000000000004</v>
      </c>
      <c r="AJ108" s="4">
        <v>0.1042</v>
      </c>
      <c r="AK108" s="4">
        <v>4.4299999999999999E-2</v>
      </c>
      <c r="AL108" s="4">
        <v>0.56079999999999997</v>
      </c>
      <c r="AM108" s="4"/>
      <c r="AN108" s="4">
        <v>0.98</v>
      </c>
      <c r="AO108" s="4">
        <v>1.1709000000000001</v>
      </c>
      <c r="AP108" s="5"/>
      <c r="AQ108" s="5"/>
      <c r="AR108" s="5"/>
      <c r="AS108" s="5"/>
      <c r="AT108" s="5"/>
      <c r="AU108" s="5"/>
      <c r="AV108" s="5"/>
      <c r="AW108" s="5"/>
      <c r="AX108" s="4"/>
      <c r="AY108" s="4"/>
      <c r="AZ108" s="4"/>
      <c r="BA108" s="4"/>
      <c r="BB108" s="4"/>
      <c r="BC108" s="4"/>
      <c r="BD108" s="4"/>
      <c r="BE108" s="4"/>
      <c r="BF108" s="5"/>
      <c r="BG108" s="5"/>
      <c r="BH108" s="5"/>
      <c r="BI108" s="5"/>
      <c r="BJ108" s="5"/>
      <c r="BK108" s="5"/>
      <c r="BL108" s="5"/>
      <c r="BM108" s="5"/>
      <c r="BN108" s="4"/>
      <c r="BO108" s="4"/>
      <c r="BP108" s="4"/>
      <c r="BQ108" s="4"/>
      <c r="BR108" s="4"/>
      <c r="BS108" s="4"/>
      <c r="BT108" s="4"/>
      <c r="BU108" s="4"/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>
        <v>0.66149999999999998</v>
      </c>
      <c r="CU108" s="4">
        <v>0.76160000000000005</v>
      </c>
      <c r="CV108" s="4">
        <v>0.20580000000000001</v>
      </c>
      <c r="CW108" s="4">
        <v>2.3E-2</v>
      </c>
      <c r="CX108" s="4">
        <v>0.8175</v>
      </c>
      <c r="CY108" s="4">
        <v>0.2409</v>
      </c>
      <c r="CZ108" s="4">
        <v>1</v>
      </c>
      <c r="DA108" s="4">
        <v>1.8402000000000001</v>
      </c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>
        <f t="shared" si="24"/>
        <v>0.67381666666666662</v>
      </c>
      <c r="FG108" s="4">
        <f t="shared" si="25"/>
        <v>0.78971666666666673</v>
      </c>
      <c r="FH108" s="4">
        <f t="shared" si="26"/>
        <v>0.19075</v>
      </c>
      <c r="FI108" s="4">
        <f t="shared" si="27"/>
        <v>2.3483333333333332E-2</v>
      </c>
      <c r="FJ108" s="4">
        <f t="shared" si="28"/>
        <v>0.77631666666666665</v>
      </c>
      <c r="FK108" s="4">
        <f t="shared" si="29"/>
        <v>0.2409</v>
      </c>
      <c r="FL108" s="4">
        <f t="shared" si="30"/>
        <v>0.9966666666666667</v>
      </c>
      <c r="FM108" s="4">
        <f t="shared" si="31"/>
        <v>2.0070000000000001</v>
      </c>
      <c r="FN108" s="1" t="str" cm="1">
        <f t="array" aca="1" ref="FN108" ca="1">CONCATENATE(INDIRECT(ADDRESS(1,MATCH(_xlfn.MINIFS(B108:FE108,metrics.rec,"MAE"),B108:FE108,0)+1)), ", ", INDIRECT(ADDRESS(2,MATCH(_xlfn.MINIFS(B108:FE108,metrics.rec,"MAE"),B108:FE108,0)+1)))</f>
        <v>k=5, r=0.1</v>
      </c>
      <c r="FO108" s="1" t="str" cm="1">
        <f t="array" aca="1" ref="FO108" ca="1">CONCATENATE(INDIRECT(ADDRESS(1,MATCH(_xlfn.MINIFS(B108:FE108,metrics.rec,"MSE"),B108:FE108,0)+1)), ", ", INDIRECT(ADDRESS(2,MATCH(_xlfn.MINIFS(B108:FE108,metrics.rec,"MSE"),B108:FE108,0)+1)))</f>
        <v>k=5, r=0.1</v>
      </c>
      <c r="FP108" s="1" t="str" cm="1">
        <f t="array" aca="1" ref="FP108" ca="1">CONCATENATE(INDIRECT(ADDRESS(1,MATCH(_xlfn.MAXIFS(B108:FE108,metrics.rec,"R"),B108:FE108,0)+1)), ", ", INDIRECT(ADDRESS(2,MATCH(_xlfn.MAXIFS(B108:FE108,metrics.rec,"R"),B108:FE108,0)+1)))</f>
        <v>k=5, r=0.1</v>
      </c>
      <c r="FQ108" s="1" t="str" cm="1">
        <f t="array" aca="1" ref="FQ108" ca="1">CONCATENATE(INDIRECT(ADDRESS(1,MATCH(_xlfn.MAXIFS(B108:FE108,metrics.rec,"Precision"),B108:FE108,0)+1)), ", ", INDIRECT(ADDRESS(2,MATCH(_xlfn.MAXIFS(B108:FE108,metrics.rec,"Precision"),B108:FE108,0)+1)))</f>
        <v>k=5, r=0.9</v>
      </c>
      <c r="FR108" s="1" t="str" cm="1">
        <f t="array" aca="1" ref="FR108" ca="1">CONCATENATE(INDIRECT(ADDRESS(1,MATCH(_xlfn.MAXIFS(B108:FE108,metrics.rec,"Recall"),B108:FE108,0)+1)), ", ", INDIRECT(ADDRESS(2,MATCH(_xlfn.MAXIFS(B108:FE108,metrics.rec,"Recall"),B108:FE108,0)+1)))</f>
        <v>k=5, r=0.1</v>
      </c>
      <c r="FS108" s="1" t="str" cm="1">
        <f t="array" aca="1" ref="FS108" ca="1">CONCATENATE(INDIRECT(ADDRESS(1,MATCH(_xlfn.MAXIFS(B108:FE108,metrics.rec,"Coverage"),B108:FE108,0)+1)), ", ", INDIRECT(ADDRESS(2,MATCH(_xlfn.MAXIFS(B108:FE108,metrics.rec,"Coverage"),B108:FE108,0)+1)))</f>
        <v>k=50, r=0.5</v>
      </c>
      <c r="FT108" s="1" t="str" cm="1">
        <f t="array" aca="1" ref="FT108" ca="1">CONCATENATE(INDIRECT(ADDRESS(1,MATCH(_xlfn.MAXIFS(B108:FE108,metrics.rec,"Recatio"),B108:FE108,0)+1)), ", ", INDIRECT(ADDRESS(2,MATCH(_xlfn.MAXIFS(B108:FE108,metrics.rec,"Recatio"),B108:FE108,0)+1)))</f>
        <v>k=5, r=0.1</v>
      </c>
      <c r="FU108" s="1" t="str" cm="1">
        <f t="array" aca="1" ref="FU108" ca="1">CONCATENATE(INDIRECT(ADDRESS(1,MATCH(_xlfn.MINIFS(B108:FE108,metrics.rec,"Time"),B108:FE108,0)+1)), ", ", INDIRECT(ADDRESS(2,MATCH(_xlfn.MINIFS(B108:FE108,metrics.rec,"Time"),B108:FE108,0)+1)))</f>
        <v>k=5, r=0.9</v>
      </c>
    </row>
    <row r="109" spans="1:177" x14ac:dyDescent="0.2">
      <c r="A109" s="1" t="s">
        <v>105</v>
      </c>
      <c r="B109" s="4">
        <v>0.63900000000000001</v>
      </c>
      <c r="C109" s="4">
        <v>0.70979999999999999</v>
      </c>
      <c r="D109" s="4">
        <v>0.25979999999999998</v>
      </c>
      <c r="E109" s="4">
        <v>3.3E-3</v>
      </c>
      <c r="F109" s="4">
        <v>0.86380000000000001</v>
      </c>
      <c r="G109" s="4"/>
      <c r="H109" s="4">
        <v>1</v>
      </c>
      <c r="I109" s="4">
        <v>2.6808000000000001</v>
      </c>
      <c r="J109" s="5">
        <v>0.65169999999999995</v>
      </c>
      <c r="K109" s="5">
        <v>0.74119999999999997</v>
      </c>
      <c r="L109" s="5">
        <v>0.23680000000000001</v>
      </c>
      <c r="M109" s="5">
        <v>1.0200000000000001E-2</v>
      </c>
      <c r="N109" s="5">
        <v>0.85299999999999998</v>
      </c>
      <c r="O109" s="5"/>
      <c r="P109" s="5">
        <v>1</v>
      </c>
      <c r="Q109" s="5">
        <v>2.4371</v>
      </c>
      <c r="R109" s="4">
        <v>0.66049999999999998</v>
      </c>
      <c r="S109" s="4">
        <v>0.75990000000000002</v>
      </c>
      <c r="T109" s="4">
        <v>0.21809999999999999</v>
      </c>
      <c r="U109" s="4">
        <v>1.9E-2</v>
      </c>
      <c r="V109" s="4">
        <v>0.83030000000000004</v>
      </c>
      <c r="W109" s="4"/>
      <c r="X109" s="4">
        <v>1</v>
      </c>
      <c r="Y109" s="4">
        <v>2.4304000000000001</v>
      </c>
      <c r="Z109" s="5">
        <v>0.68210000000000004</v>
      </c>
      <c r="AA109" s="5">
        <v>0.80740000000000001</v>
      </c>
      <c r="AB109" s="5">
        <v>0.1666</v>
      </c>
      <c r="AC109" s="5">
        <v>2.9899999999999999E-2</v>
      </c>
      <c r="AD109" s="5">
        <v>0.78100000000000003</v>
      </c>
      <c r="AE109" s="5"/>
      <c r="AF109" s="5">
        <v>1</v>
      </c>
      <c r="AG109" s="5">
        <v>1.9142999999999999</v>
      </c>
      <c r="AH109" s="4">
        <v>0.74380000000000002</v>
      </c>
      <c r="AI109" s="4">
        <v>0.95850000000000002</v>
      </c>
      <c r="AJ109" s="4">
        <v>0.1081</v>
      </c>
      <c r="AK109" s="4">
        <v>4.41E-2</v>
      </c>
      <c r="AL109" s="4">
        <v>0.56979999999999997</v>
      </c>
      <c r="AM109" s="4"/>
      <c r="AN109" s="4">
        <v>0.98</v>
      </c>
      <c r="AO109" s="4">
        <v>1.1495</v>
      </c>
      <c r="AP109" s="5"/>
      <c r="AQ109" s="5"/>
      <c r="AR109" s="5"/>
      <c r="AS109" s="5"/>
      <c r="AT109" s="5"/>
      <c r="AU109" s="5"/>
      <c r="AV109" s="5"/>
      <c r="AW109" s="5"/>
      <c r="AX109" s="4"/>
      <c r="AY109" s="4"/>
      <c r="AZ109" s="4"/>
      <c r="BA109" s="4"/>
      <c r="BB109" s="4"/>
      <c r="BC109" s="4"/>
      <c r="BD109" s="4"/>
      <c r="BE109" s="4"/>
      <c r="BF109" s="5"/>
      <c r="BG109" s="5"/>
      <c r="BH109" s="5"/>
      <c r="BI109" s="5"/>
      <c r="BJ109" s="5"/>
      <c r="BK109" s="5"/>
      <c r="BL109" s="5"/>
      <c r="BM109" s="5"/>
      <c r="BN109" s="4"/>
      <c r="BO109" s="4"/>
      <c r="BP109" s="4"/>
      <c r="BQ109" s="4"/>
      <c r="BR109" s="4"/>
      <c r="BS109" s="4"/>
      <c r="BT109" s="4"/>
      <c r="BU109" s="4"/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>
        <f t="shared" si="24"/>
        <v>0.67542000000000013</v>
      </c>
      <c r="FG109" s="4">
        <f t="shared" si="25"/>
        <v>0.79535999999999996</v>
      </c>
      <c r="FH109" s="4">
        <f t="shared" si="26"/>
        <v>0.19788</v>
      </c>
      <c r="FI109" s="4">
        <f t="shared" si="27"/>
        <v>2.1299999999999999E-2</v>
      </c>
      <c r="FJ109" s="4">
        <f t="shared" si="28"/>
        <v>0.77958000000000005</v>
      </c>
      <c r="FK109" s="4" t="e">
        <f t="shared" si="29"/>
        <v>#DIV/0!</v>
      </c>
      <c r="FL109" s="4">
        <f t="shared" si="30"/>
        <v>0.99600000000000011</v>
      </c>
      <c r="FM109" s="4">
        <f t="shared" si="31"/>
        <v>2.1224200000000004</v>
      </c>
      <c r="FN109" s="1" t="str" cm="1">
        <f t="array" aca="1" ref="FN109" ca="1">CONCATENATE(INDIRECT(ADDRESS(1,MATCH(_xlfn.MINIFS(B109:FE109,metrics.rec,"MAE"),B109:FE109,0)+1)), ", ", INDIRECT(ADDRESS(2,MATCH(_xlfn.MINIFS(B109:FE109,metrics.rec,"MAE"),B109:FE109,0)+1)))</f>
        <v>k=5, r=0.1</v>
      </c>
      <c r="FO109" s="1" t="str" cm="1">
        <f t="array" aca="1" ref="FO109" ca="1">CONCATENATE(INDIRECT(ADDRESS(1,MATCH(_xlfn.MINIFS(B109:FE109,metrics.rec,"MSE"),B109:FE109,0)+1)), ", ", INDIRECT(ADDRESS(2,MATCH(_xlfn.MINIFS(B109:FE109,metrics.rec,"MSE"),B109:FE109,0)+1)))</f>
        <v>k=5, r=0.1</v>
      </c>
      <c r="FP109" s="1" t="str" cm="1">
        <f t="array" aca="1" ref="FP109" ca="1">CONCATENATE(INDIRECT(ADDRESS(1,MATCH(_xlfn.MAXIFS(B109:FE109,metrics.rec,"R"),B109:FE109,0)+1)), ", ", INDIRECT(ADDRESS(2,MATCH(_xlfn.MAXIFS(B109:FE109,metrics.rec,"R"),B109:FE109,0)+1)))</f>
        <v>k=5, r=0.1</v>
      </c>
      <c r="FQ109" s="1" t="str" cm="1">
        <f t="array" aca="1" ref="FQ109" ca="1">CONCATENATE(INDIRECT(ADDRESS(1,MATCH(_xlfn.MAXIFS(B109:FE109,metrics.rec,"Precision"),B109:FE109,0)+1)), ", ", INDIRECT(ADDRESS(2,MATCH(_xlfn.MAXIFS(B109:FE109,metrics.rec,"Precision"),B109:FE109,0)+1)))</f>
        <v>k=5, r=0.9</v>
      </c>
      <c r="FR109" s="1" t="str" cm="1">
        <f t="array" aca="1" ref="FR109" ca="1">CONCATENATE(INDIRECT(ADDRESS(1,MATCH(_xlfn.MAXIFS(B109:FE109,metrics.rec,"Recall"),B109:FE109,0)+1)), ", ", INDIRECT(ADDRESS(2,MATCH(_xlfn.MAXIFS(B109:FE109,metrics.rec,"Recall"),B109:FE109,0)+1)))</f>
        <v>k=5, r=0.1</v>
      </c>
      <c r="FS109" s="1" t="e" cm="1">
        <f t="array" aca="1" ref="FS109" ca="1">CONCATENATE(INDIRECT(ADDRESS(1,MATCH(_xlfn.MAXIFS(B109:FE109,metrics.rec,"Coverage"),B109:FE109,0)+1)), ", ", INDIRECT(ADDRESS(2,MATCH(_xlfn.MAXIFS(B109:FE109,metrics.rec,"Coverage"),B109:FE109,0)+1)))</f>
        <v>#N/A</v>
      </c>
      <c r="FT109" s="1" t="str" cm="1">
        <f t="array" aca="1" ref="FT109" ca="1">CONCATENATE(INDIRECT(ADDRESS(1,MATCH(_xlfn.MAXIFS(B109:FE109,metrics.rec,"Recatio"),B109:FE109,0)+1)), ", ", INDIRECT(ADDRESS(2,MATCH(_xlfn.MAXIFS(B109:FE109,metrics.rec,"Recatio"),B109:FE109,0)+1)))</f>
        <v>k=5, r=0.1</v>
      </c>
      <c r="FU109" s="1" t="str" cm="1">
        <f t="array" aca="1" ref="FU109" ca="1">CONCATENATE(INDIRECT(ADDRESS(1,MATCH(_xlfn.MINIFS(B109:FE109,metrics.rec,"Time"),B109:FE109,0)+1)), ", ", INDIRECT(ADDRESS(2,MATCH(_xlfn.MINIFS(B109:FE109,metrics.rec,"Time"),B109:FE109,0)+1)))</f>
        <v>k=5, r=0.9</v>
      </c>
    </row>
    <row r="110" spans="1:177" x14ac:dyDescent="0.2">
      <c r="A110" s="1" t="s">
        <v>223</v>
      </c>
      <c r="B110" s="4"/>
      <c r="C110" s="4"/>
      <c r="D110" s="4"/>
      <c r="E110" s="4"/>
      <c r="F110" s="4"/>
      <c r="G110" s="4"/>
      <c r="H110" s="4"/>
      <c r="I110" s="4"/>
      <c r="J110" s="5"/>
      <c r="K110" s="5"/>
      <c r="L110" s="5"/>
      <c r="M110" s="5"/>
      <c r="N110" s="5"/>
      <c r="O110" s="5"/>
      <c r="P110" s="5"/>
      <c r="Q110" s="5"/>
      <c r="R110" s="4"/>
      <c r="S110" s="4"/>
      <c r="T110" s="4"/>
      <c r="U110" s="4"/>
      <c r="V110" s="4"/>
      <c r="W110" s="4"/>
      <c r="X110" s="4"/>
      <c r="Y110" s="4"/>
      <c r="Z110" s="5"/>
      <c r="AA110" s="5"/>
      <c r="AB110" s="5"/>
      <c r="AC110" s="5"/>
      <c r="AD110" s="5"/>
      <c r="AE110" s="5"/>
      <c r="AF110" s="5"/>
      <c r="AG110" s="5"/>
      <c r="AH110" s="4"/>
      <c r="AI110" s="4"/>
      <c r="AJ110" s="4"/>
      <c r="AK110" s="4"/>
      <c r="AL110" s="4"/>
      <c r="AM110" s="4"/>
      <c r="AN110" s="4"/>
      <c r="AO110" s="4"/>
      <c r="AP110" s="5"/>
      <c r="AQ110" s="5"/>
      <c r="AR110" s="5"/>
      <c r="AS110" s="5"/>
      <c r="AT110" s="5"/>
      <c r="AU110" s="5"/>
      <c r="AV110" s="5"/>
      <c r="AW110" s="5"/>
      <c r="AX110" s="4"/>
      <c r="AY110" s="4"/>
      <c r="AZ110" s="4"/>
      <c r="BA110" s="4"/>
      <c r="BB110" s="4"/>
      <c r="BC110" s="4"/>
      <c r="BD110" s="4"/>
      <c r="BE110" s="4"/>
      <c r="BF110" s="5"/>
      <c r="BG110" s="5"/>
      <c r="BH110" s="5"/>
      <c r="BI110" s="5"/>
      <c r="BJ110" s="5"/>
      <c r="BK110" s="5"/>
      <c r="BL110" s="5"/>
      <c r="BM110" s="5"/>
      <c r="BN110" s="4"/>
      <c r="BO110" s="4"/>
      <c r="BP110" s="4"/>
      <c r="BQ110" s="4"/>
      <c r="BR110" s="4"/>
      <c r="BS110" s="4"/>
      <c r="BT110" s="4"/>
      <c r="BU110" s="4"/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>
        <v>0.7369</v>
      </c>
      <c r="CU110" s="4">
        <v>0.91759999999999997</v>
      </c>
      <c r="CV110" s="4">
        <v>0.1002</v>
      </c>
      <c r="CW110" s="4">
        <v>4.3999999999999997E-2</v>
      </c>
      <c r="CX110" s="4">
        <v>0.38290000000000002</v>
      </c>
      <c r="CY110" s="4">
        <v>5.8799999999999998E-2</v>
      </c>
      <c r="CZ110" s="4">
        <v>1</v>
      </c>
      <c r="DA110" s="4">
        <v>1.8935</v>
      </c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N110" s="1" t="str" cm="1">
        <f t="array" aca="1" ref="FN110" ca="1">CONCATENATE(INDIRECT(ADDRESS(1,MATCH(_xlfn.MINIFS(B110:FE110,metrics.rec,"MAE"),B110:FE110,0)+1)), ", ", INDIRECT(ADDRESS(2,MATCH(_xlfn.MINIFS(B110:FE110,metrics.rec,"MAE"),B110:FE110,0)+1)))</f>
        <v>k=50, r=0.5</v>
      </c>
      <c r="FO110" s="1" t="str" cm="1">
        <f t="array" aca="1" ref="FO110" ca="1">CONCATENATE(INDIRECT(ADDRESS(1,MATCH(_xlfn.MINIFS(B110:FE110,metrics.rec,"MSE"),B110:FE110,0)+1)), ", ", INDIRECT(ADDRESS(2,MATCH(_xlfn.MINIFS(B110:FE110,metrics.rec,"MSE"),B110:FE110,0)+1)))</f>
        <v>k=50, r=0.5</v>
      </c>
      <c r="FP110" s="1" t="str" cm="1">
        <f t="array" aca="1" ref="FP110" ca="1">CONCATENATE(INDIRECT(ADDRESS(1,MATCH(_xlfn.MAXIFS(B110:FE110,metrics.rec,"R"),B110:FE110,0)+1)), ", ", INDIRECT(ADDRESS(2,MATCH(_xlfn.MAXIFS(B110:FE110,metrics.rec,"R"),B110:FE110,0)+1)))</f>
        <v>k=50, r=0.5</v>
      </c>
      <c r="FQ110" s="1" t="str" cm="1">
        <f t="array" aca="1" ref="FQ110" ca="1">CONCATENATE(INDIRECT(ADDRESS(1,MATCH(_xlfn.MAXIFS(B110:FE110,metrics.rec,"Precision"),B110:FE110,0)+1)), ", ", INDIRECT(ADDRESS(2,MATCH(_xlfn.MAXIFS(B110:FE110,metrics.rec,"Precision"),B110:FE110,0)+1)))</f>
        <v>k=50, r=0.5</v>
      </c>
      <c r="FR110" s="1" t="str" cm="1">
        <f t="array" aca="1" ref="FR110" ca="1">CONCATENATE(INDIRECT(ADDRESS(1,MATCH(_xlfn.MAXIFS(B110:FE110,metrics.rec,"Recall"),B110:FE110,0)+1)), ", ", INDIRECT(ADDRESS(2,MATCH(_xlfn.MAXIFS(B110:FE110,metrics.rec,"Recall"),B110:FE110,0)+1)))</f>
        <v>k=50, r=0.5</v>
      </c>
      <c r="FS110" s="1" t="str" cm="1">
        <f t="array" aca="1" ref="FS110" ca="1">CONCATENATE(INDIRECT(ADDRESS(1,MATCH(_xlfn.MAXIFS(B110:FE110,metrics.rec,"Coverage"),B110:FE110,0)+1)), ", ", INDIRECT(ADDRESS(2,MATCH(_xlfn.MAXIFS(B110:FE110,metrics.rec,"Coverage"),B110:FE110,0)+1)))</f>
        <v>k=50, r=0.5</v>
      </c>
      <c r="FT110" s="1" t="str" cm="1">
        <f t="array" aca="1" ref="FT110" ca="1">CONCATENATE(INDIRECT(ADDRESS(1,MATCH(_xlfn.MAXIFS(B110:FE110,metrics.rec,"Recatio"),B110:FE110,0)+1)), ", ", INDIRECT(ADDRESS(2,MATCH(_xlfn.MAXIFS(B110:FE110,metrics.rec,"Recatio"),B110:FE110,0)+1)))</f>
        <v>k=50, r=0.5</v>
      </c>
      <c r="FU110" s="1" t="str" cm="1">
        <f t="array" aca="1" ref="FU110" ca="1">CONCATENATE(INDIRECT(ADDRESS(1,MATCH(_xlfn.MINIFS(B110:FE110,metrics.rec,"Time"),B110:FE110,0)+1)), ", ", INDIRECT(ADDRESS(2,MATCH(_xlfn.MINIFS(B110:FE110,metrics.rec,"Time"),B110:FE110,0)+1)))</f>
        <v>k=50, r=0.5</v>
      </c>
    </row>
    <row r="111" spans="1:177" x14ac:dyDescent="0.2">
      <c r="A111" s="1" t="s">
        <v>106</v>
      </c>
      <c r="B111" s="4">
        <v>0.63549999999999995</v>
      </c>
      <c r="C111" s="4">
        <v>0.70650000000000002</v>
      </c>
      <c r="D111" s="4">
        <v>0.25580000000000003</v>
      </c>
      <c r="E111" s="4">
        <v>3.5999999999999999E-3</v>
      </c>
      <c r="F111" s="4">
        <v>0.85940000000000005</v>
      </c>
      <c r="G111" s="4"/>
      <c r="H111" s="4">
        <v>1</v>
      </c>
      <c r="I111" s="4">
        <v>2.6354000000000002</v>
      </c>
      <c r="J111" s="5">
        <v>0.64980000000000004</v>
      </c>
      <c r="K111" s="5">
        <v>0.73809999999999998</v>
      </c>
      <c r="L111" s="5">
        <v>0.2354</v>
      </c>
      <c r="M111" s="5">
        <v>1.0800000000000001E-2</v>
      </c>
      <c r="N111" s="5">
        <v>0.84450000000000003</v>
      </c>
      <c r="O111" s="5"/>
      <c r="P111" s="5">
        <v>1</v>
      </c>
      <c r="Q111" s="5">
        <v>2.3788999999999998</v>
      </c>
      <c r="R111" s="4">
        <v>0.66259999999999997</v>
      </c>
      <c r="S111" s="4">
        <v>0.76690000000000003</v>
      </c>
      <c r="T111" s="4">
        <v>0.2147</v>
      </c>
      <c r="U111" s="4">
        <v>1.9199999999999998E-2</v>
      </c>
      <c r="V111" s="4">
        <v>0.81530000000000002</v>
      </c>
      <c r="W111" s="4"/>
      <c r="X111" s="4">
        <v>1</v>
      </c>
      <c r="Y111" s="4">
        <v>2.3515000000000001</v>
      </c>
      <c r="Z111" s="5">
        <v>0.68910000000000005</v>
      </c>
      <c r="AA111" s="5">
        <v>0.82479999999999998</v>
      </c>
      <c r="AB111" s="5">
        <v>0.16489999999999999</v>
      </c>
      <c r="AC111" s="5">
        <v>2.7799999999999998E-2</v>
      </c>
      <c r="AD111" s="5">
        <v>0.75580000000000003</v>
      </c>
      <c r="AE111" s="5"/>
      <c r="AF111" s="5">
        <v>0.99739999999999995</v>
      </c>
      <c r="AG111" s="5">
        <v>1.8603000000000001</v>
      </c>
      <c r="AH111" s="4">
        <v>0.74539999999999995</v>
      </c>
      <c r="AI111" s="4">
        <v>0.95650000000000002</v>
      </c>
      <c r="AJ111" s="4">
        <v>9.3899999999999997E-2</v>
      </c>
      <c r="AK111" s="4">
        <v>4.5900000000000003E-2</v>
      </c>
      <c r="AL111" s="4">
        <v>0.54190000000000005</v>
      </c>
      <c r="AM111" s="4"/>
      <c r="AN111" s="4">
        <v>0.93920000000000003</v>
      </c>
      <c r="AO111" s="4">
        <v>1.089</v>
      </c>
      <c r="AP111" s="5"/>
      <c r="AQ111" s="5"/>
      <c r="AR111" s="5"/>
      <c r="AS111" s="5"/>
      <c r="AT111" s="5"/>
      <c r="AU111" s="5"/>
      <c r="AV111" s="5"/>
      <c r="AW111" s="5"/>
      <c r="AX111" s="4"/>
      <c r="AY111" s="4"/>
      <c r="AZ111" s="4"/>
      <c r="BA111" s="4"/>
      <c r="BB111" s="4"/>
      <c r="BC111" s="4"/>
      <c r="BD111" s="4"/>
      <c r="BE111" s="4"/>
      <c r="BF111" s="5"/>
      <c r="BG111" s="5"/>
      <c r="BH111" s="5"/>
      <c r="BI111" s="5"/>
      <c r="BJ111" s="5"/>
      <c r="BK111" s="5"/>
      <c r="BL111" s="5"/>
      <c r="BM111" s="5"/>
      <c r="BN111" s="4"/>
      <c r="BO111" s="4"/>
      <c r="BP111" s="4"/>
      <c r="BQ111" s="4"/>
      <c r="BR111" s="4"/>
      <c r="BS111" s="4"/>
      <c r="BT111" s="4"/>
      <c r="BU111" s="4"/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>
        <v>0.66220000000000001</v>
      </c>
      <c r="CU111" s="4">
        <v>0.76670000000000005</v>
      </c>
      <c r="CV111" s="4">
        <v>0.21429999999999999</v>
      </c>
      <c r="CW111" s="4">
        <v>1.9300000000000001E-2</v>
      </c>
      <c r="CX111" s="4">
        <v>0.81610000000000005</v>
      </c>
      <c r="CY111" s="4">
        <v>0.28599999999999998</v>
      </c>
      <c r="CZ111" s="4">
        <v>0.99990000000000001</v>
      </c>
      <c r="DA111" s="4">
        <v>1.9145000000000001</v>
      </c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>
        <f t="shared" si="24"/>
        <v>0.67410000000000003</v>
      </c>
      <c r="FG111" s="4">
        <f t="shared" si="25"/>
        <v>0.79325000000000001</v>
      </c>
      <c r="FH111" s="4">
        <f t="shared" si="26"/>
        <v>0.19650000000000001</v>
      </c>
      <c r="FI111" s="4">
        <f t="shared" si="27"/>
        <v>2.1100000000000004E-2</v>
      </c>
      <c r="FJ111" s="4">
        <f t="shared" si="28"/>
        <v>0.77216666666666678</v>
      </c>
      <c r="FK111" s="4">
        <f t="shared" si="29"/>
        <v>0.28599999999999998</v>
      </c>
      <c r="FL111" s="4">
        <f t="shared" si="30"/>
        <v>0.98941666666666672</v>
      </c>
      <c r="FM111" s="4">
        <f t="shared" si="31"/>
        <v>2.0382666666666669</v>
      </c>
      <c r="FN111" s="1" t="str" cm="1">
        <f t="array" aca="1" ref="FN111" ca="1">CONCATENATE(INDIRECT(ADDRESS(1,MATCH(_xlfn.MINIFS(B111:FE111,metrics.rec,"MAE"),B111:FE111,0)+1)), ", ", INDIRECT(ADDRESS(2,MATCH(_xlfn.MINIFS(B111:FE111,metrics.rec,"MAE"),B111:FE111,0)+1)))</f>
        <v>k=5, r=0.1</v>
      </c>
      <c r="FO111" s="1" t="str" cm="1">
        <f t="array" aca="1" ref="FO111" ca="1">CONCATENATE(INDIRECT(ADDRESS(1,MATCH(_xlfn.MINIFS(B111:FE111,metrics.rec,"MSE"),B111:FE111,0)+1)), ", ", INDIRECT(ADDRESS(2,MATCH(_xlfn.MINIFS(B111:FE111,metrics.rec,"MSE"),B111:FE111,0)+1)))</f>
        <v>k=5, r=0.1</v>
      </c>
      <c r="FP111" s="1" t="str" cm="1">
        <f t="array" aca="1" ref="FP111" ca="1">CONCATENATE(INDIRECT(ADDRESS(1,MATCH(_xlfn.MAXIFS(B111:FE111,metrics.rec,"R"),B111:FE111,0)+1)), ", ", INDIRECT(ADDRESS(2,MATCH(_xlfn.MAXIFS(B111:FE111,metrics.rec,"R"),B111:FE111,0)+1)))</f>
        <v>k=5, r=0.1</v>
      </c>
      <c r="FQ111" s="1" t="str" cm="1">
        <f t="array" aca="1" ref="FQ111" ca="1">CONCATENATE(INDIRECT(ADDRESS(1,MATCH(_xlfn.MAXIFS(B111:FE111,metrics.rec,"Precision"),B111:FE111,0)+1)), ", ", INDIRECT(ADDRESS(2,MATCH(_xlfn.MAXIFS(B111:FE111,metrics.rec,"Precision"),B111:FE111,0)+1)))</f>
        <v>k=5, r=0.9</v>
      </c>
      <c r="FR111" s="1" t="str" cm="1">
        <f t="array" aca="1" ref="FR111" ca="1">CONCATENATE(INDIRECT(ADDRESS(1,MATCH(_xlfn.MAXIFS(B111:FE111,metrics.rec,"Recall"),B111:FE111,0)+1)), ", ", INDIRECT(ADDRESS(2,MATCH(_xlfn.MAXIFS(B111:FE111,metrics.rec,"Recall"),B111:FE111,0)+1)))</f>
        <v>k=5, r=0.1</v>
      </c>
      <c r="FS111" s="1" t="str" cm="1">
        <f t="array" aca="1" ref="FS111" ca="1">CONCATENATE(INDIRECT(ADDRESS(1,MATCH(_xlfn.MAXIFS(B111:FE111,metrics.rec,"Coverage"),B111:FE111,0)+1)), ", ", INDIRECT(ADDRESS(2,MATCH(_xlfn.MAXIFS(B111:FE111,metrics.rec,"Coverage"),B111:FE111,0)+1)))</f>
        <v>k=50, r=0.5</v>
      </c>
      <c r="FT111" s="1" t="str" cm="1">
        <f t="array" aca="1" ref="FT111" ca="1">CONCATENATE(INDIRECT(ADDRESS(1,MATCH(_xlfn.MAXIFS(B111:FE111,metrics.rec,"Recatio"),B111:FE111,0)+1)), ", ", INDIRECT(ADDRESS(2,MATCH(_xlfn.MAXIFS(B111:FE111,metrics.rec,"Recatio"),B111:FE111,0)+1)))</f>
        <v>k=5, r=0.1</v>
      </c>
      <c r="FU111" s="1" t="str" cm="1">
        <f t="array" aca="1" ref="FU111" ca="1">CONCATENATE(INDIRECT(ADDRESS(1,MATCH(_xlfn.MINIFS(B111:FE111,metrics.rec,"Time"),B111:FE111,0)+1)), ", ", INDIRECT(ADDRESS(2,MATCH(_xlfn.MINIFS(B111:FE111,metrics.rec,"Time"),B111:FE111,0)+1)))</f>
        <v>k=5, r=0.9</v>
      </c>
    </row>
    <row r="112" spans="1:177" x14ac:dyDescent="0.2">
      <c r="A112" s="1" t="s">
        <v>107</v>
      </c>
      <c r="B112" s="4">
        <v>0.63690000000000002</v>
      </c>
      <c r="C112" s="4">
        <v>0.70340000000000003</v>
      </c>
      <c r="D112" s="4">
        <v>0.25169999999999998</v>
      </c>
      <c r="E112" s="4">
        <v>4.1000000000000003E-3</v>
      </c>
      <c r="F112" s="4">
        <v>0.85650000000000004</v>
      </c>
      <c r="G112" s="4"/>
      <c r="H112" s="4">
        <v>1</v>
      </c>
      <c r="I112" s="4">
        <v>2.6034000000000002</v>
      </c>
      <c r="J112" s="5">
        <v>0.64910000000000001</v>
      </c>
      <c r="K112" s="5">
        <v>0.73309999999999997</v>
      </c>
      <c r="L112" s="5">
        <v>0.23649999999999999</v>
      </c>
      <c r="M112" s="5">
        <v>1.26E-2</v>
      </c>
      <c r="N112" s="5">
        <v>0.84370000000000001</v>
      </c>
      <c r="O112" s="5"/>
      <c r="P112" s="5">
        <v>1</v>
      </c>
      <c r="Q112" s="5">
        <v>2.3791000000000002</v>
      </c>
      <c r="R112" s="4">
        <v>0.65880000000000005</v>
      </c>
      <c r="S112" s="4">
        <v>0.75390000000000001</v>
      </c>
      <c r="T112" s="4">
        <v>0.215</v>
      </c>
      <c r="U112" s="4">
        <v>2.2800000000000001E-2</v>
      </c>
      <c r="V112" s="4">
        <v>0.81859999999999999</v>
      </c>
      <c r="W112" s="4"/>
      <c r="X112" s="4">
        <v>1</v>
      </c>
      <c r="Y112" s="4">
        <v>2.2823000000000002</v>
      </c>
      <c r="Z112" s="5">
        <v>0.68140000000000001</v>
      </c>
      <c r="AA112" s="5">
        <v>0.80330000000000001</v>
      </c>
      <c r="AB112" s="5">
        <v>0.16800000000000001</v>
      </c>
      <c r="AC112" s="5">
        <v>3.3700000000000001E-2</v>
      </c>
      <c r="AD112" s="5">
        <v>0.7661</v>
      </c>
      <c r="AE112" s="5"/>
      <c r="AF112" s="5">
        <v>1</v>
      </c>
      <c r="AG112" s="5">
        <v>1.9058999999999999</v>
      </c>
      <c r="AH112" s="4">
        <v>0.74299999999999999</v>
      </c>
      <c r="AI112" s="4">
        <v>0.95550000000000002</v>
      </c>
      <c r="AJ112" s="4">
        <v>0.1043</v>
      </c>
      <c r="AK112" s="4">
        <v>4.4299999999999999E-2</v>
      </c>
      <c r="AL112" s="4">
        <v>0.56630000000000003</v>
      </c>
      <c r="AM112" s="4"/>
      <c r="AN112" s="4">
        <v>0.98</v>
      </c>
      <c r="AO112" s="4">
        <v>1.0888</v>
      </c>
      <c r="AP112" s="5"/>
      <c r="AQ112" s="5"/>
      <c r="AR112" s="5"/>
      <c r="AS112" s="5"/>
      <c r="AT112" s="5"/>
      <c r="AU112" s="5"/>
      <c r="AV112" s="5"/>
      <c r="AW112" s="5"/>
      <c r="AX112" s="4"/>
      <c r="AY112" s="4"/>
      <c r="AZ112" s="4"/>
      <c r="BA112" s="4"/>
      <c r="BB112" s="4"/>
      <c r="BC112" s="4"/>
      <c r="BD112" s="4"/>
      <c r="BE112" s="4"/>
      <c r="BF112" s="5"/>
      <c r="BG112" s="5"/>
      <c r="BH112" s="5"/>
      <c r="BI112" s="5"/>
      <c r="BJ112" s="5"/>
      <c r="BK112" s="5"/>
      <c r="BL112" s="5"/>
      <c r="BM112" s="5"/>
      <c r="BN112" s="4"/>
      <c r="BO112" s="4"/>
      <c r="BP112" s="4"/>
      <c r="BQ112" s="4"/>
      <c r="BR112" s="4"/>
      <c r="BS112" s="4"/>
      <c r="BT112" s="4"/>
      <c r="BU112" s="4"/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>
        <v>0.65869999999999995</v>
      </c>
      <c r="CU112" s="4">
        <v>0.75529999999999997</v>
      </c>
      <c r="CV112" s="4">
        <v>0.21149999999999999</v>
      </c>
      <c r="CW112" s="4">
        <v>2.2800000000000001E-2</v>
      </c>
      <c r="CX112" s="4">
        <v>0.81910000000000005</v>
      </c>
      <c r="CY112" s="4">
        <v>0.24249999999999999</v>
      </c>
      <c r="CZ112" s="4">
        <v>1</v>
      </c>
      <c r="DA112" s="4">
        <v>2.0143</v>
      </c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>
        <f t="shared" si="24"/>
        <v>0.67131666666666667</v>
      </c>
      <c r="FG112" s="4">
        <f t="shared" si="25"/>
        <v>0.78408333333333335</v>
      </c>
      <c r="FH112" s="4">
        <f t="shared" si="26"/>
        <v>0.19783333333333333</v>
      </c>
      <c r="FI112" s="4">
        <f t="shared" si="27"/>
        <v>2.3383333333333329E-2</v>
      </c>
      <c r="FJ112" s="4">
        <f t="shared" si="28"/>
        <v>0.77838333333333332</v>
      </c>
      <c r="FK112" s="4">
        <f t="shared" si="29"/>
        <v>0.24249999999999999</v>
      </c>
      <c r="FL112" s="4">
        <f t="shared" si="30"/>
        <v>0.9966666666666667</v>
      </c>
      <c r="FM112" s="4">
        <f t="shared" si="31"/>
        <v>2.0456333333333334</v>
      </c>
      <c r="FN112" s="1" t="str" cm="1">
        <f t="array" aca="1" ref="FN112" ca="1">CONCATENATE(INDIRECT(ADDRESS(1,MATCH(_xlfn.MINIFS(B112:FE112,metrics.rec,"MAE"),B112:FE112,0)+1)), ", ", INDIRECT(ADDRESS(2,MATCH(_xlfn.MINIFS(B112:FE112,metrics.rec,"MAE"),B112:FE112,0)+1)))</f>
        <v>k=5, r=0.1</v>
      </c>
      <c r="FO112" s="1" t="str" cm="1">
        <f t="array" aca="1" ref="FO112" ca="1">CONCATENATE(INDIRECT(ADDRESS(1,MATCH(_xlfn.MINIFS(B112:FE112,metrics.rec,"MSE"),B112:FE112,0)+1)), ", ", INDIRECT(ADDRESS(2,MATCH(_xlfn.MINIFS(B112:FE112,metrics.rec,"MSE"),B112:FE112,0)+1)))</f>
        <v>k=5, r=0.1</v>
      </c>
      <c r="FP112" s="1" t="str" cm="1">
        <f t="array" aca="1" ref="FP112" ca="1">CONCATENATE(INDIRECT(ADDRESS(1,MATCH(_xlfn.MAXIFS(B112:FE112,metrics.rec,"R"),B112:FE112,0)+1)), ", ", INDIRECT(ADDRESS(2,MATCH(_xlfn.MAXIFS(B112:FE112,metrics.rec,"R"),B112:FE112,0)+1)))</f>
        <v>k=5, r=0.1</v>
      </c>
      <c r="FQ112" s="1" t="str" cm="1">
        <f t="array" aca="1" ref="FQ112" ca="1">CONCATENATE(INDIRECT(ADDRESS(1,MATCH(_xlfn.MAXIFS(B112:FE112,metrics.rec,"Precision"),B112:FE112,0)+1)), ", ", INDIRECT(ADDRESS(2,MATCH(_xlfn.MAXIFS(B112:FE112,metrics.rec,"Precision"),B112:FE112,0)+1)))</f>
        <v>k=5, r=0.9</v>
      </c>
      <c r="FR112" s="1" t="str" cm="1">
        <f t="array" aca="1" ref="FR112" ca="1">CONCATENATE(INDIRECT(ADDRESS(1,MATCH(_xlfn.MAXIFS(B112:FE112,metrics.rec,"Recall"),B112:FE112,0)+1)), ", ", INDIRECT(ADDRESS(2,MATCH(_xlfn.MAXIFS(B112:FE112,metrics.rec,"Recall"),B112:FE112,0)+1)))</f>
        <v>k=5, r=0.1</v>
      </c>
      <c r="FS112" s="1" t="str" cm="1">
        <f t="array" aca="1" ref="FS112" ca="1">CONCATENATE(INDIRECT(ADDRESS(1,MATCH(_xlfn.MAXIFS(B112:FE112,metrics.rec,"Coverage"),B112:FE112,0)+1)), ", ", INDIRECT(ADDRESS(2,MATCH(_xlfn.MAXIFS(B112:FE112,metrics.rec,"Coverage"),B112:FE112,0)+1)))</f>
        <v>k=50, r=0.5</v>
      </c>
      <c r="FT112" s="1" t="str" cm="1">
        <f t="array" aca="1" ref="FT112" ca="1">CONCATENATE(INDIRECT(ADDRESS(1,MATCH(_xlfn.MAXIFS(B112:FE112,metrics.rec,"Recatio"),B112:FE112,0)+1)), ", ", INDIRECT(ADDRESS(2,MATCH(_xlfn.MAXIFS(B112:FE112,metrics.rec,"Recatio"),B112:FE112,0)+1)))</f>
        <v>k=5, r=0.1</v>
      </c>
      <c r="FU112" s="1" t="str" cm="1">
        <f t="array" aca="1" ref="FU112" ca="1">CONCATENATE(INDIRECT(ADDRESS(1,MATCH(_xlfn.MINIFS(B112:FE112,metrics.rec,"Time"),B112:FE112,0)+1)), ", ", INDIRECT(ADDRESS(2,MATCH(_xlfn.MINIFS(B112:FE112,metrics.rec,"Time"),B112:FE112,0)+1)))</f>
        <v>k=5, r=0.9</v>
      </c>
    </row>
    <row r="113" spans="1:177" x14ac:dyDescent="0.2">
      <c r="A113" s="1" t="s">
        <v>108</v>
      </c>
      <c r="B113" s="4">
        <v>0.68740000000000001</v>
      </c>
      <c r="C113" s="4">
        <v>0.79959999999999998</v>
      </c>
      <c r="D113" s="4">
        <v>0.1603</v>
      </c>
      <c r="E113" s="4">
        <v>7.7999999999999996E-3</v>
      </c>
      <c r="F113" s="4">
        <v>0.65449999999999997</v>
      </c>
      <c r="G113" s="4"/>
      <c r="H113" s="4">
        <v>1</v>
      </c>
      <c r="I113" s="4">
        <v>2.5583999999999998</v>
      </c>
      <c r="J113" s="5">
        <v>0.69869999999999999</v>
      </c>
      <c r="K113" s="5">
        <v>0.83250000000000002</v>
      </c>
      <c r="L113" s="5">
        <v>0.1507</v>
      </c>
      <c r="M113" s="5">
        <v>2.1899999999999999E-2</v>
      </c>
      <c r="N113" s="5">
        <v>0.62250000000000005</v>
      </c>
      <c r="O113" s="5"/>
      <c r="P113" s="5">
        <v>1</v>
      </c>
      <c r="Q113" s="5">
        <v>2.3111000000000002</v>
      </c>
      <c r="R113" s="4">
        <v>0.71009999999999995</v>
      </c>
      <c r="S113" s="4">
        <v>0.8589</v>
      </c>
      <c r="T113" s="4">
        <v>0.14729999999999999</v>
      </c>
      <c r="U113" s="4">
        <v>3.4700000000000002E-2</v>
      </c>
      <c r="V113" s="4">
        <v>0.57499999999999996</v>
      </c>
      <c r="W113" s="4"/>
      <c r="X113" s="4">
        <v>1</v>
      </c>
      <c r="Y113" s="4">
        <v>2.3022</v>
      </c>
      <c r="Z113" s="5">
        <v>0.72929999999999995</v>
      </c>
      <c r="AA113" s="5">
        <v>0.90349999999999997</v>
      </c>
      <c r="AB113" s="5">
        <v>0.1166</v>
      </c>
      <c r="AC113" s="5">
        <v>3.7999999999999999E-2</v>
      </c>
      <c r="AD113" s="5">
        <v>0.50090000000000001</v>
      </c>
      <c r="AE113" s="5"/>
      <c r="AF113" s="5">
        <v>1</v>
      </c>
      <c r="AG113" s="5">
        <v>1.8767</v>
      </c>
      <c r="AH113" s="4">
        <v>0.76180000000000003</v>
      </c>
      <c r="AI113" s="4">
        <v>1.0032000000000001</v>
      </c>
      <c r="AJ113" s="4">
        <v>9.4500000000000001E-2</v>
      </c>
      <c r="AK113" s="4">
        <v>3.9199999999999999E-2</v>
      </c>
      <c r="AL113" s="4">
        <v>0.45889999999999997</v>
      </c>
      <c r="AM113" s="4"/>
      <c r="AN113" s="4">
        <v>0.98</v>
      </c>
      <c r="AO113" s="4">
        <v>1.0187999999999999</v>
      </c>
      <c r="AP113" s="5"/>
      <c r="AQ113" s="5"/>
      <c r="AR113" s="5"/>
      <c r="AS113" s="5"/>
      <c r="AT113" s="5"/>
      <c r="AU113" s="5"/>
      <c r="AV113" s="5"/>
      <c r="AW113" s="5"/>
      <c r="AX113" s="4"/>
      <c r="AY113" s="4"/>
      <c r="AZ113" s="4"/>
      <c r="BA113" s="4"/>
      <c r="BB113" s="4"/>
      <c r="BC113" s="4"/>
      <c r="BD113" s="4"/>
      <c r="BE113" s="4"/>
      <c r="BF113" s="5"/>
      <c r="BG113" s="5"/>
      <c r="BH113" s="5"/>
      <c r="BI113" s="5"/>
      <c r="BJ113" s="5"/>
      <c r="BK113" s="5"/>
      <c r="BL113" s="5"/>
      <c r="BM113" s="5"/>
      <c r="BN113" s="4"/>
      <c r="BO113" s="4"/>
      <c r="BP113" s="4"/>
      <c r="BQ113" s="4"/>
      <c r="BR113" s="4"/>
      <c r="BS113" s="4"/>
      <c r="BT113" s="4"/>
      <c r="BU113" s="4"/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>
        <f t="shared" si="24"/>
        <v>0.71745999999999988</v>
      </c>
      <c r="FG113" s="4">
        <f t="shared" si="25"/>
        <v>0.8795400000000001</v>
      </c>
      <c r="FH113" s="4">
        <f t="shared" si="26"/>
        <v>0.13388</v>
      </c>
      <c r="FI113" s="4">
        <f t="shared" si="27"/>
        <v>2.8320000000000001E-2</v>
      </c>
      <c r="FJ113" s="4">
        <f t="shared" si="28"/>
        <v>0.56235999999999997</v>
      </c>
      <c r="FK113" s="4" t="e">
        <f t="shared" si="29"/>
        <v>#DIV/0!</v>
      </c>
      <c r="FL113" s="4">
        <f t="shared" si="30"/>
        <v>0.99600000000000011</v>
      </c>
      <c r="FM113" s="4">
        <f t="shared" si="31"/>
        <v>2.0134400000000001</v>
      </c>
      <c r="FN113" s="1" t="str" cm="1">
        <f t="array" aca="1" ref="FN113" ca="1">CONCATENATE(INDIRECT(ADDRESS(1,MATCH(_xlfn.MINIFS(B113:FE113,metrics.rec,"MAE"),B113:FE113,0)+1)), ", ", INDIRECT(ADDRESS(2,MATCH(_xlfn.MINIFS(B113:FE113,metrics.rec,"MAE"),B113:FE113,0)+1)))</f>
        <v>k=5, r=0.1</v>
      </c>
      <c r="FO113" s="1" t="str" cm="1">
        <f t="array" aca="1" ref="FO113" ca="1">CONCATENATE(INDIRECT(ADDRESS(1,MATCH(_xlfn.MINIFS(B113:FE113,metrics.rec,"MSE"),B113:FE113,0)+1)), ", ", INDIRECT(ADDRESS(2,MATCH(_xlfn.MINIFS(B113:FE113,metrics.rec,"MSE"),B113:FE113,0)+1)))</f>
        <v>k=5, r=0.1</v>
      </c>
      <c r="FP113" s="1" t="str" cm="1">
        <f t="array" aca="1" ref="FP113" ca="1">CONCATENATE(INDIRECT(ADDRESS(1,MATCH(_xlfn.MAXIFS(B113:FE113,metrics.rec,"R"),B113:FE113,0)+1)), ", ", INDIRECT(ADDRESS(2,MATCH(_xlfn.MAXIFS(B113:FE113,metrics.rec,"R"),B113:FE113,0)+1)))</f>
        <v>k=5, r=0.1</v>
      </c>
      <c r="FQ113" s="1" t="str" cm="1">
        <f t="array" aca="1" ref="FQ113" ca="1">CONCATENATE(INDIRECT(ADDRESS(1,MATCH(_xlfn.MAXIFS(B113:FE113,metrics.rec,"Precision"),B113:FE113,0)+1)), ", ", INDIRECT(ADDRESS(2,MATCH(_xlfn.MAXIFS(B113:FE113,metrics.rec,"Precision"),B113:FE113,0)+1)))</f>
        <v>k=5, r=0.9</v>
      </c>
      <c r="FR113" s="1" t="str" cm="1">
        <f t="array" aca="1" ref="FR113" ca="1">CONCATENATE(INDIRECT(ADDRESS(1,MATCH(_xlfn.MAXIFS(B113:FE113,metrics.rec,"Recall"),B113:FE113,0)+1)), ", ", INDIRECT(ADDRESS(2,MATCH(_xlfn.MAXIFS(B113:FE113,metrics.rec,"Recall"),B113:FE113,0)+1)))</f>
        <v>k=5, r=0.1</v>
      </c>
      <c r="FS113" s="1" t="e" cm="1">
        <f t="array" aca="1" ref="FS113" ca="1">CONCATENATE(INDIRECT(ADDRESS(1,MATCH(_xlfn.MAXIFS(B113:FE113,metrics.rec,"Coverage"),B113:FE113,0)+1)), ", ", INDIRECT(ADDRESS(2,MATCH(_xlfn.MAXIFS(B113:FE113,metrics.rec,"Coverage"),B113:FE113,0)+1)))</f>
        <v>#N/A</v>
      </c>
      <c r="FT113" s="1" t="str" cm="1">
        <f t="array" aca="1" ref="FT113" ca="1">CONCATENATE(INDIRECT(ADDRESS(1,MATCH(_xlfn.MAXIFS(B113:FE113,metrics.rec,"Recatio"),B113:FE113,0)+1)), ", ", INDIRECT(ADDRESS(2,MATCH(_xlfn.MAXIFS(B113:FE113,metrics.rec,"Recatio"),B113:FE113,0)+1)))</f>
        <v>k=5, r=0.1</v>
      </c>
      <c r="FU113" s="1" t="str" cm="1">
        <f t="array" aca="1" ref="FU113" ca="1">CONCATENATE(INDIRECT(ADDRESS(1,MATCH(_xlfn.MINIFS(B113:FE113,metrics.rec,"Time"),B113:FE113,0)+1)), ", ", INDIRECT(ADDRESS(2,MATCH(_xlfn.MINIFS(B113:FE113,metrics.rec,"Time"),B113:FE113,0)+1)))</f>
        <v>k=5, r=0.9</v>
      </c>
    </row>
    <row r="114" spans="1:177" x14ac:dyDescent="0.2">
      <c r="A114" s="1" t="s">
        <v>109</v>
      </c>
      <c r="B114" s="4">
        <v>0.64059999999999995</v>
      </c>
      <c r="C114" s="4">
        <v>0.70989999999999998</v>
      </c>
      <c r="D114" s="4">
        <v>0.2399</v>
      </c>
      <c r="E114" s="4">
        <v>4.1000000000000003E-3</v>
      </c>
      <c r="F114" s="4">
        <v>0.85350000000000004</v>
      </c>
      <c r="G114" s="4"/>
      <c r="H114" s="4">
        <v>1</v>
      </c>
      <c r="I114" s="4">
        <v>2.6078999999999999</v>
      </c>
      <c r="J114" s="5">
        <v>0.6532</v>
      </c>
      <c r="K114" s="5">
        <v>0.74199999999999999</v>
      </c>
      <c r="L114" s="5">
        <v>0.2243</v>
      </c>
      <c r="M114" s="5">
        <v>1.26E-2</v>
      </c>
      <c r="N114" s="5">
        <v>0.84199999999999997</v>
      </c>
      <c r="O114" s="5"/>
      <c r="P114" s="5">
        <v>1</v>
      </c>
      <c r="Q114" s="5">
        <v>2.3736999999999999</v>
      </c>
      <c r="R114" s="4">
        <v>0.66200000000000003</v>
      </c>
      <c r="S114" s="4">
        <v>0.76029999999999998</v>
      </c>
      <c r="T114" s="4">
        <v>0.2069</v>
      </c>
      <c r="U114" s="4">
        <v>2.29E-2</v>
      </c>
      <c r="V114" s="4">
        <v>0.81659999999999999</v>
      </c>
      <c r="W114" s="4"/>
      <c r="X114" s="4">
        <v>1</v>
      </c>
      <c r="Y114" s="4">
        <v>2.3222999999999998</v>
      </c>
      <c r="Z114" s="5">
        <v>0.68389999999999995</v>
      </c>
      <c r="AA114" s="5">
        <v>0.80840000000000001</v>
      </c>
      <c r="AB114" s="5">
        <v>0.16550000000000001</v>
      </c>
      <c r="AC114" s="5">
        <v>3.4000000000000002E-2</v>
      </c>
      <c r="AD114" s="5">
        <v>0.76519999999999999</v>
      </c>
      <c r="AE114" s="5"/>
      <c r="AF114" s="5">
        <v>1</v>
      </c>
      <c r="AG114" s="5">
        <v>1.8856999999999999</v>
      </c>
      <c r="AH114" s="4">
        <v>0.74339999999999995</v>
      </c>
      <c r="AI114" s="4">
        <v>0.95789999999999997</v>
      </c>
      <c r="AJ114" s="4">
        <v>0.1148</v>
      </c>
      <c r="AK114" s="4">
        <v>4.4999999999999998E-2</v>
      </c>
      <c r="AL114" s="4">
        <v>0.56240000000000001</v>
      </c>
      <c r="AM114" s="4"/>
      <c r="AN114" s="4">
        <v>0.98329999999999995</v>
      </c>
      <c r="AO114" s="4">
        <v>0.96160000000000001</v>
      </c>
      <c r="AP114" s="5"/>
      <c r="AQ114" s="5"/>
      <c r="AR114" s="5"/>
      <c r="AS114" s="5"/>
      <c r="AT114" s="5"/>
      <c r="AU114" s="5"/>
      <c r="AV114" s="5"/>
      <c r="AW114" s="5"/>
      <c r="AX114" s="4"/>
      <c r="AY114" s="4"/>
      <c r="AZ114" s="4"/>
      <c r="BA114" s="4"/>
      <c r="BB114" s="4"/>
      <c r="BC114" s="4"/>
      <c r="BD114" s="4"/>
      <c r="BE114" s="4"/>
      <c r="BF114" s="5"/>
      <c r="BG114" s="5"/>
      <c r="BH114" s="5"/>
      <c r="BI114" s="5"/>
      <c r="BJ114" s="5"/>
      <c r="BK114" s="5"/>
      <c r="BL114" s="5"/>
      <c r="BM114" s="5"/>
      <c r="BN114" s="4"/>
      <c r="BO114" s="4"/>
      <c r="BP114" s="4"/>
      <c r="BQ114" s="4"/>
      <c r="BR114" s="4"/>
      <c r="BS114" s="4"/>
      <c r="BT114" s="4"/>
      <c r="BU114" s="4"/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/>
      <c r="CM114" s="5"/>
      <c r="CN114" s="5"/>
      <c r="CO114" s="5"/>
      <c r="CP114" s="5"/>
      <c r="CQ114" s="5"/>
      <c r="CR114" s="5"/>
      <c r="CS114" s="5"/>
      <c r="CT114" s="4"/>
      <c r="CU114" s="4"/>
      <c r="CV114" s="4"/>
      <c r="CW114" s="4"/>
      <c r="CX114" s="4"/>
      <c r="CY114" s="4"/>
      <c r="CZ114" s="4"/>
      <c r="DA114" s="4"/>
      <c r="DB114" s="5"/>
      <c r="DC114" s="5"/>
      <c r="DD114" s="5"/>
      <c r="DE114" s="5"/>
      <c r="DF114" s="5"/>
      <c r="DG114" s="5"/>
      <c r="DH114" s="5"/>
      <c r="DI114" s="5"/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/>
      <c r="EA114" s="4"/>
      <c r="EB114" s="4"/>
      <c r="EC114" s="4"/>
      <c r="ED114" s="4"/>
      <c r="EE114" s="4"/>
      <c r="EF114" s="4"/>
      <c r="EG114" s="4"/>
      <c r="EH114" s="5"/>
      <c r="EI114" s="5"/>
      <c r="EJ114" s="5"/>
      <c r="EK114" s="5"/>
      <c r="EL114" s="5"/>
      <c r="EM114" s="5"/>
      <c r="EN114" s="5"/>
      <c r="EO114" s="5"/>
      <c r="EP114" s="4"/>
      <c r="EQ114" s="4"/>
      <c r="ER114" s="4"/>
      <c r="ES114" s="4"/>
      <c r="ET114" s="4"/>
      <c r="EU114" s="4"/>
      <c r="EV114" s="4"/>
      <c r="EW114" s="4"/>
      <c r="EX114" s="5"/>
      <c r="EY114" s="5"/>
      <c r="EZ114" s="5"/>
      <c r="FA114" s="5"/>
      <c r="FB114" s="5"/>
      <c r="FC114" s="5"/>
      <c r="FD114" s="5"/>
      <c r="FE114" s="5"/>
      <c r="FF114" s="4">
        <f t="shared" si="24"/>
        <v>0.67662</v>
      </c>
      <c r="FG114" s="4">
        <f t="shared" si="25"/>
        <v>0.79569999999999996</v>
      </c>
      <c r="FH114" s="4">
        <f t="shared" si="26"/>
        <v>0.19028</v>
      </c>
      <c r="FI114" s="4">
        <f t="shared" si="27"/>
        <v>2.3719999999999998E-2</v>
      </c>
      <c r="FJ114" s="4">
        <f t="shared" si="28"/>
        <v>0.76794000000000007</v>
      </c>
      <c r="FK114" s="4" t="e">
        <f t="shared" si="29"/>
        <v>#DIV/0!</v>
      </c>
      <c r="FL114" s="4">
        <f t="shared" si="30"/>
        <v>0.99665999999999999</v>
      </c>
      <c r="FM114" s="4">
        <f t="shared" si="31"/>
        <v>2.03024</v>
      </c>
      <c r="FN114" s="1" t="str" cm="1">
        <f t="array" aca="1" ref="FN114" ca="1">CONCATENATE(INDIRECT(ADDRESS(1,MATCH(_xlfn.MINIFS(B114:FE114,metrics.rec,"MAE"),B114:FE114,0)+1)), ", ", INDIRECT(ADDRESS(2,MATCH(_xlfn.MINIFS(B114:FE114,metrics.rec,"MAE"),B114:FE114,0)+1)))</f>
        <v>k=5, r=0.1</v>
      </c>
      <c r="FO114" s="1" t="str" cm="1">
        <f t="array" aca="1" ref="FO114" ca="1">CONCATENATE(INDIRECT(ADDRESS(1,MATCH(_xlfn.MINIFS(B114:FE114,metrics.rec,"MSE"),B114:FE114,0)+1)), ", ", INDIRECT(ADDRESS(2,MATCH(_xlfn.MINIFS(B114:FE114,metrics.rec,"MSE"),B114:FE114,0)+1)))</f>
        <v>k=5, r=0.1</v>
      </c>
      <c r="FP114" s="1" t="str" cm="1">
        <f t="array" aca="1" ref="FP114" ca="1">CONCATENATE(INDIRECT(ADDRESS(1,MATCH(_xlfn.MAXIFS(B114:FE114,metrics.rec,"R"),B114:FE114,0)+1)), ", ", INDIRECT(ADDRESS(2,MATCH(_xlfn.MAXIFS(B114:FE114,metrics.rec,"R"),B114:FE114,0)+1)))</f>
        <v>k=5, r=0.1</v>
      </c>
      <c r="FQ114" s="1" t="str" cm="1">
        <f t="array" aca="1" ref="FQ114" ca="1">CONCATENATE(INDIRECT(ADDRESS(1,MATCH(_xlfn.MAXIFS(B114:FE114,metrics.rec,"Precision"),B114:FE114,0)+1)), ", ", INDIRECT(ADDRESS(2,MATCH(_xlfn.MAXIFS(B114:FE114,metrics.rec,"Precision"),B114:FE114,0)+1)))</f>
        <v>k=5, r=0.9</v>
      </c>
      <c r="FR114" s="1" t="str" cm="1">
        <f t="array" aca="1" ref="FR114" ca="1">CONCATENATE(INDIRECT(ADDRESS(1,MATCH(_xlfn.MAXIFS(B114:FE114,metrics.rec,"Recall"),B114:FE114,0)+1)), ", ", INDIRECT(ADDRESS(2,MATCH(_xlfn.MAXIFS(B114:FE114,metrics.rec,"Recall"),B114:FE114,0)+1)))</f>
        <v>k=5, r=0.1</v>
      </c>
      <c r="FS114" s="1" t="e" cm="1">
        <f t="array" aca="1" ref="FS114" ca="1">CONCATENATE(INDIRECT(ADDRESS(1,MATCH(_xlfn.MAXIFS(B114:FE114,metrics.rec,"Coverage"),B114:FE114,0)+1)), ", ", INDIRECT(ADDRESS(2,MATCH(_xlfn.MAXIFS(B114:FE114,metrics.rec,"Coverage"),B114:FE114,0)+1)))</f>
        <v>#N/A</v>
      </c>
      <c r="FT114" s="1" t="str" cm="1">
        <f t="array" aca="1" ref="FT114" ca="1">CONCATENATE(INDIRECT(ADDRESS(1,MATCH(_xlfn.MAXIFS(B114:FE114,metrics.rec,"Recatio"),B114:FE114,0)+1)), ", ", INDIRECT(ADDRESS(2,MATCH(_xlfn.MAXIFS(B114:FE114,metrics.rec,"Recatio"),B114:FE114,0)+1)))</f>
        <v>k=5, r=0.1</v>
      </c>
      <c r="FU114" s="1" t="str" cm="1">
        <f t="array" aca="1" ref="FU114" ca="1">CONCATENATE(INDIRECT(ADDRESS(1,MATCH(_xlfn.MINIFS(B114:FE114,metrics.rec,"Time"),B114:FE114,0)+1)), ", ", INDIRECT(ADDRESS(2,MATCH(_xlfn.MINIFS(B114:FE114,metrics.rec,"Time"),B114:FE114,0)+1)))</f>
        <v>k=5, r=0.9</v>
      </c>
    </row>
    <row r="115" spans="1:177" x14ac:dyDescent="0.2">
      <c r="A115" s="1" t="s">
        <v>110</v>
      </c>
      <c r="B115" s="4">
        <v>0.63829999999999998</v>
      </c>
      <c r="C115" s="4">
        <v>0.70650000000000002</v>
      </c>
      <c r="D115" s="4">
        <v>0.23150000000000001</v>
      </c>
      <c r="E115" s="4">
        <v>4.4000000000000003E-3</v>
      </c>
      <c r="F115" s="4">
        <v>0.84540000000000004</v>
      </c>
      <c r="G115" s="4"/>
      <c r="H115" s="4">
        <v>1</v>
      </c>
      <c r="I115" s="4">
        <v>2.5884</v>
      </c>
      <c r="J115" s="5">
        <v>0.65229999999999999</v>
      </c>
      <c r="K115" s="5">
        <v>0.74250000000000005</v>
      </c>
      <c r="L115" s="5">
        <v>0.21590000000000001</v>
      </c>
      <c r="M115" s="5">
        <v>1.2999999999999999E-2</v>
      </c>
      <c r="N115" s="5">
        <v>0.82589999999999997</v>
      </c>
      <c r="O115" s="5"/>
      <c r="P115" s="5">
        <v>1</v>
      </c>
      <c r="Q115" s="5">
        <v>2.3613</v>
      </c>
      <c r="R115" s="4">
        <v>0.66510000000000002</v>
      </c>
      <c r="S115" s="4">
        <v>0.76729999999999998</v>
      </c>
      <c r="T115" s="4">
        <v>0.2021</v>
      </c>
      <c r="U115" s="4">
        <v>2.1399999999999999E-2</v>
      </c>
      <c r="V115" s="4">
        <v>0.7913</v>
      </c>
      <c r="W115" s="4"/>
      <c r="X115" s="4">
        <v>1</v>
      </c>
      <c r="Y115" s="4">
        <v>2.3136000000000001</v>
      </c>
      <c r="Z115" s="5">
        <v>0.6946</v>
      </c>
      <c r="AA115" s="5">
        <v>0.83599999999999997</v>
      </c>
      <c r="AB115" s="5">
        <v>0.15870000000000001</v>
      </c>
      <c r="AC115" s="5">
        <v>2.6200000000000001E-2</v>
      </c>
      <c r="AD115" s="5">
        <v>0.72619999999999996</v>
      </c>
      <c r="AE115" s="5"/>
      <c r="AF115" s="5">
        <v>0.998</v>
      </c>
      <c r="AG115" s="5">
        <v>1.8055000000000001</v>
      </c>
      <c r="AH115" s="4">
        <v>0.74390000000000001</v>
      </c>
      <c r="AI115" s="4">
        <v>0.95040000000000002</v>
      </c>
      <c r="AJ115" s="4">
        <v>9.0899999999999995E-2</v>
      </c>
      <c r="AK115" s="4">
        <v>4.7E-2</v>
      </c>
      <c r="AL115" s="4">
        <v>0.52739999999999998</v>
      </c>
      <c r="AM115" s="4"/>
      <c r="AN115" s="4">
        <v>0.96189999999999998</v>
      </c>
      <c r="AO115" s="4">
        <v>0.95850000000000002</v>
      </c>
      <c r="AP115" s="5"/>
      <c r="AQ115" s="5"/>
      <c r="AR115" s="5"/>
      <c r="AS115" s="5"/>
      <c r="AT115" s="5"/>
      <c r="AU115" s="5"/>
      <c r="AV115" s="5"/>
      <c r="AW115" s="5"/>
      <c r="AX115" s="4"/>
      <c r="AY115" s="4"/>
      <c r="AZ115" s="4"/>
      <c r="BA115" s="4"/>
      <c r="BB115" s="4"/>
      <c r="BC115" s="4"/>
      <c r="BD115" s="4"/>
      <c r="BE115" s="4"/>
      <c r="BF115" s="5"/>
      <c r="BG115" s="5"/>
      <c r="BH115" s="5"/>
      <c r="BI115" s="5"/>
      <c r="BJ115" s="5"/>
      <c r="BK115" s="5"/>
      <c r="BL115" s="5"/>
      <c r="BM115" s="5"/>
      <c r="BN115" s="4"/>
      <c r="BO115" s="4"/>
      <c r="BP115" s="4"/>
      <c r="BQ115" s="4"/>
      <c r="BR115" s="4"/>
      <c r="BS115" s="4"/>
      <c r="BT115" s="4"/>
      <c r="BU115" s="4"/>
      <c r="BV115" s="5"/>
      <c r="BW115" s="5"/>
      <c r="BX115" s="5"/>
      <c r="BY115" s="5"/>
      <c r="BZ115" s="5"/>
      <c r="CA115" s="5"/>
      <c r="CB115" s="5"/>
      <c r="CC115" s="5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/>
      <c r="EI115" s="5"/>
      <c r="EJ115" s="5"/>
      <c r="EK115" s="5"/>
      <c r="EL115" s="5"/>
      <c r="EM115" s="5"/>
      <c r="EN115" s="5"/>
      <c r="EO115" s="5"/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>
        <f t="shared" si="24"/>
        <v>0.67884</v>
      </c>
      <c r="FG115" s="4">
        <f t="shared" si="25"/>
        <v>0.80054000000000003</v>
      </c>
      <c r="FH115" s="4">
        <f t="shared" si="26"/>
        <v>0.17982000000000001</v>
      </c>
      <c r="FI115" s="4">
        <f t="shared" si="27"/>
        <v>2.24E-2</v>
      </c>
      <c r="FJ115" s="4">
        <f t="shared" si="28"/>
        <v>0.74324000000000001</v>
      </c>
      <c r="FK115" s="4" t="e">
        <f t="shared" si="29"/>
        <v>#DIV/0!</v>
      </c>
      <c r="FL115" s="4">
        <f t="shared" si="30"/>
        <v>0.99198000000000008</v>
      </c>
      <c r="FM115" s="4">
        <f t="shared" si="31"/>
        <v>2.0054600000000002</v>
      </c>
      <c r="FN115" s="1" t="str" cm="1">
        <f t="array" aca="1" ref="FN115" ca="1">CONCATENATE(INDIRECT(ADDRESS(1,MATCH(_xlfn.MINIFS(B115:FE115,metrics.rec,"MAE"),B115:FE115,0)+1)), ", ", INDIRECT(ADDRESS(2,MATCH(_xlfn.MINIFS(B115:FE115,metrics.rec,"MAE"),B115:FE115,0)+1)))</f>
        <v>k=5, r=0.1</v>
      </c>
      <c r="FO115" s="1" t="str" cm="1">
        <f t="array" aca="1" ref="FO115" ca="1">CONCATENATE(INDIRECT(ADDRESS(1,MATCH(_xlfn.MINIFS(B115:FE115,metrics.rec,"MSE"),B115:FE115,0)+1)), ", ", INDIRECT(ADDRESS(2,MATCH(_xlfn.MINIFS(B115:FE115,metrics.rec,"MSE"),B115:FE115,0)+1)))</f>
        <v>k=5, r=0.1</v>
      </c>
      <c r="FP115" s="1" t="str" cm="1">
        <f t="array" aca="1" ref="FP115" ca="1">CONCATENATE(INDIRECT(ADDRESS(1,MATCH(_xlfn.MAXIFS(B115:FE115,metrics.rec,"R"),B115:FE115,0)+1)), ", ", INDIRECT(ADDRESS(2,MATCH(_xlfn.MAXIFS(B115:FE115,metrics.rec,"R"),B115:FE115,0)+1)))</f>
        <v>k=5, r=0.1</v>
      </c>
      <c r="FQ115" s="1" t="str" cm="1">
        <f t="array" aca="1" ref="FQ115" ca="1">CONCATENATE(INDIRECT(ADDRESS(1,MATCH(_xlfn.MAXIFS(B115:FE115,metrics.rec,"Precision"),B115:FE115,0)+1)), ", ", INDIRECT(ADDRESS(2,MATCH(_xlfn.MAXIFS(B115:FE115,metrics.rec,"Precision"),B115:FE115,0)+1)))</f>
        <v>k=5, r=0.9</v>
      </c>
      <c r="FR115" s="1" t="str" cm="1">
        <f t="array" aca="1" ref="FR115" ca="1">CONCATENATE(INDIRECT(ADDRESS(1,MATCH(_xlfn.MAXIFS(B115:FE115,metrics.rec,"Recall"),B115:FE115,0)+1)), ", ", INDIRECT(ADDRESS(2,MATCH(_xlfn.MAXIFS(B115:FE115,metrics.rec,"Recall"),B115:FE115,0)+1)))</f>
        <v>k=5, r=0.1</v>
      </c>
      <c r="FS115" s="1" t="e" cm="1">
        <f t="array" aca="1" ref="FS115" ca="1">CONCATENATE(INDIRECT(ADDRESS(1,MATCH(_xlfn.MAXIFS(B115:FE115,metrics.rec,"Coverage"),B115:FE115,0)+1)), ", ", INDIRECT(ADDRESS(2,MATCH(_xlfn.MAXIFS(B115:FE115,metrics.rec,"Coverage"),B115:FE115,0)+1)))</f>
        <v>#N/A</v>
      </c>
      <c r="FT115" s="1" t="str" cm="1">
        <f t="array" aca="1" ref="FT115" ca="1">CONCATENATE(INDIRECT(ADDRESS(1,MATCH(_xlfn.MAXIFS(B115:FE115,metrics.rec,"Recatio"),B115:FE115,0)+1)), ", ", INDIRECT(ADDRESS(2,MATCH(_xlfn.MAXIFS(B115:FE115,metrics.rec,"Recatio"),B115:FE115,0)+1)))</f>
        <v>k=5, r=0.1</v>
      </c>
      <c r="FU115" s="1" t="str" cm="1">
        <f t="array" aca="1" ref="FU115" ca="1">CONCATENATE(INDIRECT(ADDRESS(1,MATCH(_xlfn.MINIFS(B115:FE115,metrics.rec,"Time"),B115:FE115,0)+1)), ", ", INDIRECT(ADDRESS(2,MATCH(_xlfn.MINIFS(B115:FE115,metrics.rec,"Time"),B115:FE115,0)+1)))</f>
        <v>k=5, r=0.9</v>
      </c>
    </row>
    <row r="116" spans="1:177" x14ac:dyDescent="0.2">
      <c r="A116" s="1" t="s">
        <v>111</v>
      </c>
      <c r="B116" s="4">
        <v>0.65869999999999995</v>
      </c>
      <c r="C116" s="4">
        <v>0.75929999999999997</v>
      </c>
      <c r="D116" s="4">
        <v>0.25769999999999998</v>
      </c>
      <c r="E116" s="4">
        <v>1.6000000000000001E-3</v>
      </c>
      <c r="F116" s="4">
        <v>0.8075</v>
      </c>
      <c r="G116" s="4"/>
      <c r="H116" s="4">
        <v>1</v>
      </c>
      <c r="I116" s="4">
        <v>2.786</v>
      </c>
      <c r="J116" s="5">
        <v>0.66010000000000002</v>
      </c>
      <c r="K116" s="5">
        <v>0.76839999999999997</v>
      </c>
      <c r="L116" s="5">
        <v>0.26910000000000001</v>
      </c>
      <c r="M116" s="5">
        <v>5.0000000000000001E-3</v>
      </c>
      <c r="N116" s="5">
        <v>0.83260000000000001</v>
      </c>
      <c r="O116" s="5"/>
      <c r="P116" s="5">
        <v>1</v>
      </c>
      <c r="Q116" s="5">
        <v>2.5737999999999999</v>
      </c>
      <c r="R116" s="4">
        <v>0.66379999999999995</v>
      </c>
      <c r="S116" s="4">
        <v>0.7742</v>
      </c>
      <c r="T116" s="4">
        <v>0.25619999999999998</v>
      </c>
      <c r="U116" s="4">
        <v>9.7000000000000003E-3</v>
      </c>
      <c r="V116" s="4">
        <v>0.84219999999999995</v>
      </c>
      <c r="W116" s="4"/>
      <c r="X116" s="4">
        <v>1</v>
      </c>
      <c r="Y116" s="4">
        <v>2.5175999999999998</v>
      </c>
      <c r="Z116" s="5">
        <v>0.68079999999999996</v>
      </c>
      <c r="AA116" s="5">
        <v>0.81240000000000001</v>
      </c>
      <c r="AB116" s="5">
        <v>0.21560000000000001</v>
      </c>
      <c r="AC116" s="5">
        <v>1.72E-2</v>
      </c>
      <c r="AD116" s="5">
        <v>0.80910000000000004</v>
      </c>
      <c r="AE116" s="5"/>
      <c r="AF116" s="5">
        <v>1</v>
      </c>
      <c r="AG116" s="5">
        <v>1.9951000000000001</v>
      </c>
      <c r="AH116" s="4">
        <v>0.73850000000000005</v>
      </c>
      <c r="AI116" s="4">
        <v>0.94869999999999999</v>
      </c>
      <c r="AJ116" s="4">
        <v>0.1196</v>
      </c>
      <c r="AK116" s="4">
        <v>4.2799999999999998E-2</v>
      </c>
      <c r="AL116" s="4">
        <v>0.6089</v>
      </c>
      <c r="AM116" s="4"/>
      <c r="AN116" s="4">
        <v>0.98</v>
      </c>
      <c r="AO116" s="4">
        <v>0.98619999999999997</v>
      </c>
      <c r="AP116" s="5"/>
      <c r="AQ116" s="5"/>
      <c r="AR116" s="5"/>
      <c r="AS116" s="5"/>
      <c r="AT116" s="5"/>
      <c r="AU116" s="5"/>
      <c r="AV116" s="5"/>
      <c r="AW116" s="5"/>
      <c r="AX116" s="4"/>
      <c r="AY116" s="4"/>
      <c r="AZ116" s="4"/>
      <c r="BA116" s="4"/>
      <c r="BB116" s="4"/>
      <c r="BC116" s="4"/>
      <c r="BD116" s="4"/>
      <c r="BE116" s="4"/>
      <c r="BF116" s="5"/>
      <c r="BG116" s="5"/>
      <c r="BH116" s="5"/>
      <c r="BI116" s="5"/>
      <c r="BJ116" s="5"/>
      <c r="BK116" s="5"/>
      <c r="BL116" s="5"/>
      <c r="BM116" s="5"/>
      <c r="BN116" s="4"/>
      <c r="BO116" s="4"/>
      <c r="BP116" s="4"/>
      <c r="BQ116" s="4"/>
      <c r="BR116" s="4"/>
      <c r="BS116" s="4"/>
      <c r="BT116" s="4"/>
      <c r="BU116" s="4"/>
      <c r="BV116" s="5"/>
      <c r="BW116" s="5"/>
      <c r="BX116" s="5"/>
      <c r="BY116" s="5"/>
      <c r="BZ116" s="5"/>
      <c r="CA116" s="5"/>
      <c r="CB116" s="5"/>
      <c r="CC116" s="5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/>
      <c r="EI116" s="5"/>
      <c r="EJ116" s="5"/>
      <c r="EK116" s="5"/>
      <c r="EL116" s="5"/>
      <c r="EM116" s="5"/>
      <c r="EN116" s="5"/>
      <c r="EO116" s="5"/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>
        <f t="shared" si="24"/>
        <v>0.68037999999999998</v>
      </c>
      <c r="FG116" s="4">
        <f t="shared" si="25"/>
        <v>0.81259999999999999</v>
      </c>
      <c r="FH116" s="4">
        <f t="shared" si="26"/>
        <v>0.22363999999999998</v>
      </c>
      <c r="FI116" s="4">
        <f t="shared" si="27"/>
        <v>1.5260000000000001E-2</v>
      </c>
      <c r="FJ116" s="4">
        <f t="shared" si="28"/>
        <v>0.78005999999999998</v>
      </c>
      <c r="FK116" s="4" t="e">
        <f t="shared" si="29"/>
        <v>#DIV/0!</v>
      </c>
      <c r="FL116" s="4">
        <f t="shared" si="30"/>
        <v>0.99600000000000011</v>
      </c>
      <c r="FM116" s="4">
        <f t="shared" si="31"/>
        <v>2.1717400000000002</v>
      </c>
      <c r="FN116" s="1" t="str" cm="1">
        <f t="array" aca="1" ref="FN116" ca="1">CONCATENATE(INDIRECT(ADDRESS(1,MATCH(_xlfn.MINIFS(B116:FE116,metrics.rec,"MAE"),B116:FE116,0)+1)), ", ", INDIRECT(ADDRESS(2,MATCH(_xlfn.MINIFS(B116:FE116,metrics.rec,"MAE"),B116:FE116,0)+1)))</f>
        <v>k=5, r=0.1</v>
      </c>
      <c r="FO116" s="1" t="str" cm="1">
        <f t="array" aca="1" ref="FO116" ca="1">CONCATENATE(INDIRECT(ADDRESS(1,MATCH(_xlfn.MINIFS(B116:FE116,metrics.rec,"MSE"),B116:FE116,0)+1)), ", ", INDIRECT(ADDRESS(2,MATCH(_xlfn.MINIFS(B116:FE116,metrics.rec,"MSE"),B116:FE116,0)+1)))</f>
        <v>k=5, r=0.1</v>
      </c>
      <c r="FP116" s="1" t="str" cm="1">
        <f t="array" aca="1" ref="FP116" ca="1">CONCATENATE(INDIRECT(ADDRESS(1,MATCH(_xlfn.MAXIFS(B116:FE116,metrics.rec,"R"),B116:FE116,0)+1)), ", ", INDIRECT(ADDRESS(2,MATCH(_xlfn.MAXIFS(B116:FE116,metrics.rec,"R"),B116:FE116,0)+1)))</f>
        <v>k=5, r=0.3</v>
      </c>
      <c r="FQ116" s="1" t="str" cm="1">
        <f t="array" aca="1" ref="FQ116" ca="1">CONCATENATE(INDIRECT(ADDRESS(1,MATCH(_xlfn.MAXIFS(B116:FE116,metrics.rec,"Precision"),B116:FE116,0)+1)), ", ", INDIRECT(ADDRESS(2,MATCH(_xlfn.MAXIFS(B116:FE116,metrics.rec,"Precision"),B116:FE116,0)+1)))</f>
        <v>k=5, r=0.9</v>
      </c>
      <c r="FR116" s="1" t="str" cm="1">
        <f t="array" aca="1" ref="FR116" ca="1">CONCATENATE(INDIRECT(ADDRESS(1,MATCH(_xlfn.MAXIFS(B116:FE116,metrics.rec,"Recall"),B116:FE116,0)+1)), ", ", INDIRECT(ADDRESS(2,MATCH(_xlfn.MAXIFS(B116:FE116,metrics.rec,"Recall"),B116:FE116,0)+1)))</f>
        <v>k=5, r=0.5</v>
      </c>
      <c r="FS116" s="1" t="e" cm="1">
        <f t="array" aca="1" ref="FS116" ca="1">CONCATENATE(INDIRECT(ADDRESS(1,MATCH(_xlfn.MAXIFS(B116:FE116,metrics.rec,"Coverage"),B116:FE116,0)+1)), ", ", INDIRECT(ADDRESS(2,MATCH(_xlfn.MAXIFS(B116:FE116,metrics.rec,"Coverage"),B116:FE116,0)+1)))</f>
        <v>#N/A</v>
      </c>
      <c r="FT116" s="1" t="str" cm="1">
        <f t="array" aca="1" ref="FT116" ca="1">CONCATENATE(INDIRECT(ADDRESS(1,MATCH(_xlfn.MAXIFS(B116:FE116,metrics.rec,"Recatio"),B116:FE116,0)+1)), ", ", INDIRECT(ADDRESS(2,MATCH(_xlfn.MAXIFS(B116:FE116,metrics.rec,"Recatio"),B116:FE116,0)+1)))</f>
        <v>k=5, r=0.1</v>
      </c>
      <c r="FU116" s="1" t="str" cm="1">
        <f t="array" aca="1" ref="FU116" ca="1">CONCATENATE(INDIRECT(ADDRESS(1,MATCH(_xlfn.MINIFS(B116:FE116,metrics.rec,"Time"),B116:FE116,0)+1)), ", ", INDIRECT(ADDRESS(2,MATCH(_xlfn.MINIFS(B116:FE116,metrics.rec,"Time"),B116:FE116,0)+1)))</f>
        <v>k=5, r=0.9</v>
      </c>
    </row>
    <row r="117" spans="1:177" x14ac:dyDescent="0.2">
      <c r="A117" s="1" t="s">
        <v>112</v>
      </c>
      <c r="B117" s="4">
        <v>0.68820000000000003</v>
      </c>
      <c r="C117" s="4">
        <v>0.80959999999999999</v>
      </c>
      <c r="D117" s="4">
        <v>0.15570000000000001</v>
      </c>
      <c r="E117" s="4">
        <v>3.5999999999999999E-3</v>
      </c>
      <c r="F117" s="4">
        <v>0.66469999999999996</v>
      </c>
      <c r="G117" s="4"/>
      <c r="H117" s="4">
        <v>1</v>
      </c>
      <c r="I117" s="4">
        <v>2.5446</v>
      </c>
      <c r="J117" s="5">
        <v>0.71230000000000004</v>
      </c>
      <c r="K117" s="5">
        <v>0.86799999999999999</v>
      </c>
      <c r="L117" s="5">
        <v>0.15010000000000001</v>
      </c>
      <c r="M117" s="5">
        <v>9.7999999999999997E-3</v>
      </c>
      <c r="N117" s="5">
        <v>0.61119999999999997</v>
      </c>
      <c r="O117" s="5"/>
      <c r="P117" s="5">
        <v>1</v>
      </c>
      <c r="Q117" s="5">
        <v>2.2431000000000001</v>
      </c>
      <c r="R117" s="4">
        <v>0.7298</v>
      </c>
      <c r="S117" s="4">
        <v>0.91190000000000004</v>
      </c>
      <c r="T117" s="4">
        <v>0.13339999999999999</v>
      </c>
      <c r="U117" s="4">
        <v>1.49E-2</v>
      </c>
      <c r="V117" s="4">
        <v>0.54920000000000002</v>
      </c>
      <c r="W117" s="4"/>
      <c r="X117" s="4">
        <v>1</v>
      </c>
      <c r="Y117" s="4">
        <v>2.1522999999999999</v>
      </c>
      <c r="Z117" s="5">
        <v>0.74329999999999996</v>
      </c>
      <c r="AA117" s="5">
        <v>0.94920000000000004</v>
      </c>
      <c r="AB117" s="5">
        <v>0.1135</v>
      </c>
      <c r="AC117" s="5">
        <v>1.9E-2</v>
      </c>
      <c r="AD117" s="5">
        <v>0.52659999999999996</v>
      </c>
      <c r="AE117" s="5"/>
      <c r="AF117" s="5">
        <v>1</v>
      </c>
      <c r="AG117" s="5">
        <v>1.6307</v>
      </c>
      <c r="AH117" s="4">
        <v>0.79469999999999996</v>
      </c>
      <c r="AI117" s="4">
        <v>1.0763</v>
      </c>
      <c r="AJ117" s="4">
        <v>-9.1000000000000004E-3</v>
      </c>
      <c r="AK117" s="4">
        <v>4.6699999999999998E-2</v>
      </c>
      <c r="AL117" s="4">
        <v>0.51390000000000002</v>
      </c>
      <c r="AM117" s="4"/>
      <c r="AN117" s="4">
        <v>0.97470000000000001</v>
      </c>
      <c r="AO117" s="4">
        <v>0.69</v>
      </c>
      <c r="AP117" s="5"/>
      <c r="AQ117" s="5"/>
      <c r="AR117" s="5"/>
      <c r="AS117" s="5"/>
      <c r="AT117" s="5"/>
      <c r="AU117" s="5"/>
      <c r="AV117" s="5"/>
      <c r="AW117" s="5"/>
      <c r="AX117" s="4"/>
      <c r="AY117" s="4"/>
      <c r="AZ117" s="4"/>
      <c r="BA117" s="4"/>
      <c r="BB117" s="4"/>
      <c r="BC117" s="4"/>
      <c r="BD117" s="4"/>
      <c r="BE117" s="4"/>
      <c r="BF117" s="5"/>
      <c r="BG117" s="5"/>
      <c r="BH117" s="5"/>
      <c r="BI117" s="5"/>
      <c r="BJ117" s="5"/>
      <c r="BK117" s="5"/>
      <c r="BL117" s="5"/>
      <c r="BM117" s="5"/>
      <c r="BN117" s="4"/>
      <c r="BO117" s="4"/>
      <c r="BP117" s="4"/>
      <c r="BQ117" s="4"/>
      <c r="BR117" s="4"/>
      <c r="BS117" s="4"/>
      <c r="BT117" s="4"/>
      <c r="BU117" s="4"/>
      <c r="BV117" s="5"/>
      <c r="BW117" s="5"/>
      <c r="BX117" s="5"/>
      <c r="BY117" s="5"/>
      <c r="BZ117" s="5"/>
      <c r="CA117" s="5"/>
      <c r="CB117" s="5"/>
      <c r="CC117" s="5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>
        <f t="shared" si="24"/>
        <v>0.73366000000000009</v>
      </c>
      <c r="FG117" s="4">
        <f t="shared" si="25"/>
        <v>0.92300000000000004</v>
      </c>
      <c r="FH117" s="4">
        <f t="shared" si="26"/>
        <v>0.10872000000000001</v>
      </c>
      <c r="FI117" s="4">
        <f t="shared" si="27"/>
        <v>1.8800000000000001E-2</v>
      </c>
      <c r="FJ117" s="4">
        <f t="shared" si="28"/>
        <v>0.57312000000000007</v>
      </c>
      <c r="FK117" s="4" t="e">
        <f t="shared" si="29"/>
        <v>#DIV/0!</v>
      </c>
      <c r="FL117" s="4">
        <f t="shared" si="30"/>
        <v>0.99494000000000005</v>
      </c>
      <c r="FM117" s="4">
        <f t="shared" si="31"/>
        <v>1.8521399999999997</v>
      </c>
      <c r="FN117" s="1" t="str" cm="1">
        <f t="array" aca="1" ref="FN117" ca="1">CONCATENATE(INDIRECT(ADDRESS(1,MATCH(_xlfn.MINIFS(B117:FE117,metrics.rec,"MAE"),B117:FE117,0)+1)), ", ", INDIRECT(ADDRESS(2,MATCH(_xlfn.MINIFS(B117:FE117,metrics.rec,"MAE"),B117:FE117,0)+1)))</f>
        <v>k=5, r=0.1</v>
      </c>
      <c r="FO117" s="1" t="str" cm="1">
        <f t="array" aca="1" ref="FO117" ca="1">CONCATENATE(INDIRECT(ADDRESS(1,MATCH(_xlfn.MINIFS(B117:FE117,metrics.rec,"MSE"),B117:FE117,0)+1)), ", ", INDIRECT(ADDRESS(2,MATCH(_xlfn.MINIFS(B117:FE117,metrics.rec,"MSE"),B117:FE117,0)+1)))</f>
        <v>k=5, r=0.1</v>
      </c>
      <c r="FP117" s="1" t="str" cm="1">
        <f t="array" aca="1" ref="FP117" ca="1">CONCATENATE(INDIRECT(ADDRESS(1,MATCH(_xlfn.MAXIFS(B117:FE117,metrics.rec,"R"),B117:FE117,0)+1)), ", ", INDIRECT(ADDRESS(2,MATCH(_xlfn.MAXIFS(B117:FE117,metrics.rec,"R"),B117:FE117,0)+1)))</f>
        <v>k=5, r=0.1</v>
      </c>
      <c r="FQ117" s="1" t="str" cm="1">
        <f t="array" aca="1" ref="FQ117" ca="1">CONCATENATE(INDIRECT(ADDRESS(1,MATCH(_xlfn.MAXIFS(B117:FE117,metrics.rec,"Precision"),B117:FE117,0)+1)), ", ", INDIRECT(ADDRESS(2,MATCH(_xlfn.MAXIFS(B117:FE117,metrics.rec,"Precision"),B117:FE117,0)+1)))</f>
        <v>k=5, r=0.9</v>
      </c>
      <c r="FR117" s="1" t="str" cm="1">
        <f t="array" aca="1" ref="FR117" ca="1">CONCATENATE(INDIRECT(ADDRESS(1,MATCH(_xlfn.MAXIFS(B117:FE117,metrics.rec,"Recall"),B117:FE117,0)+1)), ", ", INDIRECT(ADDRESS(2,MATCH(_xlfn.MAXIFS(B117:FE117,metrics.rec,"Recall"),B117:FE117,0)+1)))</f>
        <v>k=5, r=0.1</v>
      </c>
      <c r="FS117" s="1" t="e" cm="1">
        <f t="array" aca="1" ref="FS117" ca="1">CONCATENATE(INDIRECT(ADDRESS(1,MATCH(_xlfn.MAXIFS(B117:FE117,metrics.rec,"Coverage"),B117:FE117,0)+1)), ", ", INDIRECT(ADDRESS(2,MATCH(_xlfn.MAXIFS(B117:FE117,metrics.rec,"Coverage"),B117:FE117,0)+1)))</f>
        <v>#N/A</v>
      </c>
      <c r="FT117" s="1" t="str" cm="1">
        <f t="array" aca="1" ref="FT117" ca="1">CONCATENATE(INDIRECT(ADDRESS(1,MATCH(_xlfn.MAXIFS(B117:FE117,metrics.rec,"Recatio"),B117:FE117,0)+1)), ", ", INDIRECT(ADDRESS(2,MATCH(_xlfn.MAXIFS(B117:FE117,metrics.rec,"Recatio"),B117:FE117,0)+1)))</f>
        <v>k=5, r=0.1</v>
      </c>
      <c r="FU117" s="1" t="str" cm="1">
        <f t="array" aca="1" ref="FU117" ca="1">CONCATENATE(INDIRECT(ADDRESS(1,MATCH(_xlfn.MINIFS(B117:FE117,metrics.rec,"Time"),B117:FE117,0)+1)), ", ", INDIRECT(ADDRESS(2,MATCH(_xlfn.MINIFS(B117:FE117,metrics.rec,"Time"),B117:FE117,0)+1)))</f>
        <v>k=5, r=0.9</v>
      </c>
    </row>
    <row r="118" spans="1:177" x14ac:dyDescent="0.2">
      <c r="A118" s="1" t="s">
        <v>113</v>
      </c>
      <c r="B118" s="4">
        <v>0.63690000000000002</v>
      </c>
      <c r="C118" s="4">
        <v>0.70979999999999999</v>
      </c>
      <c r="D118" s="4">
        <v>0.26440000000000002</v>
      </c>
      <c r="E118" s="4">
        <v>2.8E-3</v>
      </c>
      <c r="F118" s="4">
        <v>0.86929999999999996</v>
      </c>
      <c r="G118" s="4"/>
      <c r="H118" s="4">
        <v>1</v>
      </c>
      <c r="I118" s="4">
        <v>2.6855000000000002</v>
      </c>
      <c r="J118" s="5">
        <v>0.64990000000000003</v>
      </c>
      <c r="K118" s="5">
        <v>0.74139999999999995</v>
      </c>
      <c r="L118" s="5">
        <v>0.25929999999999997</v>
      </c>
      <c r="M118" s="5">
        <v>8.8999999999999999E-3</v>
      </c>
      <c r="N118" s="5">
        <v>0.85729999999999995</v>
      </c>
      <c r="O118" s="5"/>
      <c r="P118" s="5">
        <v>1</v>
      </c>
      <c r="Q118" s="5">
        <v>2.4293</v>
      </c>
      <c r="R118" s="4">
        <v>0.65969999999999995</v>
      </c>
      <c r="S118" s="4">
        <v>0.76119999999999999</v>
      </c>
      <c r="T118" s="4">
        <v>0.24129999999999999</v>
      </c>
      <c r="U118" s="4">
        <v>1.6899999999999998E-2</v>
      </c>
      <c r="V118" s="4">
        <v>0.83279999999999998</v>
      </c>
      <c r="W118" s="4"/>
      <c r="X118" s="4">
        <v>1</v>
      </c>
      <c r="Y118" s="4">
        <v>2.4357000000000002</v>
      </c>
      <c r="Z118" s="5">
        <v>0.68479999999999996</v>
      </c>
      <c r="AA118" s="5">
        <v>0.8145</v>
      </c>
      <c r="AB118" s="5">
        <v>0.18090000000000001</v>
      </c>
      <c r="AC118" s="5">
        <v>2.8199999999999999E-2</v>
      </c>
      <c r="AD118" s="5">
        <v>0.77180000000000004</v>
      </c>
      <c r="AE118" s="5"/>
      <c r="AF118" s="5">
        <v>1</v>
      </c>
      <c r="AG118" s="5">
        <v>1.9108000000000001</v>
      </c>
      <c r="AH118" s="4">
        <v>0.74939999999999996</v>
      </c>
      <c r="AI118" s="4">
        <v>0.97209999999999996</v>
      </c>
      <c r="AJ118" s="4">
        <v>0.1069</v>
      </c>
      <c r="AK118" s="4">
        <v>4.24E-2</v>
      </c>
      <c r="AL118" s="4">
        <v>0.54349999999999998</v>
      </c>
      <c r="AM118" s="4"/>
      <c r="AN118" s="4">
        <v>0.98</v>
      </c>
      <c r="AO118" s="4">
        <v>1.0920000000000001</v>
      </c>
      <c r="AP118" s="5"/>
      <c r="AQ118" s="5"/>
      <c r="AR118" s="5"/>
      <c r="AS118" s="5"/>
      <c r="AT118" s="5"/>
      <c r="AU118" s="5"/>
      <c r="AV118" s="5"/>
      <c r="AW118" s="5"/>
      <c r="AX118" s="4"/>
      <c r="AY118" s="4"/>
      <c r="AZ118" s="4"/>
      <c r="BA118" s="4"/>
      <c r="BB118" s="4"/>
      <c r="BC118" s="4"/>
      <c r="BD118" s="4"/>
      <c r="BE118" s="4"/>
      <c r="BF118" s="5"/>
      <c r="BG118" s="5"/>
      <c r="BH118" s="5"/>
      <c r="BI118" s="5"/>
      <c r="BJ118" s="5"/>
      <c r="BK118" s="5"/>
      <c r="BL118" s="5"/>
      <c r="BM118" s="5"/>
      <c r="BN118" s="4"/>
      <c r="BO118" s="4"/>
      <c r="BP118" s="4"/>
      <c r="BQ118" s="4"/>
      <c r="BR118" s="4"/>
      <c r="BS118" s="4"/>
      <c r="BT118" s="4"/>
      <c r="BU118" s="4"/>
      <c r="BV118" s="5"/>
      <c r="BW118" s="5"/>
      <c r="BX118" s="5"/>
      <c r="BY118" s="5"/>
      <c r="BZ118" s="5"/>
      <c r="CA118" s="5"/>
      <c r="CB118" s="5"/>
      <c r="CC118" s="5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>
        <f t="shared" si="24"/>
        <v>0.67613999999999996</v>
      </c>
      <c r="FG118" s="4">
        <f t="shared" si="25"/>
        <v>0.79980000000000007</v>
      </c>
      <c r="FH118" s="4">
        <f t="shared" si="26"/>
        <v>0.21056</v>
      </c>
      <c r="FI118" s="4">
        <f t="shared" si="27"/>
        <v>1.9840000000000003E-2</v>
      </c>
      <c r="FJ118" s="4">
        <f t="shared" si="28"/>
        <v>0.77493999999999996</v>
      </c>
      <c r="FK118" s="4" t="e">
        <f t="shared" si="29"/>
        <v>#DIV/0!</v>
      </c>
      <c r="FL118" s="4">
        <f t="shared" si="30"/>
        <v>0.99600000000000011</v>
      </c>
      <c r="FM118" s="4">
        <f t="shared" si="31"/>
        <v>2.1106600000000002</v>
      </c>
      <c r="FN118" s="1" t="str" cm="1">
        <f t="array" aca="1" ref="FN118" ca="1">CONCATENATE(INDIRECT(ADDRESS(1,MATCH(_xlfn.MINIFS(B118:FE118,metrics.rec,"MAE"),B118:FE118,0)+1)), ", ", INDIRECT(ADDRESS(2,MATCH(_xlfn.MINIFS(B118:FE118,metrics.rec,"MAE"),B118:FE118,0)+1)))</f>
        <v>k=5, r=0.1</v>
      </c>
      <c r="FO118" s="1" t="str" cm="1">
        <f t="array" aca="1" ref="FO118" ca="1">CONCATENATE(INDIRECT(ADDRESS(1,MATCH(_xlfn.MINIFS(B118:FE118,metrics.rec,"MSE"),B118:FE118,0)+1)), ", ", INDIRECT(ADDRESS(2,MATCH(_xlfn.MINIFS(B118:FE118,metrics.rec,"MSE"),B118:FE118,0)+1)))</f>
        <v>k=5, r=0.1</v>
      </c>
      <c r="FP118" s="1" t="str" cm="1">
        <f t="array" aca="1" ref="FP118" ca="1">CONCATENATE(INDIRECT(ADDRESS(1,MATCH(_xlfn.MAXIFS(B118:FE118,metrics.rec,"R"),B118:FE118,0)+1)), ", ", INDIRECT(ADDRESS(2,MATCH(_xlfn.MAXIFS(B118:FE118,metrics.rec,"R"),B118:FE118,0)+1)))</f>
        <v>k=5, r=0.1</v>
      </c>
      <c r="FQ118" s="1" t="str" cm="1">
        <f t="array" aca="1" ref="FQ118" ca="1">CONCATENATE(INDIRECT(ADDRESS(1,MATCH(_xlfn.MAXIFS(B118:FE118,metrics.rec,"Precision"),B118:FE118,0)+1)), ", ", INDIRECT(ADDRESS(2,MATCH(_xlfn.MAXIFS(B118:FE118,metrics.rec,"Precision"),B118:FE118,0)+1)))</f>
        <v>k=5, r=0.9</v>
      </c>
      <c r="FR118" s="1" t="str" cm="1">
        <f t="array" aca="1" ref="FR118" ca="1">CONCATENATE(INDIRECT(ADDRESS(1,MATCH(_xlfn.MAXIFS(B118:FE118,metrics.rec,"Recall"),B118:FE118,0)+1)), ", ", INDIRECT(ADDRESS(2,MATCH(_xlfn.MAXIFS(B118:FE118,metrics.rec,"Recall"),B118:FE118,0)+1)))</f>
        <v>k=5, r=0.1</v>
      </c>
      <c r="FS118" s="1" t="e" cm="1">
        <f t="array" aca="1" ref="FS118" ca="1">CONCATENATE(INDIRECT(ADDRESS(1,MATCH(_xlfn.MAXIFS(B118:FE118,metrics.rec,"Coverage"),B118:FE118,0)+1)), ", ", INDIRECT(ADDRESS(2,MATCH(_xlfn.MAXIFS(B118:FE118,metrics.rec,"Coverage"),B118:FE118,0)+1)))</f>
        <v>#N/A</v>
      </c>
      <c r="FT118" s="1" t="str" cm="1">
        <f t="array" aca="1" ref="FT118" ca="1">CONCATENATE(INDIRECT(ADDRESS(1,MATCH(_xlfn.MAXIFS(B118:FE118,metrics.rec,"Recatio"),B118:FE118,0)+1)), ", ", INDIRECT(ADDRESS(2,MATCH(_xlfn.MAXIFS(B118:FE118,metrics.rec,"Recatio"),B118:FE118,0)+1)))</f>
        <v>k=5, r=0.1</v>
      </c>
      <c r="FU118" s="1" t="str" cm="1">
        <f t="array" aca="1" ref="FU118" ca="1">CONCATENATE(INDIRECT(ADDRESS(1,MATCH(_xlfn.MINIFS(B118:FE118,metrics.rec,"Time"),B118:FE118,0)+1)), ", ", INDIRECT(ADDRESS(2,MATCH(_xlfn.MINIFS(B118:FE118,metrics.rec,"Time"),B118:FE118,0)+1)))</f>
        <v>k=5, r=0.9</v>
      </c>
    </row>
    <row r="119" spans="1:177" x14ac:dyDescent="0.2">
      <c r="A119" s="1" t="s">
        <v>114</v>
      </c>
      <c r="B119" s="4">
        <v>0.63819999999999999</v>
      </c>
      <c r="C119" s="4">
        <v>0.70569999999999999</v>
      </c>
      <c r="D119" s="4">
        <v>0.2445</v>
      </c>
      <c r="E119" s="4">
        <v>4.1000000000000003E-3</v>
      </c>
      <c r="F119" s="4">
        <v>0.85560000000000003</v>
      </c>
      <c r="G119" s="4"/>
      <c r="H119" s="4">
        <v>1</v>
      </c>
      <c r="I119" s="4">
        <v>2.5518000000000001</v>
      </c>
      <c r="J119" s="5">
        <v>0.65080000000000005</v>
      </c>
      <c r="K119" s="5">
        <v>0.73699999999999999</v>
      </c>
      <c r="L119" s="5">
        <v>0.2258</v>
      </c>
      <c r="M119" s="5">
        <v>1.2699999999999999E-2</v>
      </c>
      <c r="N119" s="5">
        <v>0.84279999999999999</v>
      </c>
      <c r="O119" s="5"/>
      <c r="P119" s="5">
        <v>1</v>
      </c>
      <c r="Q119" s="5">
        <v>2.2854999999999999</v>
      </c>
      <c r="R119" s="4">
        <v>0.65990000000000004</v>
      </c>
      <c r="S119" s="4">
        <v>0.75639999999999996</v>
      </c>
      <c r="T119" s="4">
        <v>0.21</v>
      </c>
      <c r="U119" s="4">
        <v>2.3099999999999999E-2</v>
      </c>
      <c r="V119" s="4">
        <v>0.81699999999999995</v>
      </c>
      <c r="W119" s="4"/>
      <c r="X119" s="4">
        <v>1</v>
      </c>
      <c r="Y119" s="4">
        <v>2.1391</v>
      </c>
      <c r="Z119" s="5">
        <v>0.68300000000000005</v>
      </c>
      <c r="AA119" s="5">
        <v>0.80689999999999995</v>
      </c>
      <c r="AB119" s="5">
        <v>0.15920000000000001</v>
      </c>
      <c r="AC119" s="5">
        <v>3.4700000000000002E-2</v>
      </c>
      <c r="AD119" s="5">
        <v>0.76439999999999997</v>
      </c>
      <c r="AE119" s="5"/>
      <c r="AF119" s="5">
        <v>1</v>
      </c>
      <c r="AG119" s="5">
        <v>1.6283000000000001</v>
      </c>
      <c r="AH119" s="4">
        <v>0.74260000000000004</v>
      </c>
      <c r="AI119" s="4">
        <v>0.95379999999999998</v>
      </c>
      <c r="AJ119" s="4">
        <v>0.1048</v>
      </c>
      <c r="AK119" s="4">
        <v>5.4199999999999998E-2</v>
      </c>
      <c r="AL119" s="4">
        <v>0.53139999999999998</v>
      </c>
      <c r="AM119" s="4"/>
      <c r="AN119" s="4">
        <v>0.97640000000000005</v>
      </c>
      <c r="AO119" s="4">
        <v>0.87339999999999995</v>
      </c>
      <c r="AP119" s="5"/>
      <c r="AQ119" s="5"/>
      <c r="AR119" s="5"/>
      <c r="AS119" s="5"/>
      <c r="AT119" s="5"/>
      <c r="AU119" s="5"/>
      <c r="AV119" s="5"/>
      <c r="AW119" s="5"/>
      <c r="AX119" s="4"/>
      <c r="AY119" s="4"/>
      <c r="AZ119" s="4"/>
      <c r="BA119" s="4"/>
      <c r="BB119" s="4"/>
      <c r="BC119" s="4"/>
      <c r="BD119" s="4"/>
      <c r="BE119" s="4"/>
      <c r="BF119" s="5"/>
      <c r="BG119" s="5"/>
      <c r="BH119" s="5"/>
      <c r="BI119" s="5"/>
      <c r="BJ119" s="5"/>
      <c r="BK119" s="5"/>
      <c r="BL119" s="5"/>
      <c r="BM119" s="5"/>
      <c r="BN119" s="4"/>
      <c r="BO119" s="4"/>
      <c r="BP119" s="4"/>
      <c r="BQ119" s="4"/>
      <c r="BR119" s="4"/>
      <c r="BS119" s="4"/>
      <c r="BT119" s="4"/>
      <c r="BU119" s="4"/>
      <c r="BV119" s="5"/>
      <c r="BW119" s="5"/>
      <c r="BX119" s="5"/>
      <c r="BY119" s="5"/>
      <c r="BZ119" s="5"/>
      <c r="CA119" s="5"/>
      <c r="CB119" s="5"/>
      <c r="CC119" s="5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/>
      <c r="EI119" s="5"/>
      <c r="EJ119" s="5"/>
      <c r="EK119" s="5"/>
      <c r="EL119" s="5"/>
      <c r="EM119" s="5"/>
      <c r="EN119" s="5"/>
      <c r="EO119" s="5"/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>
        <f t="shared" si="24"/>
        <v>0.67489999999999994</v>
      </c>
      <c r="FG119" s="4">
        <f t="shared" si="25"/>
        <v>0.79195999999999989</v>
      </c>
      <c r="FH119" s="4">
        <f t="shared" si="26"/>
        <v>0.18886</v>
      </c>
      <c r="FI119" s="4">
        <f t="shared" si="27"/>
        <v>2.5759999999999998E-2</v>
      </c>
      <c r="FJ119" s="4">
        <f t="shared" si="28"/>
        <v>0.76224000000000003</v>
      </c>
      <c r="FK119" s="4" t="e">
        <f t="shared" si="29"/>
        <v>#DIV/0!</v>
      </c>
      <c r="FL119" s="4">
        <f t="shared" si="30"/>
        <v>0.99527999999999994</v>
      </c>
      <c r="FM119" s="4">
        <f t="shared" si="31"/>
        <v>1.8956199999999999</v>
      </c>
      <c r="FN119" s="1" t="str" cm="1">
        <f t="array" aca="1" ref="FN119" ca="1">CONCATENATE(INDIRECT(ADDRESS(1,MATCH(_xlfn.MINIFS(B119:FE119,metrics.rec,"MAE"),B119:FE119,0)+1)), ", ", INDIRECT(ADDRESS(2,MATCH(_xlfn.MINIFS(B119:FE119,metrics.rec,"MAE"),B119:FE119,0)+1)))</f>
        <v>k=5, r=0.1</v>
      </c>
      <c r="FO119" s="1" t="str" cm="1">
        <f t="array" aca="1" ref="FO119" ca="1">CONCATENATE(INDIRECT(ADDRESS(1,MATCH(_xlfn.MINIFS(B119:FE119,metrics.rec,"MSE"),B119:FE119,0)+1)), ", ", INDIRECT(ADDRESS(2,MATCH(_xlfn.MINIFS(B119:FE119,metrics.rec,"MSE"),B119:FE119,0)+1)))</f>
        <v>k=5, r=0.1</v>
      </c>
      <c r="FP119" s="1" t="str" cm="1">
        <f t="array" aca="1" ref="FP119" ca="1">CONCATENATE(INDIRECT(ADDRESS(1,MATCH(_xlfn.MAXIFS(B119:FE119,metrics.rec,"R"),B119:FE119,0)+1)), ", ", INDIRECT(ADDRESS(2,MATCH(_xlfn.MAXIFS(B119:FE119,metrics.rec,"R"),B119:FE119,0)+1)))</f>
        <v>k=5, r=0.1</v>
      </c>
      <c r="FQ119" s="1" t="str" cm="1">
        <f t="array" aca="1" ref="FQ119" ca="1">CONCATENATE(INDIRECT(ADDRESS(1,MATCH(_xlfn.MAXIFS(B119:FE119,metrics.rec,"Precision"),B119:FE119,0)+1)), ", ", INDIRECT(ADDRESS(2,MATCH(_xlfn.MAXIFS(B119:FE119,metrics.rec,"Precision"),B119:FE119,0)+1)))</f>
        <v>k=5, r=0.9</v>
      </c>
      <c r="FR119" s="1" t="str" cm="1">
        <f t="array" aca="1" ref="FR119" ca="1">CONCATENATE(INDIRECT(ADDRESS(1,MATCH(_xlfn.MAXIFS(B119:FE119,metrics.rec,"Recall"),B119:FE119,0)+1)), ", ", INDIRECT(ADDRESS(2,MATCH(_xlfn.MAXIFS(B119:FE119,metrics.rec,"Recall"),B119:FE119,0)+1)))</f>
        <v>k=5, r=0.1</v>
      </c>
      <c r="FS119" s="1" t="e" cm="1">
        <f t="array" aca="1" ref="FS119" ca="1">CONCATENATE(INDIRECT(ADDRESS(1,MATCH(_xlfn.MAXIFS(B119:FE119,metrics.rec,"Coverage"),B119:FE119,0)+1)), ", ", INDIRECT(ADDRESS(2,MATCH(_xlfn.MAXIFS(B119:FE119,metrics.rec,"Coverage"),B119:FE119,0)+1)))</f>
        <v>#N/A</v>
      </c>
      <c r="FT119" s="1" t="str" cm="1">
        <f t="array" aca="1" ref="FT119" ca="1">CONCATENATE(INDIRECT(ADDRESS(1,MATCH(_xlfn.MAXIFS(B119:FE119,metrics.rec,"Recatio"),B119:FE119,0)+1)), ", ", INDIRECT(ADDRESS(2,MATCH(_xlfn.MAXIFS(B119:FE119,metrics.rec,"Recatio"),B119:FE119,0)+1)))</f>
        <v>k=5, r=0.1</v>
      </c>
      <c r="FU119" s="1" t="str" cm="1">
        <f t="array" aca="1" ref="FU119" ca="1">CONCATENATE(INDIRECT(ADDRESS(1,MATCH(_xlfn.MINIFS(B119:FE119,metrics.rec,"Time"),B119:FE119,0)+1)), ", ", INDIRECT(ADDRESS(2,MATCH(_xlfn.MINIFS(B119:FE119,metrics.rec,"Time"),B119:FE119,0)+1)))</f>
        <v>k=5, r=0.9</v>
      </c>
    </row>
    <row r="120" spans="1:177" s="16" customFormat="1" x14ac:dyDescent="0.2">
      <c r="A120" s="16" t="s">
        <v>115</v>
      </c>
      <c r="B120" s="17">
        <v>0.63929999999999998</v>
      </c>
      <c r="C120" s="17">
        <v>0.70940000000000003</v>
      </c>
      <c r="D120" s="17">
        <v>0.2399</v>
      </c>
      <c r="E120" s="17">
        <v>4.4000000000000003E-3</v>
      </c>
      <c r="F120" s="17">
        <v>0.85209999999999997</v>
      </c>
      <c r="G120" s="17"/>
      <c r="H120" s="17">
        <v>1</v>
      </c>
      <c r="I120" s="17">
        <v>2.5377999999999998</v>
      </c>
      <c r="J120" s="18">
        <v>0.65239999999999998</v>
      </c>
      <c r="K120" s="18">
        <v>0.7399</v>
      </c>
      <c r="L120" s="18">
        <v>0.21529999999999999</v>
      </c>
      <c r="M120" s="18">
        <v>1.35E-2</v>
      </c>
      <c r="N120" s="18">
        <v>0.83779999999999999</v>
      </c>
      <c r="O120" s="18"/>
      <c r="P120" s="18">
        <v>1</v>
      </c>
      <c r="Q120" s="18">
        <v>2.2724000000000002</v>
      </c>
      <c r="R120" s="17">
        <v>0.66320000000000001</v>
      </c>
      <c r="S120" s="17">
        <v>0.7631</v>
      </c>
      <c r="T120" s="17">
        <v>0.1981</v>
      </c>
      <c r="U120" s="17">
        <v>2.41E-2</v>
      </c>
      <c r="V120" s="17">
        <v>0.81230000000000002</v>
      </c>
      <c r="W120" s="17"/>
      <c r="X120" s="17">
        <v>1</v>
      </c>
      <c r="Y120" s="17">
        <v>2.1869999999999998</v>
      </c>
      <c r="Z120" s="18">
        <v>0.6865</v>
      </c>
      <c r="AA120" s="18">
        <v>0.81530000000000002</v>
      </c>
      <c r="AB120" s="18">
        <v>0.15049999999999999</v>
      </c>
      <c r="AC120" s="18">
        <v>3.5000000000000003E-2</v>
      </c>
      <c r="AD120" s="18">
        <v>0.7591</v>
      </c>
      <c r="AE120" s="18"/>
      <c r="AF120" s="18">
        <v>1</v>
      </c>
      <c r="AG120" s="18">
        <v>1.6154999999999999</v>
      </c>
      <c r="AH120" s="17">
        <v>0.74680000000000002</v>
      </c>
      <c r="AI120" s="17">
        <v>0.96250000000000002</v>
      </c>
      <c r="AJ120" s="17">
        <v>0.1008</v>
      </c>
      <c r="AK120" s="17">
        <v>5.4100000000000002E-2</v>
      </c>
      <c r="AL120" s="17">
        <v>0.53869999999999996</v>
      </c>
      <c r="AM120" s="17"/>
      <c r="AN120" s="17">
        <v>0.97640000000000005</v>
      </c>
      <c r="AO120" s="17">
        <v>0.77680000000000005</v>
      </c>
      <c r="AP120" s="18"/>
      <c r="AQ120" s="18"/>
      <c r="AR120" s="18"/>
      <c r="AS120" s="18"/>
      <c r="AT120" s="18"/>
      <c r="AU120" s="18"/>
      <c r="AV120" s="18"/>
      <c r="AW120" s="18"/>
      <c r="AX120" s="17"/>
      <c r="AY120" s="17"/>
      <c r="AZ120" s="17"/>
      <c r="BA120" s="17"/>
      <c r="BB120" s="17"/>
      <c r="BC120" s="17"/>
      <c r="BD120" s="17"/>
      <c r="BE120" s="17"/>
      <c r="BF120" s="18"/>
      <c r="BG120" s="18"/>
      <c r="BH120" s="18"/>
      <c r="BI120" s="18"/>
      <c r="BJ120" s="18"/>
      <c r="BK120" s="18"/>
      <c r="BL120" s="18"/>
      <c r="BM120" s="18"/>
      <c r="BN120" s="17"/>
      <c r="BO120" s="17"/>
      <c r="BP120" s="17"/>
      <c r="BQ120" s="17"/>
      <c r="BR120" s="17"/>
      <c r="BS120" s="17"/>
      <c r="BT120" s="17"/>
      <c r="BU120" s="17"/>
      <c r="BV120" s="18"/>
      <c r="BW120" s="18"/>
      <c r="BX120" s="18"/>
      <c r="BY120" s="18"/>
      <c r="BZ120" s="18"/>
      <c r="CA120" s="18"/>
      <c r="CB120" s="18"/>
      <c r="CC120" s="18"/>
      <c r="CD120" s="17"/>
      <c r="CE120" s="17"/>
      <c r="CF120" s="17"/>
      <c r="CG120" s="17"/>
      <c r="CH120" s="17"/>
      <c r="CI120" s="17"/>
      <c r="CJ120" s="17"/>
      <c r="CK120" s="17"/>
      <c r="CL120" s="18"/>
      <c r="CM120" s="18"/>
      <c r="CN120" s="18"/>
      <c r="CO120" s="18"/>
      <c r="CP120" s="18"/>
      <c r="CQ120" s="18"/>
      <c r="CR120" s="18"/>
      <c r="CS120" s="18"/>
      <c r="CT120" s="17"/>
      <c r="CU120" s="17"/>
      <c r="CV120" s="17"/>
      <c r="CW120" s="17"/>
      <c r="CX120" s="17"/>
      <c r="CY120" s="17"/>
      <c r="CZ120" s="17"/>
      <c r="DA120" s="17"/>
      <c r="DB120" s="18"/>
      <c r="DC120" s="18"/>
      <c r="DD120" s="18"/>
      <c r="DE120" s="18"/>
      <c r="DF120" s="18"/>
      <c r="DG120" s="18"/>
      <c r="DH120" s="18"/>
      <c r="DI120" s="18"/>
      <c r="DJ120" s="17"/>
      <c r="DK120" s="17"/>
      <c r="DL120" s="17"/>
      <c r="DM120" s="17"/>
      <c r="DN120" s="17"/>
      <c r="DO120" s="17"/>
      <c r="DP120" s="17"/>
      <c r="DQ120" s="17"/>
      <c r="DR120" s="18"/>
      <c r="DS120" s="18"/>
      <c r="DT120" s="18"/>
      <c r="DU120" s="18"/>
      <c r="DV120" s="18"/>
      <c r="DW120" s="18"/>
      <c r="DX120" s="18"/>
      <c r="DY120" s="18"/>
      <c r="DZ120" s="17"/>
      <c r="EA120" s="17"/>
      <c r="EB120" s="17"/>
      <c r="EC120" s="17"/>
      <c r="ED120" s="17"/>
      <c r="EE120" s="17"/>
      <c r="EF120" s="17"/>
      <c r="EG120" s="17"/>
      <c r="EH120" s="18"/>
      <c r="EI120" s="18"/>
      <c r="EJ120" s="18"/>
      <c r="EK120" s="18"/>
      <c r="EL120" s="18"/>
      <c r="EM120" s="18"/>
      <c r="EN120" s="18"/>
      <c r="EO120" s="18"/>
      <c r="EP120" s="17"/>
      <c r="EQ120" s="17"/>
      <c r="ER120" s="17"/>
      <c r="ES120" s="17"/>
      <c r="ET120" s="17"/>
      <c r="EU120" s="17"/>
      <c r="EV120" s="17"/>
      <c r="EW120" s="17"/>
      <c r="EX120" s="18"/>
      <c r="EY120" s="18"/>
      <c r="EZ120" s="18"/>
      <c r="FA120" s="18"/>
      <c r="FB120" s="18"/>
      <c r="FC120" s="18"/>
      <c r="FD120" s="18"/>
      <c r="FE120" s="18"/>
      <c r="FF120" s="17">
        <f t="shared" si="24"/>
        <v>0.67764000000000002</v>
      </c>
      <c r="FG120" s="17">
        <f t="shared" si="25"/>
        <v>0.79804000000000008</v>
      </c>
      <c r="FH120" s="17">
        <f t="shared" si="26"/>
        <v>0.18092</v>
      </c>
      <c r="FI120" s="17">
        <f t="shared" si="27"/>
        <v>2.622E-2</v>
      </c>
      <c r="FJ120" s="17">
        <f t="shared" si="28"/>
        <v>0.76</v>
      </c>
      <c r="FK120" s="17" t="e">
        <f t="shared" si="29"/>
        <v>#DIV/0!</v>
      </c>
      <c r="FL120" s="17">
        <f t="shared" si="30"/>
        <v>0.99527999999999994</v>
      </c>
      <c r="FM120" s="17">
        <f t="shared" si="31"/>
        <v>1.8778999999999999</v>
      </c>
      <c r="FN120" s="16" t="str" cm="1">
        <f t="array" aca="1" ref="FN120" ca="1">CONCATENATE(INDIRECT(ADDRESS(1,MATCH(_xlfn.MINIFS(B120:FE120,metrics.rec,"MAE"),B120:FE120,0)+1)), ", ", INDIRECT(ADDRESS(2,MATCH(_xlfn.MINIFS(B120:FE120,metrics.rec,"MAE"),B120:FE120,0)+1)))</f>
        <v>k=5, r=0.1</v>
      </c>
      <c r="FO120" s="16" t="str" cm="1">
        <f t="array" aca="1" ref="FO120" ca="1">CONCATENATE(INDIRECT(ADDRESS(1,MATCH(_xlfn.MINIFS(B120:FE120,metrics.rec,"MSE"),B120:FE120,0)+1)), ", ", INDIRECT(ADDRESS(2,MATCH(_xlfn.MINIFS(B120:FE120,metrics.rec,"MSE"),B120:FE120,0)+1)))</f>
        <v>k=5, r=0.1</v>
      </c>
      <c r="FP120" s="16" t="str" cm="1">
        <f t="array" aca="1" ref="FP120" ca="1">CONCATENATE(INDIRECT(ADDRESS(1,MATCH(_xlfn.MAXIFS(B120:FE120,metrics.rec,"R"),B120:FE120,0)+1)), ", ", INDIRECT(ADDRESS(2,MATCH(_xlfn.MAXIFS(B120:FE120,metrics.rec,"R"),B120:FE120,0)+1)))</f>
        <v>k=5, r=0.1</v>
      </c>
      <c r="FQ120" s="16" t="str" cm="1">
        <f t="array" aca="1" ref="FQ120" ca="1">CONCATENATE(INDIRECT(ADDRESS(1,MATCH(_xlfn.MAXIFS(B120:FE120,metrics.rec,"Precision"),B120:FE120,0)+1)), ", ", INDIRECT(ADDRESS(2,MATCH(_xlfn.MAXIFS(B120:FE120,metrics.rec,"Precision"),B120:FE120,0)+1)))</f>
        <v>k=5, r=0.9</v>
      </c>
      <c r="FR120" s="16" t="str" cm="1">
        <f t="array" aca="1" ref="FR120" ca="1">CONCATENATE(INDIRECT(ADDRESS(1,MATCH(_xlfn.MAXIFS(B120:FE120,metrics.rec,"Recall"),B120:FE120,0)+1)), ", ", INDIRECT(ADDRESS(2,MATCH(_xlfn.MAXIFS(B120:FE120,metrics.rec,"Recall"),B120:FE120,0)+1)))</f>
        <v>k=5, r=0.1</v>
      </c>
      <c r="FS120" s="16" t="e" cm="1">
        <f t="array" aca="1" ref="FS120" ca="1">CONCATENATE(INDIRECT(ADDRESS(1,MATCH(_xlfn.MAXIFS(B120:FE120,metrics.rec,"Coverage"),B120:FE120,0)+1)), ", ", INDIRECT(ADDRESS(2,MATCH(_xlfn.MAXIFS(B120:FE120,metrics.rec,"Coverage"),B120:FE120,0)+1)))</f>
        <v>#N/A</v>
      </c>
      <c r="FT120" s="16" t="str" cm="1">
        <f t="array" aca="1" ref="FT120" ca="1">CONCATENATE(INDIRECT(ADDRESS(1,MATCH(_xlfn.MAXIFS(B120:FE120,metrics.rec,"Recatio"),B120:FE120,0)+1)), ", ", INDIRECT(ADDRESS(2,MATCH(_xlfn.MAXIFS(B120:FE120,metrics.rec,"Recatio"),B120:FE120,0)+1)))</f>
        <v>k=5, r=0.1</v>
      </c>
      <c r="FU120" s="16" t="str" cm="1">
        <f t="array" aca="1" ref="FU120" ca="1">CONCATENATE(INDIRECT(ADDRESS(1,MATCH(_xlfn.MINIFS(B120:FE120,metrics.rec,"Time"),B120:FE120,0)+1)), ", ", INDIRECT(ADDRESS(2,MATCH(_xlfn.MINIFS(B120:FE120,metrics.rec,"Time"),B120:FE120,0)+1)))</f>
        <v>k=5, r=0.9</v>
      </c>
    </row>
    <row r="121" spans="1:177" x14ac:dyDescent="0.2">
      <c r="A121" s="1" t="s">
        <v>116</v>
      </c>
      <c r="B121" s="4">
        <v>0.6905</v>
      </c>
      <c r="C121" s="4">
        <v>0.80810000000000004</v>
      </c>
      <c r="D121" s="4">
        <v>0.12970000000000001</v>
      </c>
      <c r="E121" s="4">
        <v>3.8999999999999998E-3</v>
      </c>
      <c r="F121" s="4">
        <v>0.60709999999999997</v>
      </c>
      <c r="G121" s="4"/>
      <c r="H121" s="4">
        <v>1</v>
      </c>
      <c r="I121" s="4">
        <v>2.4893000000000001</v>
      </c>
      <c r="J121" s="5">
        <v>0.71589999999999998</v>
      </c>
      <c r="K121" s="5">
        <v>0.86709999999999998</v>
      </c>
      <c r="L121" s="5">
        <v>0.113</v>
      </c>
      <c r="M121" s="5">
        <v>1.01E-2</v>
      </c>
      <c r="N121" s="5">
        <v>0.56069999999999998</v>
      </c>
      <c r="O121" s="5"/>
      <c r="P121" s="5">
        <v>1</v>
      </c>
      <c r="Q121" s="5">
        <v>2.2090999999999998</v>
      </c>
      <c r="R121" s="4">
        <v>0.72929999999999995</v>
      </c>
      <c r="S121" s="4">
        <v>0.90300000000000002</v>
      </c>
      <c r="T121" s="4">
        <v>0.1258</v>
      </c>
      <c r="U121" s="4">
        <v>1.52E-2</v>
      </c>
      <c r="V121" s="4">
        <v>0.51649999999999996</v>
      </c>
      <c r="W121" s="4"/>
      <c r="X121" s="4">
        <v>1</v>
      </c>
      <c r="Y121" s="4">
        <v>2.0666000000000002</v>
      </c>
      <c r="Z121" s="5">
        <v>0.73980000000000001</v>
      </c>
      <c r="AA121" s="5">
        <v>0.93600000000000005</v>
      </c>
      <c r="AB121" s="5">
        <v>0.1237</v>
      </c>
      <c r="AC121" s="5">
        <v>0.02</v>
      </c>
      <c r="AD121" s="5">
        <v>0.50180000000000002</v>
      </c>
      <c r="AE121" s="5"/>
      <c r="AF121" s="5">
        <v>0.998</v>
      </c>
      <c r="AG121" s="5">
        <v>1.3499000000000001</v>
      </c>
      <c r="AH121" s="4">
        <v>0.75519999999999998</v>
      </c>
      <c r="AI121" s="4">
        <v>0.98609999999999998</v>
      </c>
      <c r="AJ121" s="4">
        <v>7.8200000000000006E-2</v>
      </c>
      <c r="AK121" s="4">
        <v>5.3499999999999999E-2</v>
      </c>
      <c r="AL121" s="4">
        <v>0.48859999999999998</v>
      </c>
      <c r="AM121" s="4"/>
      <c r="AN121" s="4">
        <v>0.94610000000000005</v>
      </c>
      <c r="AO121" s="4">
        <v>0.71989999999999998</v>
      </c>
      <c r="AP121" s="5"/>
      <c r="AQ121" s="5"/>
      <c r="AR121" s="5"/>
      <c r="AS121" s="5"/>
      <c r="AT121" s="5"/>
      <c r="AU121" s="5"/>
      <c r="AV121" s="5"/>
      <c r="AW121" s="5"/>
      <c r="AX121" s="4"/>
      <c r="AY121" s="4"/>
      <c r="AZ121" s="4"/>
      <c r="BA121" s="4"/>
      <c r="BB121" s="4"/>
      <c r="BC121" s="4"/>
      <c r="BD121" s="4"/>
      <c r="BE121" s="4"/>
      <c r="BF121" s="5"/>
      <c r="BG121" s="5"/>
      <c r="BH121" s="5"/>
      <c r="BI121" s="5"/>
      <c r="BJ121" s="5"/>
      <c r="BK121" s="5"/>
      <c r="BL121" s="5"/>
      <c r="BM121" s="5"/>
      <c r="BN121" s="4"/>
      <c r="BO121" s="4"/>
      <c r="BP121" s="4"/>
      <c r="BQ121" s="4"/>
      <c r="BR121" s="4"/>
      <c r="BS121" s="4"/>
      <c r="BT121" s="4"/>
      <c r="BU121" s="4"/>
      <c r="BV121" s="5"/>
      <c r="BW121" s="5"/>
      <c r="BX121" s="5"/>
      <c r="BY121" s="5"/>
      <c r="BZ121" s="5"/>
      <c r="CA121" s="5"/>
      <c r="CB121" s="5"/>
      <c r="CC121" s="5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>
        <f t="shared" si="24"/>
        <v>0.7261399999999999</v>
      </c>
      <c r="FG121" s="4">
        <f t="shared" si="25"/>
        <v>0.90005999999999986</v>
      </c>
      <c r="FH121" s="4">
        <f t="shared" si="26"/>
        <v>0.11408000000000003</v>
      </c>
      <c r="FI121" s="4">
        <f t="shared" si="27"/>
        <v>2.0539999999999996E-2</v>
      </c>
      <c r="FJ121" s="4">
        <f t="shared" si="28"/>
        <v>0.53493999999999997</v>
      </c>
      <c r="FK121" s="4" t="e">
        <f t="shared" si="29"/>
        <v>#DIV/0!</v>
      </c>
      <c r="FL121" s="4">
        <f t="shared" si="30"/>
        <v>0.98882000000000014</v>
      </c>
      <c r="FM121" s="4">
        <f t="shared" si="31"/>
        <v>1.7669600000000003</v>
      </c>
      <c r="FN121" s="1" t="str" cm="1">
        <f t="array" aca="1" ref="FN121" ca="1">CONCATENATE(INDIRECT(ADDRESS(1,MATCH(_xlfn.MINIFS(B121:FE121,metrics.rec,"MAE"),B121:FE121,0)+1)), ", ", INDIRECT(ADDRESS(2,MATCH(_xlfn.MINIFS(B121:FE121,metrics.rec,"MAE"),B121:FE121,0)+1)))</f>
        <v>k=5, r=0.1</v>
      </c>
      <c r="FO121" s="1" t="str" cm="1">
        <f t="array" aca="1" ref="FO121" ca="1">CONCATENATE(INDIRECT(ADDRESS(1,MATCH(_xlfn.MINIFS(B121:FE121,metrics.rec,"MSE"),B121:FE121,0)+1)), ", ", INDIRECT(ADDRESS(2,MATCH(_xlfn.MINIFS(B121:FE121,metrics.rec,"MSE"),B121:FE121,0)+1)))</f>
        <v>k=5, r=0.1</v>
      </c>
      <c r="FP121" s="1" t="str" cm="1">
        <f t="array" aca="1" ref="FP121" ca="1">CONCATENATE(INDIRECT(ADDRESS(1,MATCH(_xlfn.MAXIFS(B121:FE121,metrics.rec,"R"),B121:FE121,0)+1)), ", ", INDIRECT(ADDRESS(2,MATCH(_xlfn.MAXIFS(B121:FE121,metrics.rec,"R"),B121:FE121,0)+1)))</f>
        <v>k=5, r=0.1</v>
      </c>
      <c r="FQ121" s="1" t="str" cm="1">
        <f t="array" aca="1" ref="FQ121" ca="1">CONCATENATE(INDIRECT(ADDRESS(1,MATCH(_xlfn.MAXIFS(B121:FE121,metrics.rec,"Precision"),B121:FE121,0)+1)), ", ", INDIRECT(ADDRESS(2,MATCH(_xlfn.MAXIFS(B121:FE121,metrics.rec,"Precision"),B121:FE121,0)+1)))</f>
        <v>k=5, r=0.9</v>
      </c>
      <c r="FR121" s="1" t="str" cm="1">
        <f t="array" aca="1" ref="FR121" ca="1">CONCATENATE(INDIRECT(ADDRESS(1,MATCH(_xlfn.MAXIFS(B121:FE121,metrics.rec,"Recall"),B121:FE121,0)+1)), ", ", INDIRECT(ADDRESS(2,MATCH(_xlfn.MAXIFS(B121:FE121,metrics.rec,"Recall"),B121:FE121,0)+1)))</f>
        <v>k=5, r=0.1</v>
      </c>
      <c r="FS121" s="1" t="e" cm="1">
        <f t="array" aca="1" ref="FS121" ca="1">CONCATENATE(INDIRECT(ADDRESS(1,MATCH(_xlfn.MAXIFS(B121:FE121,metrics.rec,"Coverage"),B121:FE121,0)+1)), ", ", INDIRECT(ADDRESS(2,MATCH(_xlfn.MAXIFS(B121:FE121,metrics.rec,"Coverage"),B121:FE121,0)+1)))</f>
        <v>#N/A</v>
      </c>
      <c r="FT121" s="1" t="str" cm="1">
        <f t="array" aca="1" ref="FT121" ca="1">CONCATENATE(INDIRECT(ADDRESS(1,MATCH(_xlfn.MAXIFS(B121:FE121,metrics.rec,"Recatio"),B121:FE121,0)+1)), ", ", INDIRECT(ADDRESS(2,MATCH(_xlfn.MAXIFS(B121:FE121,metrics.rec,"Recatio"),B121:FE121,0)+1)))</f>
        <v>k=5, r=0.1</v>
      </c>
      <c r="FU121" s="1" t="str" cm="1">
        <f t="array" aca="1" ref="FU121" ca="1">CONCATENATE(INDIRECT(ADDRESS(1,MATCH(_xlfn.MINIFS(B121:FE121,metrics.rec,"Time"),B121:FE121,0)+1)), ", ", INDIRECT(ADDRESS(2,MATCH(_xlfn.MINIFS(B121:FE121,metrics.rec,"Time"),B121:FE121,0)+1)))</f>
        <v>k=5, r=0.9</v>
      </c>
    </row>
    <row r="122" spans="1:177" s="21" customFormat="1" x14ac:dyDescent="0.2">
      <c r="A122" s="21" t="s">
        <v>117</v>
      </c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DG122" s="20"/>
      <c r="DH122" s="20"/>
      <c r="DI122" s="20"/>
      <c r="DJ122" s="20"/>
      <c r="DK122" s="20"/>
      <c r="DL122" s="20"/>
      <c r="DM122" s="20"/>
      <c r="DN122" s="20"/>
      <c r="DO122" s="20"/>
      <c r="DP122" s="20"/>
      <c r="DQ122" s="20"/>
      <c r="DR122" s="20"/>
      <c r="DS122" s="20"/>
      <c r="DT122" s="20"/>
      <c r="DU122" s="20"/>
      <c r="DV122" s="20"/>
      <c r="DW122" s="20"/>
      <c r="DX122" s="20"/>
      <c r="DY122" s="20"/>
      <c r="DZ122" s="20"/>
      <c r="EA122" s="20"/>
      <c r="EB122" s="20"/>
      <c r="EC122" s="20"/>
      <c r="ED122" s="20"/>
      <c r="EE122" s="20"/>
      <c r="EF122" s="20"/>
      <c r="EG122" s="20"/>
      <c r="EH122" s="20"/>
      <c r="EI122" s="20"/>
      <c r="EJ122" s="20"/>
      <c r="EK122" s="20"/>
      <c r="EL122" s="20"/>
      <c r="EM122" s="20"/>
      <c r="EN122" s="20"/>
      <c r="EO122" s="20"/>
      <c r="EP122" s="20"/>
      <c r="EQ122" s="20"/>
      <c r="ER122" s="20"/>
      <c r="ES122" s="20"/>
      <c r="ET122" s="20"/>
      <c r="EU122" s="20"/>
      <c r="EV122" s="20"/>
      <c r="EW122" s="20"/>
      <c r="EX122" s="20"/>
      <c r="EY122" s="20"/>
      <c r="EZ122" s="20"/>
      <c r="FA122" s="20"/>
      <c r="FB122" s="20"/>
      <c r="FC122" s="20"/>
      <c r="FD122" s="20"/>
      <c r="FE122" s="20"/>
      <c r="FF122" s="20" t="e">
        <f t="shared" si="24"/>
        <v>#DIV/0!</v>
      </c>
      <c r="FG122" s="20" t="e">
        <f t="shared" si="25"/>
        <v>#DIV/0!</v>
      </c>
      <c r="FH122" s="20" t="e">
        <f t="shared" si="26"/>
        <v>#DIV/0!</v>
      </c>
      <c r="FI122" s="20" t="e">
        <f t="shared" si="27"/>
        <v>#DIV/0!</v>
      </c>
      <c r="FJ122" s="20" t="e">
        <f t="shared" si="28"/>
        <v>#DIV/0!</v>
      </c>
      <c r="FK122" s="20" t="e">
        <f t="shared" si="29"/>
        <v>#DIV/0!</v>
      </c>
      <c r="FL122" s="20" t="e">
        <f t="shared" si="30"/>
        <v>#DIV/0!</v>
      </c>
      <c r="FM122" s="20" t="e">
        <f t="shared" si="31"/>
        <v>#DIV/0!</v>
      </c>
      <c r="FN122" s="21" t="e" cm="1">
        <f t="array" aca="1" ref="FN122" ca="1">CONCATENATE(INDIRECT(ADDRESS(1,MATCH(_xlfn.MINIFS(B122:FE122,metrics.rec,"MAE"),B122:FE122,0)+1)), ", ", INDIRECT(ADDRESS(2,MATCH(_xlfn.MINIFS(B122:FE122,metrics.rec,"MAE"),B122:FE122,0)+1)))</f>
        <v>#N/A</v>
      </c>
      <c r="FO122" s="21" t="e" cm="1">
        <f t="array" aca="1" ref="FO122" ca="1">CONCATENATE(INDIRECT(ADDRESS(1,MATCH(_xlfn.MINIFS(B122:FE122,metrics.rec,"MSE"),B122:FE122,0)+1)), ", ", INDIRECT(ADDRESS(2,MATCH(_xlfn.MINIFS(B122:FE122,metrics.rec,"MSE"),B122:FE122,0)+1)))</f>
        <v>#N/A</v>
      </c>
      <c r="FP122" s="21" t="e" cm="1">
        <f t="array" aca="1" ref="FP122" ca="1">CONCATENATE(INDIRECT(ADDRESS(1,MATCH(_xlfn.MAXIFS(B122:FE122,metrics.rec,"R"),B122:FE122,0)+1)), ", ", INDIRECT(ADDRESS(2,MATCH(_xlfn.MAXIFS(B122:FE122,metrics.rec,"R"),B122:FE122,0)+1)))</f>
        <v>#N/A</v>
      </c>
      <c r="FQ122" s="21" t="e" cm="1">
        <f t="array" aca="1" ref="FQ122" ca="1">CONCATENATE(INDIRECT(ADDRESS(1,MATCH(_xlfn.MAXIFS(B122:FE122,metrics.rec,"Precision"),B122:FE122,0)+1)), ", ", INDIRECT(ADDRESS(2,MATCH(_xlfn.MAXIFS(B122:FE122,metrics.rec,"Precision"),B122:FE122,0)+1)))</f>
        <v>#N/A</v>
      </c>
      <c r="FR122" s="21" t="e" cm="1">
        <f t="array" aca="1" ref="FR122" ca="1">CONCATENATE(INDIRECT(ADDRESS(1,MATCH(_xlfn.MAXIFS(B122:FE122,metrics.rec,"Recall"),B122:FE122,0)+1)), ", ", INDIRECT(ADDRESS(2,MATCH(_xlfn.MAXIFS(B122:FE122,metrics.rec,"Recall"),B122:FE122,0)+1)))</f>
        <v>#N/A</v>
      </c>
      <c r="FS122" s="21" t="e" cm="1">
        <f t="array" aca="1" ref="FS122" ca="1">CONCATENATE(INDIRECT(ADDRESS(1,MATCH(_xlfn.MAXIFS(B122:FE122,metrics.rec,"Coverage"),B122:FE122,0)+1)), ", ", INDIRECT(ADDRESS(2,MATCH(_xlfn.MAXIFS(B122:FE122,metrics.rec,"Coverage"),B122:FE122,0)+1)))</f>
        <v>#N/A</v>
      </c>
      <c r="FT122" s="21" t="e" cm="1">
        <f t="array" aca="1" ref="FT122" ca="1">CONCATENATE(INDIRECT(ADDRESS(1,MATCH(_xlfn.MAXIFS(B122:FE122,metrics.rec,"Recatio"),B122:FE122,0)+1)), ", ", INDIRECT(ADDRESS(2,MATCH(_xlfn.MAXIFS(B122:FE122,metrics.rec,"Recatio"),B122:FE122,0)+1)))</f>
        <v>#N/A</v>
      </c>
      <c r="FU122" s="21" t="e" cm="1">
        <f t="array" aca="1" ref="FU122" ca="1">CONCATENATE(INDIRECT(ADDRESS(1,MATCH(_xlfn.MINIFS(B122:FE122,metrics.rec,"Time"),B122:FE122,0)+1)), ", ", INDIRECT(ADDRESS(2,MATCH(_xlfn.MINIFS(B122:FE122,metrics.rec,"Time"),B122:FE122,0)+1)))</f>
        <v>#N/A</v>
      </c>
    </row>
    <row r="123" spans="1:177" s="21" customFormat="1" x14ac:dyDescent="0.2">
      <c r="A123" s="21" t="s">
        <v>118</v>
      </c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DG123" s="20"/>
      <c r="DH123" s="20"/>
      <c r="DI123" s="20"/>
      <c r="DJ123" s="20"/>
      <c r="DK123" s="20"/>
      <c r="DL123" s="20"/>
      <c r="DM123" s="20"/>
      <c r="DN123" s="20"/>
      <c r="DO123" s="20"/>
      <c r="DP123" s="20"/>
      <c r="DQ123" s="20"/>
      <c r="DR123" s="20"/>
      <c r="DS123" s="20"/>
      <c r="DT123" s="20"/>
      <c r="DU123" s="20"/>
      <c r="DV123" s="20"/>
      <c r="DW123" s="20"/>
      <c r="DX123" s="20"/>
      <c r="DY123" s="20"/>
      <c r="DZ123" s="20"/>
      <c r="EA123" s="20"/>
      <c r="EB123" s="20"/>
      <c r="EC123" s="20"/>
      <c r="ED123" s="20"/>
      <c r="EE123" s="20"/>
      <c r="EF123" s="20"/>
      <c r="EG123" s="20"/>
      <c r="EH123" s="20"/>
      <c r="EI123" s="20"/>
      <c r="EJ123" s="20"/>
      <c r="EK123" s="20"/>
      <c r="EL123" s="20"/>
      <c r="EM123" s="20"/>
      <c r="EN123" s="20"/>
      <c r="EO123" s="20"/>
      <c r="EP123" s="20"/>
      <c r="EQ123" s="20"/>
      <c r="ER123" s="20"/>
      <c r="ES123" s="20"/>
      <c r="ET123" s="20"/>
      <c r="EU123" s="20"/>
      <c r="EV123" s="20"/>
      <c r="EW123" s="20"/>
      <c r="EX123" s="20"/>
      <c r="EY123" s="20"/>
      <c r="EZ123" s="20"/>
      <c r="FA123" s="20"/>
      <c r="FB123" s="20"/>
      <c r="FC123" s="20"/>
      <c r="FD123" s="20"/>
      <c r="FE123" s="20"/>
      <c r="FF123" s="20" t="e">
        <f t="shared" si="24"/>
        <v>#DIV/0!</v>
      </c>
      <c r="FG123" s="20" t="e">
        <f t="shared" si="25"/>
        <v>#DIV/0!</v>
      </c>
      <c r="FH123" s="20" t="e">
        <f t="shared" si="26"/>
        <v>#DIV/0!</v>
      </c>
      <c r="FI123" s="20" t="e">
        <f t="shared" si="27"/>
        <v>#DIV/0!</v>
      </c>
      <c r="FJ123" s="20" t="e">
        <f t="shared" si="28"/>
        <v>#DIV/0!</v>
      </c>
      <c r="FK123" s="20" t="e">
        <f t="shared" si="29"/>
        <v>#DIV/0!</v>
      </c>
      <c r="FL123" s="20" t="e">
        <f t="shared" si="30"/>
        <v>#DIV/0!</v>
      </c>
      <c r="FM123" s="20" t="e">
        <f t="shared" si="31"/>
        <v>#DIV/0!</v>
      </c>
      <c r="FN123" s="21" t="e" cm="1">
        <f t="array" aca="1" ref="FN123" ca="1">CONCATENATE(INDIRECT(ADDRESS(1,MATCH(_xlfn.MINIFS(B123:FE123,metrics.rec,"MAE"),B123:FE123,0)+1)), ", ", INDIRECT(ADDRESS(2,MATCH(_xlfn.MINIFS(B123:FE123,metrics.rec,"MAE"),B123:FE123,0)+1)))</f>
        <v>#N/A</v>
      </c>
      <c r="FO123" s="21" t="e" cm="1">
        <f t="array" aca="1" ref="FO123" ca="1">CONCATENATE(INDIRECT(ADDRESS(1,MATCH(_xlfn.MINIFS(B123:FE123,metrics.rec,"MSE"),B123:FE123,0)+1)), ", ", INDIRECT(ADDRESS(2,MATCH(_xlfn.MINIFS(B123:FE123,metrics.rec,"MSE"),B123:FE123,0)+1)))</f>
        <v>#N/A</v>
      </c>
      <c r="FP123" s="21" t="e" cm="1">
        <f t="array" aca="1" ref="FP123" ca="1">CONCATENATE(INDIRECT(ADDRESS(1,MATCH(_xlfn.MAXIFS(B123:FE123,metrics.rec,"R"),B123:FE123,0)+1)), ", ", INDIRECT(ADDRESS(2,MATCH(_xlfn.MAXIFS(B123:FE123,metrics.rec,"R"),B123:FE123,0)+1)))</f>
        <v>#N/A</v>
      </c>
      <c r="FQ123" s="21" t="e" cm="1">
        <f t="array" aca="1" ref="FQ123" ca="1">CONCATENATE(INDIRECT(ADDRESS(1,MATCH(_xlfn.MAXIFS(B123:FE123,metrics.rec,"Precision"),B123:FE123,0)+1)), ", ", INDIRECT(ADDRESS(2,MATCH(_xlfn.MAXIFS(B123:FE123,metrics.rec,"Precision"),B123:FE123,0)+1)))</f>
        <v>#N/A</v>
      </c>
      <c r="FR123" s="21" t="e" cm="1">
        <f t="array" aca="1" ref="FR123" ca="1">CONCATENATE(INDIRECT(ADDRESS(1,MATCH(_xlfn.MAXIFS(B123:FE123,metrics.rec,"Recall"),B123:FE123,0)+1)), ", ", INDIRECT(ADDRESS(2,MATCH(_xlfn.MAXIFS(B123:FE123,metrics.rec,"Recall"),B123:FE123,0)+1)))</f>
        <v>#N/A</v>
      </c>
      <c r="FS123" s="21" t="e" cm="1">
        <f t="array" aca="1" ref="FS123" ca="1">CONCATENATE(INDIRECT(ADDRESS(1,MATCH(_xlfn.MAXIFS(B123:FE123,metrics.rec,"Coverage"),B123:FE123,0)+1)), ", ", INDIRECT(ADDRESS(2,MATCH(_xlfn.MAXIFS(B123:FE123,metrics.rec,"Coverage"),B123:FE123,0)+1)))</f>
        <v>#N/A</v>
      </c>
      <c r="FT123" s="21" t="e" cm="1">
        <f t="array" aca="1" ref="FT123" ca="1">CONCATENATE(INDIRECT(ADDRESS(1,MATCH(_xlfn.MAXIFS(B123:FE123,metrics.rec,"Recatio"),B123:FE123,0)+1)), ", ", INDIRECT(ADDRESS(2,MATCH(_xlfn.MAXIFS(B123:FE123,metrics.rec,"Recatio"),B123:FE123,0)+1)))</f>
        <v>#N/A</v>
      </c>
      <c r="FU123" s="21" t="e" cm="1">
        <f t="array" aca="1" ref="FU123" ca="1">CONCATENATE(INDIRECT(ADDRESS(1,MATCH(_xlfn.MINIFS(B123:FE123,metrics.rec,"Time"),B123:FE123,0)+1)), ", ", INDIRECT(ADDRESS(2,MATCH(_xlfn.MINIFS(B123:FE123,metrics.rec,"Time"),B123:FE123,0)+1)))</f>
        <v>#N/A</v>
      </c>
    </row>
    <row r="124" spans="1:177" x14ac:dyDescent="0.2">
      <c r="A124" s="1" t="s">
        <v>119</v>
      </c>
      <c r="B124" s="4">
        <v>0.72870000000000001</v>
      </c>
      <c r="C124" s="4">
        <v>0.91520000000000001</v>
      </c>
      <c r="D124" s="4">
        <v>0.1265</v>
      </c>
      <c r="E124" s="4">
        <v>2E-3</v>
      </c>
      <c r="F124" s="4">
        <v>0.82430000000000003</v>
      </c>
      <c r="G124" s="4"/>
      <c r="H124" s="4">
        <v>1</v>
      </c>
      <c r="I124" s="4">
        <v>10.229100000000001</v>
      </c>
      <c r="J124" s="5">
        <v>0.74439999999999995</v>
      </c>
      <c r="K124" s="5">
        <v>0.95130000000000003</v>
      </c>
      <c r="L124" s="5">
        <v>8.1199999999999994E-2</v>
      </c>
      <c r="M124" s="5">
        <v>6.1000000000000004E-3</v>
      </c>
      <c r="N124" s="5">
        <v>0.8105</v>
      </c>
      <c r="O124" s="5"/>
      <c r="P124" s="5">
        <v>1</v>
      </c>
      <c r="Q124" s="5">
        <v>6.4984999999999999</v>
      </c>
      <c r="R124" s="4">
        <v>0.76</v>
      </c>
      <c r="S124" s="4">
        <v>0.98019999999999996</v>
      </c>
      <c r="T124" s="4">
        <v>1.83E-2</v>
      </c>
      <c r="U124" s="4">
        <v>1.17E-2</v>
      </c>
      <c r="V124" s="4">
        <v>0.78979999999999995</v>
      </c>
      <c r="W124" s="4"/>
      <c r="X124" s="4">
        <v>1</v>
      </c>
      <c r="Y124" s="4">
        <v>4.0601000000000003</v>
      </c>
      <c r="Z124" s="5">
        <v>0.77639999999999998</v>
      </c>
      <c r="AA124" s="5">
        <v>1.0142</v>
      </c>
      <c r="AB124" s="5">
        <v>-1.8800000000000001E-2</v>
      </c>
      <c r="AC124" s="5">
        <v>2.1100000000000001E-2</v>
      </c>
      <c r="AD124" s="5">
        <v>0.74370000000000003</v>
      </c>
      <c r="AE124" s="5"/>
      <c r="AF124" s="5">
        <v>1</v>
      </c>
      <c r="AG124" s="5">
        <v>1.5855999999999999</v>
      </c>
      <c r="AH124" s="4">
        <v>0.81820000000000004</v>
      </c>
      <c r="AI124" s="4">
        <v>1.1224000000000001</v>
      </c>
      <c r="AJ124" s="4">
        <v>-2.8500000000000001E-2</v>
      </c>
      <c r="AK124" s="4">
        <v>6.8599999999999994E-2</v>
      </c>
      <c r="AL124" s="4">
        <v>0.4874</v>
      </c>
      <c r="AM124" s="4"/>
      <c r="AN124" s="4">
        <v>0.97440000000000004</v>
      </c>
      <c r="AO124" s="4">
        <v>0.40600000000000003</v>
      </c>
      <c r="AP124" s="5"/>
      <c r="AQ124" s="5"/>
      <c r="AR124" s="5"/>
      <c r="AS124" s="5"/>
      <c r="AT124" s="5"/>
      <c r="AU124" s="5"/>
      <c r="AV124" s="5"/>
      <c r="AW124" s="5"/>
      <c r="AX124" s="4"/>
      <c r="AY124" s="4"/>
      <c r="AZ124" s="4"/>
      <c r="BA124" s="4"/>
      <c r="BB124" s="4"/>
      <c r="BC124" s="4"/>
      <c r="BD124" s="4"/>
      <c r="BE124" s="4"/>
      <c r="BF124" s="5"/>
      <c r="BG124" s="5"/>
      <c r="BH124" s="5"/>
      <c r="BI124" s="5"/>
      <c r="BJ124" s="5"/>
      <c r="BK124" s="5"/>
      <c r="BL124" s="5"/>
      <c r="BM124" s="5"/>
      <c r="BN124" s="4"/>
      <c r="BO124" s="4"/>
      <c r="BP124" s="4"/>
      <c r="BQ124" s="4"/>
      <c r="BR124" s="4"/>
      <c r="BS124" s="4"/>
      <c r="BT124" s="4"/>
      <c r="BU124" s="4"/>
      <c r="BV124" s="5"/>
      <c r="BW124" s="5"/>
      <c r="BX124" s="5"/>
      <c r="BY124" s="5"/>
      <c r="BZ124" s="5"/>
      <c r="CA124" s="5"/>
      <c r="CB124" s="5"/>
      <c r="CC124" s="5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/>
      <c r="EI124" s="5"/>
      <c r="EJ124" s="5"/>
      <c r="EK124" s="5"/>
      <c r="EL124" s="5"/>
      <c r="EM124" s="5"/>
      <c r="EN124" s="5"/>
      <c r="EO124" s="5"/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>
        <f t="shared" si="24"/>
        <v>0.76554</v>
      </c>
      <c r="FG124" s="4">
        <f t="shared" si="25"/>
        <v>0.99665999999999999</v>
      </c>
      <c r="FH124" s="4">
        <f t="shared" si="26"/>
        <v>3.5740000000000001E-2</v>
      </c>
      <c r="FI124" s="4">
        <f t="shared" si="27"/>
        <v>2.1899999999999996E-2</v>
      </c>
      <c r="FJ124" s="4">
        <f t="shared" si="28"/>
        <v>0.73114000000000001</v>
      </c>
      <c r="FK124" s="4" t="e">
        <f t="shared" si="29"/>
        <v>#DIV/0!</v>
      </c>
      <c r="FL124" s="4">
        <f t="shared" si="30"/>
        <v>0.99487999999999999</v>
      </c>
      <c r="FM124" s="4">
        <f t="shared" si="31"/>
        <v>4.55586</v>
      </c>
      <c r="FN124" s="1" t="str" cm="1">
        <f t="array" aca="1" ref="FN124" ca="1">CONCATENATE(INDIRECT(ADDRESS(1,MATCH(_xlfn.MINIFS(B124:FE124,metrics.rec,"MAE"),B124:FE124,0)+1)), ", ", INDIRECT(ADDRESS(2,MATCH(_xlfn.MINIFS(B124:FE124,metrics.rec,"MAE"),B124:FE124,0)+1)))</f>
        <v>k=5, r=0.1</v>
      </c>
      <c r="FO124" s="1" t="str" cm="1">
        <f t="array" aca="1" ref="FO124" ca="1">CONCATENATE(INDIRECT(ADDRESS(1,MATCH(_xlfn.MINIFS(B124:FE124,metrics.rec,"MSE"),B124:FE124,0)+1)), ", ", INDIRECT(ADDRESS(2,MATCH(_xlfn.MINIFS(B124:FE124,metrics.rec,"MSE"),B124:FE124,0)+1)))</f>
        <v>k=5, r=0.1</v>
      </c>
      <c r="FP124" s="1" t="str" cm="1">
        <f t="array" aca="1" ref="FP124" ca="1">CONCATENATE(INDIRECT(ADDRESS(1,MATCH(_xlfn.MAXIFS(B124:FE124,metrics.rec,"R"),B124:FE124,0)+1)), ", ", INDIRECT(ADDRESS(2,MATCH(_xlfn.MAXIFS(B124:FE124,metrics.rec,"R"),B124:FE124,0)+1)))</f>
        <v>k=5, r=0.1</v>
      </c>
      <c r="FQ124" s="1" t="str" cm="1">
        <f t="array" aca="1" ref="FQ124" ca="1">CONCATENATE(INDIRECT(ADDRESS(1,MATCH(_xlfn.MAXIFS(B124:FE124,metrics.rec,"Precision"),B124:FE124,0)+1)), ", ", INDIRECT(ADDRESS(2,MATCH(_xlfn.MAXIFS(B124:FE124,metrics.rec,"Precision"),B124:FE124,0)+1)))</f>
        <v>k=5, r=0.9</v>
      </c>
      <c r="FR124" s="1" t="str" cm="1">
        <f t="array" aca="1" ref="FR124" ca="1">CONCATENATE(INDIRECT(ADDRESS(1,MATCH(_xlfn.MAXIFS(B124:FE124,metrics.rec,"Recall"),B124:FE124,0)+1)), ", ", INDIRECT(ADDRESS(2,MATCH(_xlfn.MAXIFS(B124:FE124,metrics.rec,"Recall"),B124:FE124,0)+1)))</f>
        <v>k=5, r=0.1</v>
      </c>
      <c r="FS124" s="1" t="e" cm="1">
        <f t="array" aca="1" ref="FS124" ca="1">CONCATENATE(INDIRECT(ADDRESS(1,MATCH(_xlfn.MAXIFS(B124:FE124,metrics.rec,"Coverage"),B124:FE124,0)+1)), ", ", INDIRECT(ADDRESS(2,MATCH(_xlfn.MAXIFS(B124:FE124,metrics.rec,"Coverage"),B124:FE124,0)+1)))</f>
        <v>#N/A</v>
      </c>
      <c r="FT124" s="1" t="str" cm="1">
        <f t="array" aca="1" ref="FT124" ca="1">CONCATENATE(INDIRECT(ADDRESS(1,MATCH(_xlfn.MAXIFS(B124:FE124,metrics.rec,"Recatio"),B124:FE124,0)+1)), ", ", INDIRECT(ADDRESS(2,MATCH(_xlfn.MAXIFS(B124:FE124,metrics.rec,"Recatio"),B124:FE124,0)+1)))</f>
        <v>k=5, r=0.1</v>
      </c>
      <c r="FU124" s="1" t="str" cm="1">
        <f t="array" aca="1" ref="FU124" ca="1">CONCATENATE(INDIRECT(ADDRESS(1,MATCH(_xlfn.MINIFS(B124:FE124,metrics.rec,"Time"),B124:FE124,0)+1)), ", ", INDIRECT(ADDRESS(2,MATCH(_xlfn.MINIFS(B124:FE124,metrics.rec,"Time"),B124:FE124,0)+1)))</f>
        <v>k=5, r=0.9</v>
      </c>
    </row>
    <row r="125" spans="1:177" x14ac:dyDescent="0.2">
      <c r="A125" s="1" t="s">
        <v>120</v>
      </c>
      <c r="B125" s="4">
        <v>0.62649999999999995</v>
      </c>
      <c r="C125" s="4">
        <v>0.68679999999999997</v>
      </c>
      <c r="D125" s="4">
        <v>0.26629999999999998</v>
      </c>
      <c r="E125" s="4">
        <v>4.0000000000000001E-3</v>
      </c>
      <c r="F125" s="4">
        <v>0.84730000000000005</v>
      </c>
      <c r="G125" s="4"/>
      <c r="H125" s="4">
        <v>0.99790000000000001</v>
      </c>
      <c r="I125" s="4">
        <v>2.5655999999999999</v>
      </c>
      <c r="J125" s="5">
        <v>0.64229999999999998</v>
      </c>
      <c r="K125" s="5">
        <v>0.7238</v>
      </c>
      <c r="L125" s="5">
        <v>0.2422</v>
      </c>
      <c r="M125" s="5">
        <v>1.21E-2</v>
      </c>
      <c r="N125" s="5">
        <v>0.82720000000000005</v>
      </c>
      <c r="O125" s="5"/>
      <c r="P125" s="5">
        <v>0.99839999999999995</v>
      </c>
      <c r="Q125" s="5">
        <v>2.2766000000000002</v>
      </c>
      <c r="R125" s="4">
        <v>0.6583</v>
      </c>
      <c r="S125" s="4">
        <v>0.75590000000000002</v>
      </c>
      <c r="T125" s="4">
        <v>0.2099</v>
      </c>
      <c r="U125" s="4">
        <v>2.1100000000000001E-2</v>
      </c>
      <c r="V125" s="4">
        <v>0.79410000000000003</v>
      </c>
      <c r="W125" s="4"/>
      <c r="X125" s="4">
        <v>0.998</v>
      </c>
      <c r="Y125" s="4">
        <v>1.8615999999999999</v>
      </c>
      <c r="Z125" s="5">
        <v>0.6865</v>
      </c>
      <c r="AA125" s="5">
        <v>0.81740000000000002</v>
      </c>
      <c r="AB125" s="5">
        <v>0.1452</v>
      </c>
      <c r="AC125" s="5">
        <v>2.76E-2</v>
      </c>
      <c r="AD125" s="5">
        <v>0.73250000000000004</v>
      </c>
      <c r="AE125" s="5"/>
      <c r="AF125" s="5">
        <v>0.99150000000000005</v>
      </c>
      <c r="AG125" s="5">
        <v>1.3748</v>
      </c>
      <c r="AH125" s="4">
        <v>0.76770000000000005</v>
      </c>
      <c r="AI125" s="4">
        <v>1.01</v>
      </c>
      <c r="AJ125" s="4">
        <v>2.4400000000000002E-2</v>
      </c>
      <c r="AK125" s="4">
        <v>4.8899999999999999E-2</v>
      </c>
      <c r="AL125" s="4">
        <v>0.5383</v>
      </c>
      <c r="AM125" s="4"/>
      <c r="AN125" s="4">
        <v>0.87960000000000005</v>
      </c>
      <c r="AO125" s="4">
        <v>0.82669999999999999</v>
      </c>
      <c r="AP125" s="5"/>
      <c r="AQ125" s="5"/>
      <c r="AR125" s="5"/>
      <c r="AS125" s="5"/>
      <c r="AT125" s="5"/>
      <c r="AU125" s="5"/>
      <c r="AV125" s="5"/>
      <c r="AW125" s="5"/>
      <c r="AX125" s="4"/>
      <c r="AY125" s="4"/>
      <c r="AZ125" s="4"/>
      <c r="BA125" s="4"/>
      <c r="BB125" s="4"/>
      <c r="BC125" s="4"/>
      <c r="BD125" s="4"/>
      <c r="BE125" s="4"/>
      <c r="BF125" s="5"/>
      <c r="BG125" s="5"/>
      <c r="BH125" s="5"/>
      <c r="BI125" s="5"/>
      <c r="BJ125" s="5"/>
      <c r="BK125" s="5"/>
      <c r="BL125" s="5"/>
      <c r="BM125" s="5"/>
      <c r="BN125" s="4"/>
      <c r="BO125" s="4"/>
      <c r="BP125" s="4"/>
      <c r="BQ125" s="4"/>
      <c r="BR125" s="4"/>
      <c r="BS125" s="4"/>
      <c r="BT125" s="4"/>
      <c r="BU125" s="4"/>
      <c r="BV125" s="5"/>
      <c r="BW125" s="5"/>
      <c r="BX125" s="5"/>
      <c r="BY125" s="5"/>
      <c r="BZ125" s="5"/>
      <c r="CA125" s="5"/>
      <c r="CB125" s="5"/>
      <c r="CC125" s="5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>
        <f t="shared" si="24"/>
        <v>0.67625999999999997</v>
      </c>
      <c r="FG125" s="4">
        <f t="shared" si="25"/>
        <v>0.79878000000000005</v>
      </c>
      <c r="FH125" s="4">
        <f t="shared" si="26"/>
        <v>0.17759999999999998</v>
      </c>
      <c r="FI125" s="4">
        <f t="shared" si="27"/>
        <v>2.274E-2</v>
      </c>
      <c r="FJ125" s="4">
        <f t="shared" si="28"/>
        <v>0.7478800000000001</v>
      </c>
      <c r="FK125" s="4" t="e">
        <f t="shared" si="29"/>
        <v>#DIV/0!</v>
      </c>
      <c r="FL125" s="4">
        <f t="shared" si="30"/>
        <v>0.97308000000000006</v>
      </c>
      <c r="FM125" s="4">
        <f t="shared" si="31"/>
        <v>1.7810600000000001</v>
      </c>
      <c r="FN125" s="1" t="str" cm="1">
        <f t="array" aca="1" ref="FN125" ca="1">CONCATENATE(INDIRECT(ADDRESS(1,MATCH(_xlfn.MINIFS(B125:FE125,metrics.rec,"MAE"),B125:FE125,0)+1)), ", ", INDIRECT(ADDRESS(2,MATCH(_xlfn.MINIFS(B125:FE125,metrics.rec,"MAE"),B125:FE125,0)+1)))</f>
        <v>k=5, r=0.1</v>
      </c>
      <c r="FO125" s="1" t="str" cm="1">
        <f t="array" aca="1" ref="FO125" ca="1">CONCATENATE(INDIRECT(ADDRESS(1,MATCH(_xlfn.MINIFS(B125:FE125,metrics.rec,"MSE"),B125:FE125,0)+1)), ", ", INDIRECT(ADDRESS(2,MATCH(_xlfn.MINIFS(B125:FE125,metrics.rec,"MSE"),B125:FE125,0)+1)))</f>
        <v>k=5, r=0.1</v>
      </c>
      <c r="FP125" s="1" t="str" cm="1">
        <f t="array" aca="1" ref="FP125" ca="1">CONCATENATE(INDIRECT(ADDRESS(1,MATCH(_xlfn.MAXIFS(B125:FE125,metrics.rec,"R"),B125:FE125,0)+1)), ", ", INDIRECT(ADDRESS(2,MATCH(_xlfn.MAXIFS(B125:FE125,metrics.rec,"R"),B125:FE125,0)+1)))</f>
        <v>k=5, r=0.1</v>
      </c>
      <c r="FQ125" s="1" t="str" cm="1">
        <f t="array" aca="1" ref="FQ125" ca="1">CONCATENATE(INDIRECT(ADDRESS(1,MATCH(_xlfn.MAXIFS(B125:FE125,metrics.rec,"Precision"),B125:FE125,0)+1)), ", ", INDIRECT(ADDRESS(2,MATCH(_xlfn.MAXIFS(B125:FE125,metrics.rec,"Precision"),B125:FE125,0)+1)))</f>
        <v>k=5, r=0.9</v>
      </c>
      <c r="FR125" s="1" t="str" cm="1">
        <f t="array" aca="1" ref="FR125" ca="1">CONCATENATE(INDIRECT(ADDRESS(1,MATCH(_xlfn.MAXIFS(B125:FE125,metrics.rec,"Recall"),B125:FE125,0)+1)), ", ", INDIRECT(ADDRESS(2,MATCH(_xlfn.MAXIFS(B125:FE125,metrics.rec,"Recall"),B125:FE125,0)+1)))</f>
        <v>k=5, r=0.1</v>
      </c>
      <c r="FS125" s="1" t="e" cm="1">
        <f t="array" aca="1" ref="FS125" ca="1">CONCATENATE(INDIRECT(ADDRESS(1,MATCH(_xlfn.MAXIFS(B125:FE125,metrics.rec,"Coverage"),B125:FE125,0)+1)), ", ", INDIRECT(ADDRESS(2,MATCH(_xlfn.MAXIFS(B125:FE125,metrics.rec,"Coverage"),B125:FE125,0)+1)))</f>
        <v>#N/A</v>
      </c>
      <c r="FT125" s="1" t="str" cm="1">
        <f t="array" aca="1" ref="FT125" ca="1">CONCATENATE(INDIRECT(ADDRESS(1,MATCH(_xlfn.MAXIFS(B125:FE125,metrics.rec,"Recatio"),B125:FE125,0)+1)), ", ", INDIRECT(ADDRESS(2,MATCH(_xlfn.MAXIFS(B125:FE125,metrics.rec,"Recatio"),B125:FE125,0)+1)))</f>
        <v>k=5, r=0.3</v>
      </c>
      <c r="FU125" s="1" t="str" cm="1">
        <f t="array" aca="1" ref="FU125" ca="1">CONCATENATE(INDIRECT(ADDRESS(1,MATCH(_xlfn.MINIFS(B125:FE125,metrics.rec,"Time"),B125:FE125,0)+1)), ", ", INDIRECT(ADDRESS(2,MATCH(_xlfn.MINIFS(B125:FE125,metrics.rec,"Time"),B125:FE125,0)+1)))</f>
        <v>k=5, r=0.9</v>
      </c>
    </row>
    <row r="126" spans="1:177" x14ac:dyDescent="0.2">
      <c r="A126" s="1" t="s">
        <v>121</v>
      </c>
      <c r="B126" s="4">
        <v>0.66120000000000001</v>
      </c>
      <c r="C126" s="4">
        <v>0.75849999999999995</v>
      </c>
      <c r="D126" s="4">
        <v>0.2102</v>
      </c>
      <c r="E126" s="4">
        <v>3.3999999999999998E-3</v>
      </c>
      <c r="F126" s="4">
        <v>0.68799999999999994</v>
      </c>
      <c r="G126" s="4"/>
      <c r="H126" s="4">
        <v>0.99790000000000001</v>
      </c>
      <c r="I126" s="4">
        <v>2.6461999999999999</v>
      </c>
      <c r="J126" s="5">
        <v>0.68659999999999999</v>
      </c>
      <c r="K126" s="5">
        <v>0.81669999999999998</v>
      </c>
      <c r="L126" s="5">
        <v>0.19900000000000001</v>
      </c>
      <c r="M126" s="5">
        <v>8.8999999999999999E-3</v>
      </c>
      <c r="N126" s="5">
        <v>0.64339999999999997</v>
      </c>
      <c r="O126" s="5"/>
      <c r="P126" s="5">
        <v>0.99839999999999995</v>
      </c>
      <c r="Q126" s="5">
        <v>2.2662</v>
      </c>
      <c r="R126" s="4">
        <v>0.70550000000000002</v>
      </c>
      <c r="S126" s="4">
        <v>0.8589</v>
      </c>
      <c r="T126" s="4">
        <v>0.1875</v>
      </c>
      <c r="U126" s="4">
        <v>1.38E-2</v>
      </c>
      <c r="V126" s="4">
        <v>0.60499999999999998</v>
      </c>
      <c r="W126" s="4"/>
      <c r="X126" s="4">
        <v>0.998</v>
      </c>
      <c r="Y126" s="4">
        <v>1.8977999999999999</v>
      </c>
      <c r="Z126" s="5">
        <v>0.71579999999999999</v>
      </c>
      <c r="AA126" s="5">
        <v>0.88780000000000003</v>
      </c>
      <c r="AB126" s="5">
        <v>0.151</v>
      </c>
      <c r="AC126" s="5">
        <v>0.02</v>
      </c>
      <c r="AD126" s="5">
        <v>0.60770000000000002</v>
      </c>
      <c r="AE126" s="5"/>
      <c r="AF126" s="5">
        <v>0.99150000000000005</v>
      </c>
      <c r="AG126" s="5">
        <v>1.3837999999999999</v>
      </c>
      <c r="AH126" s="4">
        <v>0.76239999999999997</v>
      </c>
      <c r="AI126" s="4">
        <v>0.99770000000000003</v>
      </c>
      <c r="AJ126" s="4">
        <v>3.44E-2</v>
      </c>
      <c r="AK126" s="4">
        <v>4.9599999999999998E-2</v>
      </c>
      <c r="AL126" s="4">
        <v>0.52880000000000005</v>
      </c>
      <c r="AM126" s="4"/>
      <c r="AN126" s="4">
        <v>0.88080000000000003</v>
      </c>
      <c r="AO126" s="4">
        <v>0.73060000000000003</v>
      </c>
      <c r="AP126" s="5"/>
      <c r="AQ126" s="5"/>
      <c r="AR126" s="5"/>
      <c r="AS126" s="5"/>
      <c r="AT126" s="5"/>
      <c r="AU126" s="5"/>
      <c r="AV126" s="5"/>
      <c r="AW126" s="5"/>
      <c r="AX126" s="4"/>
      <c r="AY126" s="4"/>
      <c r="AZ126" s="4"/>
      <c r="BA126" s="4"/>
      <c r="BB126" s="4"/>
      <c r="BC126" s="4"/>
      <c r="BD126" s="4"/>
      <c r="BE126" s="4"/>
      <c r="BF126" s="5"/>
      <c r="BG126" s="5"/>
      <c r="BH126" s="5"/>
      <c r="BI126" s="5"/>
      <c r="BJ126" s="5"/>
      <c r="BK126" s="5"/>
      <c r="BL126" s="5"/>
      <c r="BM126" s="5"/>
      <c r="BN126" s="4"/>
      <c r="BO126" s="4"/>
      <c r="BP126" s="4"/>
      <c r="BQ126" s="4"/>
      <c r="BR126" s="4"/>
      <c r="BS126" s="4"/>
      <c r="BT126" s="4"/>
      <c r="BU126" s="4"/>
      <c r="BV126" s="5"/>
      <c r="BW126" s="5"/>
      <c r="BX126" s="5"/>
      <c r="BY126" s="5"/>
      <c r="BZ126" s="5"/>
      <c r="CA126" s="5"/>
      <c r="CB126" s="5"/>
      <c r="CC126" s="5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>
        <f t="shared" si="24"/>
        <v>0.70629999999999993</v>
      </c>
      <c r="FG126" s="4">
        <f t="shared" si="25"/>
        <v>0.86391999999999991</v>
      </c>
      <c r="FH126" s="4">
        <f t="shared" si="26"/>
        <v>0.15642</v>
      </c>
      <c r="FI126" s="4">
        <f t="shared" si="27"/>
        <v>1.9140000000000001E-2</v>
      </c>
      <c r="FJ126" s="4">
        <f t="shared" si="28"/>
        <v>0.6145799999999999</v>
      </c>
      <c r="FK126" s="4" t="e">
        <f t="shared" si="29"/>
        <v>#DIV/0!</v>
      </c>
      <c r="FL126" s="4">
        <f t="shared" si="30"/>
        <v>0.97331999999999996</v>
      </c>
      <c r="FM126" s="4">
        <f t="shared" si="31"/>
        <v>1.7849200000000001</v>
      </c>
      <c r="FN126" s="1" t="str" cm="1">
        <f t="array" aca="1" ref="FN126" ca="1">CONCATENATE(INDIRECT(ADDRESS(1,MATCH(_xlfn.MINIFS(B126:FE126,metrics.rec,"MAE"),B126:FE126,0)+1)), ", ", INDIRECT(ADDRESS(2,MATCH(_xlfn.MINIFS(B126:FE126,metrics.rec,"MAE"),B126:FE126,0)+1)))</f>
        <v>k=5, r=0.1</v>
      </c>
      <c r="FO126" s="1" t="str" cm="1">
        <f t="array" aca="1" ref="FO126" ca="1">CONCATENATE(INDIRECT(ADDRESS(1,MATCH(_xlfn.MINIFS(B126:FE126,metrics.rec,"MSE"),B126:FE126,0)+1)), ", ", INDIRECT(ADDRESS(2,MATCH(_xlfn.MINIFS(B126:FE126,metrics.rec,"MSE"),B126:FE126,0)+1)))</f>
        <v>k=5, r=0.1</v>
      </c>
      <c r="FP126" s="1" t="str" cm="1">
        <f t="array" aca="1" ref="FP126" ca="1">CONCATENATE(INDIRECT(ADDRESS(1,MATCH(_xlfn.MAXIFS(B126:FE126,metrics.rec,"R"),B126:FE126,0)+1)), ", ", INDIRECT(ADDRESS(2,MATCH(_xlfn.MAXIFS(B126:FE126,metrics.rec,"R"),B126:FE126,0)+1)))</f>
        <v>k=5, r=0.1</v>
      </c>
      <c r="FQ126" s="1" t="str" cm="1">
        <f t="array" aca="1" ref="FQ126" ca="1">CONCATENATE(INDIRECT(ADDRESS(1,MATCH(_xlfn.MAXIFS(B126:FE126,metrics.rec,"Precision"),B126:FE126,0)+1)), ", ", INDIRECT(ADDRESS(2,MATCH(_xlfn.MAXIFS(B126:FE126,metrics.rec,"Precision"),B126:FE126,0)+1)))</f>
        <v>k=5, r=0.9</v>
      </c>
      <c r="FR126" s="1" t="str" cm="1">
        <f t="array" aca="1" ref="FR126" ca="1">CONCATENATE(INDIRECT(ADDRESS(1,MATCH(_xlfn.MAXIFS(B126:FE126,metrics.rec,"Recall"),B126:FE126,0)+1)), ", ", INDIRECT(ADDRESS(2,MATCH(_xlfn.MAXIFS(B126:FE126,metrics.rec,"Recall"),B126:FE126,0)+1)))</f>
        <v>k=5, r=0.1</v>
      </c>
      <c r="FS126" s="1" t="e" cm="1">
        <f t="array" aca="1" ref="FS126" ca="1">CONCATENATE(INDIRECT(ADDRESS(1,MATCH(_xlfn.MAXIFS(B126:FE126,metrics.rec,"Coverage"),B126:FE126,0)+1)), ", ", INDIRECT(ADDRESS(2,MATCH(_xlfn.MAXIFS(B126:FE126,metrics.rec,"Coverage"),B126:FE126,0)+1)))</f>
        <v>#N/A</v>
      </c>
      <c r="FT126" s="1" t="str" cm="1">
        <f t="array" aca="1" ref="FT126" ca="1">CONCATENATE(INDIRECT(ADDRESS(1,MATCH(_xlfn.MAXIFS(B126:FE126,metrics.rec,"Recatio"),B126:FE126,0)+1)), ", ", INDIRECT(ADDRESS(2,MATCH(_xlfn.MAXIFS(B126:FE126,metrics.rec,"Recatio"),B126:FE126,0)+1)))</f>
        <v>k=5, r=0.3</v>
      </c>
      <c r="FU126" s="1" t="str" cm="1">
        <f t="array" aca="1" ref="FU126" ca="1">CONCATENATE(INDIRECT(ADDRESS(1,MATCH(_xlfn.MINIFS(B126:FE126,metrics.rec,"Time"),B126:FE126,0)+1)), ", ", INDIRECT(ADDRESS(2,MATCH(_xlfn.MINIFS(B126:FE126,metrics.rec,"Time"),B126:FE126,0)+1)))</f>
        <v>k=5, r=0.9</v>
      </c>
    </row>
    <row r="127" spans="1:177" x14ac:dyDescent="0.2">
      <c r="A127" s="1" t="s">
        <v>122</v>
      </c>
      <c r="B127" s="4">
        <v>0.63060000000000005</v>
      </c>
      <c r="C127" s="4">
        <v>0.70240000000000002</v>
      </c>
      <c r="D127" s="4">
        <v>0.28860000000000002</v>
      </c>
      <c r="E127" s="4">
        <v>2E-3</v>
      </c>
      <c r="F127" s="4">
        <v>0.86070000000000002</v>
      </c>
      <c r="G127" s="4"/>
      <c r="H127" s="4">
        <v>0.99790000000000001</v>
      </c>
      <c r="I127" s="4">
        <v>2.8184999999999998</v>
      </c>
      <c r="J127" s="5">
        <v>0.64419999999999999</v>
      </c>
      <c r="K127" s="5">
        <v>0.73509999999999998</v>
      </c>
      <c r="L127" s="5">
        <v>0.28749999999999998</v>
      </c>
      <c r="M127" s="5">
        <v>6.0000000000000001E-3</v>
      </c>
      <c r="N127" s="5">
        <v>0.85270000000000001</v>
      </c>
      <c r="O127" s="5"/>
      <c r="P127" s="5">
        <v>0.99839999999999995</v>
      </c>
      <c r="Q127" s="5">
        <v>2.4298999999999999</v>
      </c>
      <c r="R127" s="4">
        <v>0.65759999999999996</v>
      </c>
      <c r="S127" s="4">
        <v>0.76439999999999997</v>
      </c>
      <c r="T127" s="4">
        <v>0.26040000000000002</v>
      </c>
      <c r="U127" s="4">
        <v>1.15E-2</v>
      </c>
      <c r="V127" s="4">
        <v>0.83350000000000002</v>
      </c>
      <c r="W127" s="4"/>
      <c r="X127" s="4">
        <v>0.998</v>
      </c>
      <c r="Y127" s="4">
        <v>1.9669000000000001</v>
      </c>
      <c r="Z127" s="5">
        <v>0.68359999999999999</v>
      </c>
      <c r="AA127" s="5">
        <v>0.82079999999999997</v>
      </c>
      <c r="AB127" s="5">
        <v>0.19139999999999999</v>
      </c>
      <c r="AC127" s="5">
        <v>1.9900000000000001E-2</v>
      </c>
      <c r="AD127" s="5">
        <v>0.78600000000000003</v>
      </c>
      <c r="AE127" s="5"/>
      <c r="AF127" s="5">
        <v>0.99150000000000005</v>
      </c>
      <c r="AG127" s="5">
        <v>1.4242999999999999</v>
      </c>
      <c r="AH127" s="4">
        <v>0.75780000000000003</v>
      </c>
      <c r="AI127" s="4">
        <v>0.98640000000000005</v>
      </c>
      <c r="AJ127" s="4">
        <v>3.8300000000000001E-2</v>
      </c>
      <c r="AK127" s="4">
        <v>5.0900000000000001E-2</v>
      </c>
      <c r="AL127" s="4">
        <v>0.54749999999999999</v>
      </c>
      <c r="AM127" s="4"/>
      <c r="AN127" s="4">
        <v>0.88080000000000003</v>
      </c>
      <c r="AO127" s="4">
        <v>0.73050000000000004</v>
      </c>
      <c r="AP127" s="5"/>
      <c r="AQ127" s="5"/>
      <c r="AR127" s="5"/>
      <c r="AS127" s="5"/>
      <c r="AT127" s="5"/>
      <c r="AU127" s="5"/>
      <c r="AV127" s="5"/>
      <c r="AW127" s="5"/>
      <c r="AX127" s="4"/>
      <c r="AY127" s="4"/>
      <c r="AZ127" s="4"/>
      <c r="BA127" s="4"/>
      <c r="BB127" s="4"/>
      <c r="BC127" s="4"/>
      <c r="BD127" s="4"/>
      <c r="BE127" s="4"/>
      <c r="BF127" s="5"/>
      <c r="BG127" s="5"/>
      <c r="BH127" s="5"/>
      <c r="BI127" s="5"/>
      <c r="BJ127" s="5"/>
      <c r="BK127" s="5"/>
      <c r="BL127" s="5"/>
      <c r="BM127" s="5"/>
      <c r="BN127" s="4"/>
      <c r="BO127" s="4"/>
      <c r="BP127" s="4"/>
      <c r="BQ127" s="4"/>
      <c r="BR127" s="4"/>
      <c r="BS127" s="4"/>
      <c r="BT127" s="4"/>
      <c r="BU127" s="4"/>
      <c r="BV127" s="5"/>
      <c r="BW127" s="5"/>
      <c r="BX127" s="5"/>
      <c r="BY127" s="5"/>
      <c r="BZ127" s="5"/>
      <c r="CA127" s="5"/>
      <c r="CB127" s="5"/>
      <c r="CC127" s="5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/>
      <c r="EI127" s="5"/>
      <c r="EJ127" s="5"/>
      <c r="EK127" s="5"/>
      <c r="EL127" s="5"/>
      <c r="EM127" s="5"/>
      <c r="EN127" s="5"/>
      <c r="EO127" s="5"/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>
        <f t="shared" si="24"/>
        <v>0.67475999999999992</v>
      </c>
      <c r="FG127" s="4">
        <f t="shared" si="25"/>
        <v>0.80181999999999998</v>
      </c>
      <c r="FH127" s="4">
        <f t="shared" si="26"/>
        <v>0.21324000000000001</v>
      </c>
      <c r="FI127" s="4">
        <f t="shared" si="27"/>
        <v>1.806E-2</v>
      </c>
      <c r="FJ127" s="4">
        <f t="shared" si="28"/>
        <v>0.77607999999999999</v>
      </c>
      <c r="FK127" s="4" t="e">
        <f t="shared" si="29"/>
        <v>#DIV/0!</v>
      </c>
      <c r="FL127" s="4">
        <f t="shared" si="30"/>
        <v>0.97331999999999996</v>
      </c>
      <c r="FM127" s="4">
        <f t="shared" si="31"/>
        <v>1.8740199999999998</v>
      </c>
      <c r="FN127" s="1" t="str" cm="1">
        <f t="array" aca="1" ref="FN127" ca="1">CONCATENATE(INDIRECT(ADDRESS(1,MATCH(_xlfn.MINIFS(B127:FE127,metrics.rec,"MAE"),B127:FE127,0)+1)), ", ", INDIRECT(ADDRESS(2,MATCH(_xlfn.MINIFS(B127:FE127,metrics.rec,"MAE"),B127:FE127,0)+1)))</f>
        <v>k=5, r=0.1</v>
      </c>
      <c r="FO127" s="1" t="str" cm="1">
        <f t="array" aca="1" ref="FO127" ca="1">CONCATENATE(INDIRECT(ADDRESS(1,MATCH(_xlfn.MINIFS(B127:FE127,metrics.rec,"MSE"),B127:FE127,0)+1)), ", ", INDIRECT(ADDRESS(2,MATCH(_xlfn.MINIFS(B127:FE127,metrics.rec,"MSE"),B127:FE127,0)+1)))</f>
        <v>k=5, r=0.1</v>
      </c>
      <c r="FP127" s="1" t="str" cm="1">
        <f t="array" aca="1" ref="FP127" ca="1">CONCATENATE(INDIRECT(ADDRESS(1,MATCH(_xlfn.MAXIFS(B127:FE127,metrics.rec,"R"),B127:FE127,0)+1)), ", ", INDIRECT(ADDRESS(2,MATCH(_xlfn.MAXIFS(B127:FE127,metrics.rec,"R"),B127:FE127,0)+1)))</f>
        <v>k=5, r=0.1</v>
      </c>
      <c r="FQ127" s="1" t="str" cm="1">
        <f t="array" aca="1" ref="FQ127" ca="1">CONCATENATE(INDIRECT(ADDRESS(1,MATCH(_xlfn.MAXIFS(B127:FE127,metrics.rec,"Precision"),B127:FE127,0)+1)), ", ", INDIRECT(ADDRESS(2,MATCH(_xlfn.MAXIFS(B127:FE127,metrics.rec,"Precision"),B127:FE127,0)+1)))</f>
        <v>k=5, r=0.9</v>
      </c>
      <c r="FR127" s="1" t="str" cm="1">
        <f t="array" aca="1" ref="FR127" ca="1">CONCATENATE(INDIRECT(ADDRESS(1,MATCH(_xlfn.MAXIFS(B127:FE127,metrics.rec,"Recall"),B127:FE127,0)+1)), ", ", INDIRECT(ADDRESS(2,MATCH(_xlfn.MAXIFS(B127:FE127,metrics.rec,"Recall"),B127:FE127,0)+1)))</f>
        <v>k=5, r=0.1</v>
      </c>
      <c r="FS127" s="1" t="e" cm="1">
        <f t="array" aca="1" ref="FS127" ca="1">CONCATENATE(INDIRECT(ADDRESS(1,MATCH(_xlfn.MAXIFS(B127:FE127,metrics.rec,"Coverage"),B127:FE127,0)+1)), ", ", INDIRECT(ADDRESS(2,MATCH(_xlfn.MAXIFS(B127:FE127,metrics.rec,"Coverage"),B127:FE127,0)+1)))</f>
        <v>#N/A</v>
      </c>
      <c r="FT127" s="1" t="str" cm="1">
        <f t="array" aca="1" ref="FT127" ca="1">CONCATENATE(INDIRECT(ADDRESS(1,MATCH(_xlfn.MAXIFS(B127:FE127,metrics.rec,"Recatio"),B127:FE127,0)+1)), ", ", INDIRECT(ADDRESS(2,MATCH(_xlfn.MAXIFS(B127:FE127,metrics.rec,"Recatio"),B127:FE127,0)+1)))</f>
        <v>k=5, r=0.3</v>
      </c>
      <c r="FU127" s="1" t="str" cm="1">
        <f t="array" aca="1" ref="FU127" ca="1">CONCATENATE(INDIRECT(ADDRESS(1,MATCH(_xlfn.MINIFS(B127:FE127,metrics.rec,"Time"),B127:FE127,0)+1)), ", ", INDIRECT(ADDRESS(2,MATCH(_xlfn.MINIFS(B127:FE127,metrics.rec,"Time"),B127:FE127,0)+1)))</f>
        <v>k=5, r=0.9</v>
      </c>
    </row>
    <row r="128" spans="1:177" x14ac:dyDescent="0.2">
      <c r="A128" s="1" t="s">
        <v>123</v>
      </c>
      <c r="B128" s="4">
        <v>0.63770000000000004</v>
      </c>
      <c r="C128" s="4">
        <v>0.70479999999999998</v>
      </c>
      <c r="D128" s="4">
        <v>0.25059999999999999</v>
      </c>
      <c r="E128" s="4">
        <v>4.1000000000000003E-3</v>
      </c>
      <c r="F128" s="4">
        <v>0.85650000000000004</v>
      </c>
      <c r="G128" s="4"/>
      <c r="H128" s="4">
        <v>1</v>
      </c>
      <c r="I128" s="4">
        <v>2.5842000000000001</v>
      </c>
      <c r="J128" s="5">
        <v>0.64980000000000004</v>
      </c>
      <c r="K128" s="5">
        <v>0.73499999999999999</v>
      </c>
      <c r="L128" s="5">
        <v>0.22969999999999999</v>
      </c>
      <c r="M128" s="5">
        <v>1.2500000000000001E-2</v>
      </c>
      <c r="N128" s="5">
        <v>0.84409999999999996</v>
      </c>
      <c r="O128" s="5"/>
      <c r="P128" s="5">
        <v>1</v>
      </c>
      <c r="Q128" s="5">
        <v>2.2724000000000002</v>
      </c>
      <c r="R128" s="4">
        <v>0.65900000000000003</v>
      </c>
      <c r="S128" s="4">
        <v>0.75480000000000003</v>
      </c>
      <c r="T128" s="4">
        <v>0.2135</v>
      </c>
      <c r="U128" s="4">
        <v>2.2700000000000001E-2</v>
      </c>
      <c r="V128" s="4">
        <v>0.81879999999999997</v>
      </c>
      <c r="W128" s="4"/>
      <c r="X128" s="4">
        <v>1</v>
      </c>
      <c r="Y128" s="4">
        <v>1.9153</v>
      </c>
      <c r="Z128" s="5">
        <v>0.68189999999999995</v>
      </c>
      <c r="AA128" s="5">
        <v>0.80479999999999996</v>
      </c>
      <c r="AB128" s="5">
        <v>0.16370000000000001</v>
      </c>
      <c r="AC128" s="5">
        <v>3.4099999999999998E-2</v>
      </c>
      <c r="AD128" s="5">
        <v>0.76659999999999995</v>
      </c>
      <c r="AE128" s="5"/>
      <c r="AF128" s="5">
        <v>1</v>
      </c>
      <c r="AG128" s="5">
        <v>1.3568</v>
      </c>
      <c r="AH128" s="4">
        <v>0.74170000000000003</v>
      </c>
      <c r="AI128" s="4">
        <v>0.95130000000000003</v>
      </c>
      <c r="AJ128" s="4">
        <v>0.1053</v>
      </c>
      <c r="AK128" s="4">
        <v>5.3999999999999999E-2</v>
      </c>
      <c r="AL128" s="4">
        <v>0.53669999999999995</v>
      </c>
      <c r="AM128" s="4"/>
      <c r="AN128" s="4">
        <v>0.97640000000000005</v>
      </c>
      <c r="AO128" s="4">
        <v>0.73509999999999998</v>
      </c>
      <c r="AP128" s="5"/>
      <c r="AQ128" s="5"/>
      <c r="AR128" s="5"/>
      <c r="AS128" s="5"/>
      <c r="AT128" s="5"/>
      <c r="AU128" s="5"/>
      <c r="AV128" s="5"/>
      <c r="AW128" s="5"/>
      <c r="AX128" s="4"/>
      <c r="AY128" s="4"/>
      <c r="AZ128" s="4"/>
      <c r="BA128" s="4"/>
      <c r="BB128" s="4"/>
      <c r="BC128" s="4"/>
      <c r="BD128" s="4"/>
      <c r="BE128" s="4"/>
      <c r="BF128" s="5"/>
      <c r="BG128" s="5"/>
      <c r="BH128" s="5"/>
      <c r="BI128" s="5"/>
      <c r="BJ128" s="5"/>
      <c r="BK128" s="5"/>
      <c r="BL128" s="5"/>
      <c r="BM128" s="5"/>
      <c r="BN128" s="4"/>
      <c r="BO128" s="4"/>
      <c r="BP128" s="4"/>
      <c r="BQ128" s="4"/>
      <c r="BR128" s="4"/>
      <c r="BS128" s="4"/>
      <c r="BT128" s="4"/>
      <c r="BU128" s="4"/>
      <c r="BV128" s="5"/>
      <c r="BW128" s="5"/>
      <c r="BX128" s="5"/>
      <c r="BY128" s="5"/>
      <c r="BZ128" s="5"/>
      <c r="CA128" s="5"/>
      <c r="CB128" s="5"/>
      <c r="CC128" s="5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>
        <f t="shared" si="24"/>
        <v>0.67401999999999995</v>
      </c>
      <c r="FG128" s="4">
        <f t="shared" si="25"/>
        <v>0.79013999999999984</v>
      </c>
      <c r="FH128" s="4">
        <f t="shared" si="26"/>
        <v>0.19255999999999998</v>
      </c>
      <c r="FI128" s="4">
        <f t="shared" si="27"/>
        <v>2.5479999999999996E-2</v>
      </c>
      <c r="FJ128" s="4">
        <f t="shared" si="28"/>
        <v>0.76454</v>
      </c>
      <c r="FK128" s="4" t="e">
        <f t="shared" si="29"/>
        <v>#DIV/0!</v>
      </c>
      <c r="FL128" s="4">
        <f t="shared" si="30"/>
        <v>0.99527999999999994</v>
      </c>
      <c r="FM128" s="4">
        <f t="shared" si="31"/>
        <v>1.7727599999999999</v>
      </c>
      <c r="FN128" s="1" t="str" cm="1">
        <f t="array" aca="1" ref="FN128" ca="1">CONCATENATE(INDIRECT(ADDRESS(1,MATCH(_xlfn.MINIFS(B128:FE128,metrics.rec,"MAE"),B128:FE128,0)+1)), ", ", INDIRECT(ADDRESS(2,MATCH(_xlfn.MINIFS(B128:FE128,metrics.rec,"MAE"),B128:FE128,0)+1)))</f>
        <v>k=5, r=0.1</v>
      </c>
      <c r="FO128" s="1" t="str" cm="1">
        <f t="array" aca="1" ref="FO128" ca="1">CONCATENATE(INDIRECT(ADDRESS(1,MATCH(_xlfn.MINIFS(B128:FE128,metrics.rec,"MSE"),B128:FE128,0)+1)), ", ", INDIRECT(ADDRESS(2,MATCH(_xlfn.MINIFS(B128:FE128,metrics.rec,"MSE"),B128:FE128,0)+1)))</f>
        <v>k=5, r=0.1</v>
      </c>
      <c r="FP128" s="1" t="str" cm="1">
        <f t="array" aca="1" ref="FP128" ca="1">CONCATENATE(INDIRECT(ADDRESS(1,MATCH(_xlfn.MAXIFS(B128:FE128,metrics.rec,"R"),B128:FE128,0)+1)), ", ", INDIRECT(ADDRESS(2,MATCH(_xlfn.MAXIFS(B128:FE128,metrics.rec,"R"),B128:FE128,0)+1)))</f>
        <v>k=5, r=0.1</v>
      </c>
      <c r="FQ128" s="1" t="str" cm="1">
        <f t="array" aca="1" ref="FQ128" ca="1">CONCATENATE(INDIRECT(ADDRESS(1,MATCH(_xlfn.MAXIFS(B128:FE128,metrics.rec,"Precision"),B128:FE128,0)+1)), ", ", INDIRECT(ADDRESS(2,MATCH(_xlfn.MAXIFS(B128:FE128,metrics.rec,"Precision"),B128:FE128,0)+1)))</f>
        <v>k=5, r=0.9</v>
      </c>
      <c r="FR128" s="1" t="str" cm="1">
        <f t="array" aca="1" ref="FR128" ca="1">CONCATENATE(INDIRECT(ADDRESS(1,MATCH(_xlfn.MAXIFS(B128:FE128,metrics.rec,"Recall"),B128:FE128,0)+1)), ", ", INDIRECT(ADDRESS(2,MATCH(_xlfn.MAXIFS(B128:FE128,metrics.rec,"Recall"),B128:FE128,0)+1)))</f>
        <v>k=5, r=0.1</v>
      </c>
      <c r="FS128" s="1" t="e" cm="1">
        <f t="array" aca="1" ref="FS128" ca="1">CONCATENATE(INDIRECT(ADDRESS(1,MATCH(_xlfn.MAXIFS(B128:FE128,metrics.rec,"Coverage"),B128:FE128,0)+1)), ", ", INDIRECT(ADDRESS(2,MATCH(_xlfn.MAXIFS(B128:FE128,metrics.rec,"Coverage"),B128:FE128,0)+1)))</f>
        <v>#N/A</v>
      </c>
      <c r="FT128" s="1" t="str" cm="1">
        <f t="array" aca="1" ref="FT128" ca="1">CONCATENATE(INDIRECT(ADDRESS(1,MATCH(_xlfn.MAXIFS(B128:FE128,metrics.rec,"Recatio"),B128:FE128,0)+1)), ", ", INDIRECT(ADDRESS(2,MATCH(_xlfn.MAXIFS(B128:FE128,metrics.rec,"Recatio"),B128:FE128,0)+1)))</f>
        <v>k=5, r=0.1</v>
      </c>
      <c r="FU128" s="1" t="str" cm="1">
        <f t="array" aca="1" ref="FU128" ca="1">CONCATENATE(INDIRECT(ADDRESS(1,MATCH(_xlfn.MINIFS(B128:FE128,metrics.rec,"Time"),B128:FE128,0)+1)), ", ", INDIRECT(ADDRESS(2,MATCH(_xlfn.MINIFS(B128:FE128,metrics.rec,"Time"),B128:FE128,0)+1)))</f>
        <v>k=5, r=0.9</v>
      </c>
    </row>
    <row r="129" spans="1:177" x14ac:dyDescent="0.2">
      <c r="A129" s="1" t="s">
        <v>124</v>
      </c>
      <c r="B129" s="4"/>
      <c r="C129" s="4"/>
      <c r="D129" s="4"/>
      <c r="E129" s="4"/>
      <c r="F129" s="4"/>
      <c r="G129" s="4"/>
      <c r="H129" s="4"/>
      <c r="I129" s="4"/>
      <c r="J129" s="5">
        <v>0.65359999999999996</v>
      </c>
      <c r="K129" s="5">
        <v>0.75680000000000003</v>
      </c>
      <c r="L129" s="5">
        <v>0.28299999999999997</v>
      </c>
      <c r="M129" s="5">
        <v>5.3E-3</v>
      </c>
      <c r="N129" s="5">
        <v>0.86870000000000003</v>
      </c>
      <c r="O129" s="5"/>
      <c r="P129" s="5">
        <v>1</v>
      </c>
      <c r="Q129" s="5">
        <v>2.4706999999999999</v>
      </c>
      <c r="R129" s="4">
        <v>0.6603</v>
      </c>
      <c r="S129" s="4">
        <v>0.77039999999999997</v>
      </c>
      <c r="T129" s="4">
        <v>0.26579999999999998</v>
      </c>
      <c r="U129" s="4">
        <v>1.0200000000000001E-2</v>
      </c>
      <c r="V129" s="4">
        <v>0.85009999999999997</v>
      </c>
      <c r="W129" s="4"/>
      <c r="X129" s="4">
        <v>1</v>
      </c>
      <c r="Y129" s="4">
        <v>1.9807999999999999</v>
      </c>
      <c r="Z129" s="5">
        <v>0.68089999999999995</v>
      </c>
      <c r="AA129" s="5">
        <v>0.81569999999999998</v>
      </c>
      <c r="AB129" s="5">
        <v>0.21579999999999999</v>
      </c>
      <c r="AC129" s="5">
        <v>1.83E-2</v>
      </c>
      <c r="AD129" s="5">
        <v>0.80889999999999995</v>
      </c>
      <c r="AE129" s="5"/>
      <c r="AF129" s="5">
        <v>1</v>
      </c>
      <c r="AG129" s="5">
        <v>1.5028999999999999</v>
      </c>
      <c r="AH129" s="4">
        <v>0.74019999999999997</v>
      </c>
      <c r="AI129" s="4">
        <v>0.9546</v>
      </c>
      <c r="AJ129" s="4">
        <v>0.1162</v>
      </c>
      <c r="AK129" s="4">
        <v>5.0900000000000001E-2</v>
      </c>
      <c r="AL129" s="4">
        <v>0.57469999999999999</v>
      </c>
      <c r="AM129" s="4"/>
      <c r="AN129" s="4">
        <v>0.97640000000000005</v>
      </c>
      <c r="AO129" s="4">
        <v>0.70630000000000004</v>
      </c>
      <c r="AP129" s="5"/>
      <c r="AQ129" s="5"/>
      <c r="AR129" s="5"/>
      <c r="AS129" s="5"/>
      <c r="AT129" s="5"/>
      <c r="AU129" s="5"/>
      <c r="AV129" s="5"/>
      <c r="AW129" s="5"/>
      <c r="AX129" s="4"/>
      <c r="AY129" s="4"/>
      <c r="AZ129" s="4"/>
      <c r="BA129" s="4"/>
      <c r="BB129" s="4"/>
      <c r="BC129" s="4"/>
      <c r="BD129" s="4"/>
      <c r="BE129" s="4"/>
      <c r="BF129" s="5"/>
      <c r="BG129" s="5"/>
      <c r="BH129" s="5"/>
      <c r="BI129" s="5"/>
      <c r="BJ129" s="5"/>
      <c r="BK129" s="5"/>
      <c r="BL129" s="5"/>
      <c r="BM129" s="5"/>
      <c r="BN129" s="4"/>
      <c r="BO129" s="4"/>
      <c r="BP129" s="4"/>
      <c r="BQ129" s="4"/>
      <c r="BR129" s="4"/>
      <c r="BS129" s="4"/>
      <c r="BT129" s="4"/>
      <c r="BU129" s="4"/>
      <c r="BV129" s="5"/>
      <c r="BW129" s="5"/>
      <c r="BX129" s="5"/>
      <c r="BY129" s="5"/>
      <c r="BZ129" s="5"/>
      <c r="CA129" s="5"/>
      <c r="CB129" s="5"/>
      <c r="CC129" s="5"/>
      <c r="CD129" s="4"/>
      <c r="CE129" s="4"/>
      <c r="CF129" s="4"/>
      <c r="CG129" s="4"/>
      <c r="CH129" s="4"/>
      <c r="CI129" s="4"/>
      <c r="CJ129" s="4"/>
      <c r="CK129" s="4"/>
      <c r="CL129" s="5"/>
      <c r="CM129" s="5"/>
      <c r="CN129" s="5"/>
      <c r="CO129" s="5"/>
      <c r="CP129" s="5"/>
      <c r="CQ129" s="5"/>
      <c r="CR129" s="5"/>
      <c r="CS129" s="5"/>
      <c r="CT129" s="4"/>
      <c r="CU129" s="4"/>
      <c r="CV129" s="4"/>
      <c r="CW129" s="4"/>
      <c r="CX129" s="4"/>
      <c r="CY129" s="4"/>
      <c r="CZ129" s="4"/>
      <c r="DA129" s="4"/>
      <c r="DB129" s="5"/>
      <c r="DC129" s="5"/>
      <c r="DD129" s="5"/>
      <c r="DE129" s="5"/>
      <c r="DF129" s="5"/>
      <c r="DG129" s="5"/>
      <c r="DH129" s="5"/>
      <c r="DI129" s="5"/>
      <c r="DJ129" s="4"/>
      <c r="DK129" s="4"/>
      <c r="DL129" s="4"/>
      <c r="DM129" s="4"/>
      <c r="DN129" s="4"/>
      <c r="DO129" s="4"/>
      <c r="DP129" s="4"/>
      <c r="DQ129" s="4"/>
      <c r="DR129" s="5"/>
      <c r="DS129" s="5"/>
      <c r="DT129" s="5"/>
      <c r="DU129" s="5"/>
      <c r="DV129" s="5"/>
      <c r="DW129" s="5"/>
      <c r="DX129" s="5"/>
      <c r="DY129" s="5"/>
      <c r="DZ129" s="4"/>
      <c r="EA129" s="4"/>
      <c r="EB129" s="4"/>
      <c r="EC129" s="4"/>
      <c r="ED129" s="4"/>
      <c r="EE129" s="4"/>
      <c r="EF129" s="4"/>
      <c r="EG129" s="4"/>
      <c r="EH129" s="5"/>
      <c r="EI129" s="5"/>
      <c r="EJ129" s="5"/>
      <c r="EK129" s="5"/>
      <c r="EL129" s="5"/>
      <c r="EM129" s="5"/>
      <c r="EN129" s="5"/>
      <c r="EO129" s="5"/>
      <c r="EP129" s="4"/>
      <c r="EQ129" s="4"/>
      <c r="ER129" s="4"/>
      <c r="ES129" s="4"/>
      <c r="ET129" s="4"/>
      <c r="EU129" s="4"/>
      <c r="EV129" s="4"/>
      <c r="EW129" s="4"/>
      <c r="EX129" s="5"/>
      <c r="EY129" s="5"/>
      <c r="EZ129" s="5"/>
      <c r="FA129" s="5"/>
      <c r="FB129" s="5"/>
      <c r="FC129" s="5"/>
      <c r="FD129" s="5"/>
      <c r="FE129" s="5"/>
      <c r="FF129" s="4">
        <f t="shared" si="24"/>
        <v>0.68374999999999986</v>
      </c>
      <c r="FG129" s="4">
        <f t="shared" si="25"/>
        <v>0.82437500000000008</v>
      </c>
      <c r="FH129" s="4">
        <f t="shared" si="26"/>
        <v>0.22019999999999998</v>
      </c>
      <c r="FI129" s="4">
        <f t="shared" si="27"/>
        <v>2.1174999999999999E-2</v>
      </c>
      <c r="FJ129" s="4">
        <f t="shared" si="28"/>
        <v>0.77559999999999996</v>
      </c>
      <c r="FK129" s="4" t="e">
        <f t="shared" si="29"/>
        <v>#DIV/0!</v>
      </c>
      <c r="FL129" s="4">
        <f t="shared" si="30"/>
        <v>0.99409999999999998</v>
      </c>
      <c r="FM129" s="4">
        <f t="shared" si="31"/>
        <v>1.6651749999999998</v>
      </c>
      <c r="FN129" s="1" t="str" cm="1">
        <f t="array" aca="1" ref="FN129" ca="1">CONCATENATE(INDIRECT(ADDRESS(1,MATCH(_xlfn.MINIFS(B129:FE129,metrics.rec,"MAE"),B129:FE129,0)+1)), ", ", INDIRECT(ADDRESS(2,MATCH(_xlfn.MINIFS(B129:FE129,metrics.rec,"MAE"),B129:FE129,0)+1)))</f>
        <v>k=5, r=0.3</v>
      </c>
      <c r="FO129" s="1" t="str" cm="1">
        <f t="array" aca="1" ref="FO129" ca="1">CONCATENATE(INDIRECT(ADDRESS(1,MATCH(_xlfn.MINIFS(B129:FE129,metrics.rec,"MSE"),B129:FE129,0)+1)), ", ", INDIRECT(ADDRESS(2,MATCH(_xlfn.MINIFS(B129:FE129,metrics.rec,"MSE"),B129:FE129,0)+1)))</f>
        <v>k=5, r=0.3</v>
      </c>
      <c r="FP129" s="1" t="str" cm="1">
        <f t="array" aca="1" ref="FP129" ca="1">CONCATENATE(INDIRECT(ADDRESS(1,MATCH(_xlfn.MAXIFS(B129:FE129,metrics.rec,"R"),B129:FE129,0)+1)), ", ", INDIRECT(ADDRESS(2,MATCH(_xlfn.MAXIFS(B129:FE129,metrics.rec,"R"),B129:FE129,0)+1)))</f>
        <v>k=5, r=0.3</v>
      </c>
      <c r="FQ129" s="1" t="str" cm="1">
        <f t="array" aca="1" ref="FQ129" ca="1">CONCATENATE(INDIRECT(ADDRESS(1,MATCH(_xlfn.MAXIFS(B129:FE129,metrics.rec,"Precision"),B129:FE129,0)+1)), ", ", INDIRECT(ADDRESS(2,MATCH(_xlfn.MAXIFS(B129:FE129,metrics.rec,"Precision"),B129:FE129,0)+1)))</f>
        <v>k=5, r=0.9</v>
      </c>
      <c r="FR129" s="1" t="str" cm="1">
        <f t="array" aca="1" ref="FR129" ca="1">CONCATENATE(INDIRECT(ADDRESS(1,MATCH(_xlfn.MAXIFS(B129:FE129,metrics.rec,"Recall"),B129:FE129,0)+1)), ", ", INDIRECT(ADDRESS(2,MATCH(_xlfn.MAXIFS(B129:FE129,metrics.rec,"Recall"),B129:FE129,0)+1)))</f>
        <v>k=5, r=0.3</v>
      </c>
      <c r="FS129" s="1" t="e" cm="1">
        <f t="array" aca="1" ref="FS129" ca="1">CONCATENATE(INDIRECT(ADDRESS(1,MATCH(_xlfn.MAXIFS(B129:FE129,metrics.rec,"Coverage"),B129:FE129,0)+1)), ", ", INDIRECT(ADDRESS(2,MATCH(_xlfn.MAXIFS(B129:FE129,metrics.rec,"Coverage"),B129:FE129,0)+1)))</f>
        <v>#N/A</v>
      </c>
      <c r="FT129" s="1" t="str" cm="1">
        <f t="array" aca="1" ref="FT129" ca="1">CONCATENATE(INDIRECT(ADDRESS(1,MATCH(_xlfn.MAXIFS(B129:FE129,metrics.rec,"Recatio"),B129:FE129,0)+1)), ", ", INDIRECT(ADDRESS(2,MATCH(_xlfn.MAXIFS(B129:FE129,metrics.rec,"Recatio"),B129:FE129,0)+1)))</f>
        <v>k=5, r=0.3</v>
      </c>
      <c r="FU129" s="1" t="str" cm="1">
        <f t="array" aca="1" ref="FU129" ca="1">CONCATENATE(INDIRECT(ADDRESS(1,MATCH(_xlfn.MINIFS(B129:FE129,metrics.rec,"Time"),B129:FE129,0)+1)), ", ", INDIRECT(ADDRESS(2,MATCH(_xlfn.MINIFS(B129:FE129,metrics.rec,"Time"),B129:FE129,0)+1)))</f>
        <v>k=5, r=0.9</v>
      </c>
    </row>
    <row r="130" spans="1:177" x14ac:dyDescent="0.2">
      <c r="A130" s="1" t="s">
        <v>125</v>
      </c>
      <c r="B130" s="4"/>
      <c r="C130" s="4"/>
      <c r="D130" s="4"/>
      <c r="E130" s="4"/>
      <c r="F130" s="4"/>
      <c r="G130" s="4"/>
      <c r="H130" s="4"/>
      <c r="I130" s="4"/>
      <c r="J130" s="5">
        <v>0.64749999999999996</v>
      </c>
      <c r="K130" s="5">
        <v>0.7359</v>
      </c>
      <c r="L130" s="5">
        <v>0.25409999999999999</v>
      </c>
      <c r="M130" s="5">
        <v>9.1000000000000004E-3</v>
      </c>
      <c r="N130" s="5">
        <v>0.85540000000000005</v>
      </c>
      <c r="O130" s="5"/>
      <c r="P130" s="5">
        <v>1</v>
      </c>
      <c r="Q130" s="5">
        <v>2.3323999999999998</v>
      </c>
      <c r="R130" s="4">
        <v>0.65820000000000001</v>
      </c>
      <c r="S130" s="4">
        <v>0.75670000000000004</v>
      </c>
      <c r="T130" s="4">
        <v>0.23719999999999999</v>
      </c>
      <c r="U130" s="4">
        <v>1.7100000000000001E-2</v>
      </c>
      <c r="V130" s="4">
        <v>0.83099999999999996</v>
      </c>
      <c r="W130" s="4"/>
      <c r="X130" s="4">
        <v>1</v>
      </c>
      <c r="Y130" s="4">
        <v>1.9450000000000001</v>
      </c>
      <c r="Z130" s="5">
        <v>0.68389999999999995</v>
      </c>
      <c r="AA130" s="5">
        <v>0.81240000000000001</v>
      </c>
      <c r="AB130" s="5">
        <v>0.17449999999999999</v>
      </c>
      <c r="AC130" s="5">
        <v>2.8500000000000001E-2</v>
      </c>
      <c r="AD130" s="5">
        <v>0.77159999999999995</v>
      </c>
      <c r="AE130" s="5"/>
      <c r="AF130" s="5">
        <v>1</v>
      </c>
      <c r="AG130" s="5">
        <v>1.3883000000000001</v>
      </c>
      <c r="AH130" s="4">
        <v>0.74739999999999995</v>
      </c>
      <c r="AI130" s="4">
        <v>0.96640000000000004</v>
      </c>
      <c r="AJ130" s="4">
        <v>0.10489999999999999</v>
      </c>
      <c r="AK130" s="4">
        <v>5.1799999999999999E-2</v>
      </c>
      <c r="AL130" s="4">
        <v>0.52029999999999998</v>
      </c>
      <c r="AM130" s="4"/>
      <c r="AN130" s="4">
        <v>0.97640000000000005</v>
      </c>
      <c r="AO130" s="4">
        <v>0.7177</v>
      </c>
      <c r="AP130" s="5"/>
      <c r="AQ130" s="5"/>
      <c r="AR130" s="5"/>
      <c r="AS130" s="5"/>
      <c r="AT130" s="5"/>
      <c r="AU130" s="5"/>
      <c r="AV130" s="5"/>
      <c r="AW130" s="5"/>
      <c r="AX130" s="4"/>
      <c r="AY130" s="4"/>
      <c r="AZ130" s="4"/>
      <c r="BA130" s="4"/>
      <c r="BB130" s="4"/>
      <c r="BC130" s="4"/>
      <c r="BD130" s="4"/>
      <c r="BE130" s="4"/>
      <c r="BF130" s="5"/>
      <c r="BG130" s="5"/>
      <c r="BH130" s="5"/>
      <c r="BI130" s="5"/>
      <c r="BJ130" s="5"/>
      <c r="BK130" s="5"/>
      <c r="BL130" s="5"/>
      <c r="BM130" s="5"/>
      <c r="BN130" s="4"/>
      <c r="BO130" s="4"/>
      <c r="BP130" s="4"/>
      <c r="BQ130" s="4"/>
      <c r="BR130" s="4"/>
      <c r="BS130" s="4"/>
      <c r="BT130" s="4"/>
      <c r="BU130" s="4"/>
      <c r="BV130" s="5"/>
      <c r="BW130" s="5"/>
      <c r="BX130" s="5"/>
      <c r="BY130" s="5"/>
      <c r="BZ130" s="5"/>
      <c r="CA130" s="5"/>
      <c r="CB130" s="5"/>
      <c r="CC130" s="5"/>
      <c r="CD130" s="4"/>
      <c r="CE130" s="4"/>
      <c r="CF130" s="4"/>
      <c r="CG130" s="4"/>
      <c r="CH130" s="4"/>
      <c r="CI130" s="4"/>
      <c r="CJ130" s="4"/>
      <c r="CK130" s="4"/>
      <c r="CL130" s="5"/>
      <c r="CM130" s="5"/>
      <c r="CN130" s="5"/>
      <c r="CO130" s="5"/>
      <c r="CP130" s="5"/>
      <c r="CQ130" s="5"/>
      <c r="CR130" s="5"/>
      <c r="CS130" s="5"/>
      <c r="CT130" s="4"/>
      <c r="CU130" s="4"/>
      <c r="CV130" s="4"/>
      <c r="CW130" s="4"/>
      <c r="CX130" s="4"/>
      <c r="CY130" s="4"/>
      <c r="CZ130" s="4"/>
      <c r="DA130" s="4"/>
      <c r="DB130" s="5"/>
      <c r="DC130" s="5"/>
      <c r="DD130" s="5"/>
      <c r="DE130" s="5"/>
      <c r="DF130" s="5"/>
      <c r="DG130" s="5"/>
      <c r="DH130" s="5"/>
      <c r="DI130" s="5"/>
      <c r="DJ130" s="4"/>
      <c r="DK130" s="4"/>
      <c r="DL130" s="4"/>
      <c r="DM130" s="4"/>
      <c r="DN130" s="4"/>
      <c r="DO130" s="4"/>
      <c r="DP130" s="4"/>
      <c r="DQ130" s="4"/>
      <c r="DR130" s="5"/>
      <c r="DS130" s="5"/>
      <c r="DT130" s="5"/>
      <c r="DU130" s="5"/>
      <c r="DV130" s="5"/>
      <c r="DW130" s="5"/>
      <c r="DX130" s="5"/>
      <c r="DY130" s="5"/>
      <c r="DZ130" s="4"/>
      <c r="EA130" s="4"/>
      <c r="EB130" s="4"/>
      <c r="EC130" s="4"/>
      <c r="ED130" s="4"/>
      <c r="EE130" s="4"/>
      <c r="EF130" s="4"/>
      <c r="EG130" s="4"/>
      <c r="EH130" s="5"/>
      <c r="EI130" s="5"/>
      <c r="EJ130" s="5"/>
      <c r="EK130" s="5"/>
      <c r="EL130" s="5"/>
      <c r="EM130" s="5"/>
      <c r="EN130" s="5"/>
      <c r="EO130" s="5"/>
      <c r="EP130" s="4"/>
      <c r="EQ130" s="4"/>
      <c r="ER130" s="4"/>
      <c r="ES130" s="4"/>
      <c r="ET130" s="4"/>
      <c r="EU130" s="4"/>
      <c r="EV130" s="4"/>
      <c r="EW130" s="4"/>
      <c r="EX130" s="5"/>
      <c r="EY130" s="5"/>
      <c r="EZ130" s="5"/>
      <c r="FA130" s="5"/>
      <c r="FB130" s="5"/>
      <c r="FC130" s="5"/>
      <c r="FD130" s="5"/>
      <c r="FE130" s="5"/>
      <c r="FF130" s="4">
        <f t="shared" si="24"/>
        <v>0.68424999999999991</v>
      </c>
      <c r="FG130" s="4">
        <f t="shared" si="25"/>
        <v>0.81784999999999997</v>
      </c>
      <c r="FH130" s="4">
        <f t="shared" si="26"/>
        <v>0.19267499999999999</v>
      </c>
      <c r="FI130" s="4">
        <f t="shared" si="27"/>
        <v>2.6624999999999999E-2</v>
      </c>
      <c r="FJ130" s="4">
        <f t="shared" si="28"/>
        <v>0.74457499999999999</v>
      </c>
      <c r="FK130" s="4" t="e">
        <f t="shared" si="29"/>
        <v>#DIV/0!</v>
      </c>
      <c r="FL130" s="4">
        <f t="shared" si="30"/>
        <v>0.99409999999999998</v>
      </c>
      <c r="FM130" s="4">
        <f t="shared" si="31"/>
        <v>1.59585</v>
      </c>
      <c r="FN130" s="1" t="str" cm="1">
        <f t="array" aca="1" ref="FN130" ca="1">CONCATENATE(INDIRECT(ADDRESS(1,MATCH(_xlfn.MINIFS(B130:FE130,metrics.rec,"MAE"),B130:FE130,0)+1)), ", ", INDIRECT(ADDRESS(2,MATCH(_xlfn.MINIFS(B130:FE130,metrics.rec,"MAE"),B130:FE130,0)+1)))</f>
        <v>k=5, r=0.3</v>
      </c>
      <c r="FO130" s="1" t="str" cm="1">
        <f t="array" aca="1" ref="FO130" ca="1">CONCATENATE(INDIRECT(ADDRESS(1,MATCH(_xlfn.MINIFS(B130:FE130,metrics.rec,"MSE"),B130:FE130,0)+1)), ", ", INDIRECT(ADDRESS(2,MATCH(_xlfn.MINIFS(B130:FE130,metrics.rec,"MSE"),B130:FE130,0)+1)))</f>
        <v>k=5, r=0.3</v>
      </c>
      <c r="FP130" s="1" t="str" cm="1">
        <f t="array" aca="1" ref="FP130" ca="1">CONCATENATE(INDIRECT(ADDRESS(1,MATCH(_xlfn.MAXIFS(B130:FE130,metrics.rec,"R"),B130:FE130,0)+1)), ", ", INDIRECT(ADDRESS(2,MATCH(_xlfn.MAXIFS(B130:FE130,metrics.rec,"R"),B130:FE130,0)+1)))</f>
        <v>k=5, r=0.3</v>
      </c>
      <c r="FQ130" s="1" t="str" cm="1">
        <f t="array" aca="1" ref="FQ130" ca="1">CONCATENATE(INDIRECT(ADDRESS(1,MATCH(_xlfn.MAXIFS(B130:FE130,metrics.rec,"Precision"),B130:FE130,0)+1)), ", ", INDIRECT(ADDRESS(2,MATCH(_xlfn.MAXIFS(B130:FE130,metrics.rec,"Precision"),B130:FE130,0)+1)))</f>
        <v>k=5, r=0.9</v>
      </c>
      <c r="FR130" s="1" t="str" cm="1">
        <f t="array" aca="1" ref="FR130" ca="1">CONCATENATE(INDIRECT(ADDRESS(1,MATCH(_xlfn.MAXIFS(B130:FE130,metrics.rec,"Recall"),B130:FE130,0)+1)), ", ", INDIRECT(ADDRESS(2,MATCH(_xlfn.MAXIFS(B130:FE130,metrics.rec,"Recall"),B130:FE130,0)+1)))</f>
        <v>k=5, r=0.3</v>
      </c>
      <c r="FS130" s="1" t="e" cm="1">
        <f t="array" aca="1" ref="FS130" ca="1">CONCATENATE(INDIRECT(ADDRESS(1,MATCH(_xlfn.MAXIFS(B130:FE130,metrics.rec,"Coverage"),B130:FE130,0)+1)), ", ", INDIRECT(ADDRESS(2,MATCH(_xlfn.MAXIFS(B130:FE130,metrics.rec,"Coverage"),B130:FE130,0)+1)))</f>
        <v>#N/A</v>
      </c>
      <c r="FT130" s="1" t="str" cm="1">
        <f t="array" aca="1" ref="FT130" ca="1">CONCATENATE(INDIRECT(ADDRESS(1,MATCH(_xlfn.MAXIFS(B130:FE130,metrics.rec,"Recatio"),B130:FE130,0)+1)), ", ", INDIRECT(ADDRESS(2,MATCH(_xlfn.MAXIFS(B130:FE130,metrics.rec,"Recatio"),B130:FE130,0)+1)))</f>
        <v>k=5, r=0.3</v>
      </c>
      <c r="FU130" s="1" t="str" cm="1">
        <f t="array" aca="1" ref="FU130" ca="1">CONCATENATE(INDIRECT(ADDRESS(1,MATCH(_xlfn.MINIFS(B130:FE130,metrics.rec,"Time"),B130:FE130,0)+1)), ", ", INDIRECT(ADDRESS(2,MATCH(_xlfn.MINIFS(B130:FE130,metrics.rec,"Time"),B130:FE130,0)+1)))</f>
        <v>k=5, r=0.9</v>
      </c>
    </row>
    <row r="131" spans="1:177" x14ac:dyDescent="0.2">
      <c r="A131" s="1" t="s">
        <v>126</v>
      </c>
      <c r="B131" s="4"/>
      <c r="C131" s="4"/>
      <c r="D131" s="4"/>
      <c r="E131" s="4"/>
      <c r="F131" s="4"/>
      <c r="G131" s="4"/>
      <c r="H131" s="4"/>
      <c r="I131" s="4"/>
      <c r="J131" s="5">
        <v>0.65049999999999997</v>
      </c>
      <c r="K131" s="5">
        <v>0.74560000000000004</v>
      </c>
      <c r="L131" s="5">
        <v>0.26700000000000002</v>
      </c>
      <c r="M131" s="5">
        <v>7.3000000000000001E-3</v>
      </c>
      <c r="N131" s="5">
        <v>0.86529999999999996</v>
      </c>
      <c r="O131" s="5"/>
      <c r="P131" s="5">
        <v>1</v>
      </c>
      <c r="Q131" s="5">
        <v>2.3591000000000002</v>
      </c>
      <c r="R131" s="4">
        <v>0.65980000000000005</v>
      </c>
      <c r="S131" s="4">
        <v>0.7641</v>
      </c>
      <c r="T131" s="4">
        <v>0.2462</v>
      </c>
      <c r="U131" s="4">
        <v>1.38E-2</v>
      </c>
      <c r="V131" s="4">
        <v>0.84470000000000001</v>
      </c>
      <c r="W131" s="4"/>
      <c r="X131" s="4">
        <v>1</v>
      </c>
      <c r="Y131" s="4">
        <v>1.9188000000000001</v>
      </c>
      <c r="Z131" s="5">
        <v>0.68220000000000003</v>
      </c>
      <c r="AA131" s="5">
        <v>0.81299999999999994</v>
      </c>
      <c r="AB131" s="5">
        <v>0.1905</v>
      </c>
      <c r="AC131" s="5">
        <v>2.3699999999999999E-2</v>
      </c>
      <c r="AD131" s="5">
        <v>0.7984</v>
      </c>
      <c r="AE131" s="5"/>
      <c r="AF131" s="5">
        <v>1</v>
      </c>
      <c r="AG131" s="5">
        <v>1.4048</v>
      </c>
      <c r="AH131" s="4">
        <v>0.74350000000000005</v>
      </c>
      <c r="AI131" s="4">
        <v>0.95809999999999995</v>
      </c>
      <c r="AJ131" s="4">
        <v>0.109</v>
      </c>
      <c r="AK131" s="4">
        <v>5.2400000000000002E-2</v>
      </c>
      <c r="AL131" s="4">
        <v>0.56210000000000004</v>
      </c>
      <c r="AM131" s="4"/>
      <c r="AN131" s="4">
        <v>0.97640000000000005</v>
      </c>
      <c r="AO131" s="4">
        <v>0.71930000000000005</v>
      </c>
      <c r="AP131" s="5"/>
      <c r="AQ131" s="5"/>
      <c r="AR131" s="5"/>
      <c r="AS131" s="5"/>
      <c r="AT131" s="5"/>
      <c r="AU131" s="5"/>
      <c r="AV131" s="5"/>
      <c r="AW131" s="5"/>
      <c r="AX131" s="4"/>
      <c r="AY131" s="4"/>
      <c r="AZ131" s="4"/>
      <c r="BA131" s="4"/>
      <c r="BB131" s="4"/>
      <c r="BC131" s="4"/>
      <c r="BD131" s="4"/>
      <c r="BE131" s="4"/>
      <c r="BF131" s="5"/>
      <c r="BG131" s="5"/>
      <c r="BH131" s="5"/>
      <c r="BI131" s="5"/>
      <c r="BJ131" s="5"/>
      <c r="BK131" s="5"/>
      <c r="BL131" s="5"/>
      <c r="BM131" s="5"/>
      <c r="BN131" s="4"/>
      <c r="BO131" s="4"/>
      <c r="BP131" s="4"/>
      <c r="BQ131" s="4"/>
      <c r="BR131" s="4"/>
      <c r="BS131" s="4"/>
      <c r="BT131" s="4"/>
      <c r="BU131" s="4"/>
      <c r="BV131" s="5"/>
      <c r="BW131" s="5"/>
      <c r="BX131" s="5"/>
      <c r="BY131" s="5"/>
      <c r="BZ131" s="5"/>
      <c r="CA131" s="5"/>
      <c r="CB131" s="5"/>
      <c r="CC131" s="5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>
        <f t="shared" si="24"/>
        <v>0.68400000000000005</v>
      </c>
      <c r="FG131" s="4">
        <f t="shared" si="25"/>
        <v>0.82020000000000004</v>
      </c>
      <c r="FH131" s="4">
        <f t="shared" si="26"/>
        <v>0.20317499999999999</v>
      </c>
      <c r="FI131" s="4">
        <f t="shared" si="27"/>
        <v>2.4300000000000002E-2</v>
      </c>
      <c r="FJ131" s="4">
        <f t="shared" si="28"/>
        <v>0.767625</v>
      </c>
      <c r="FK131" s="4" t="e">
        <f t="shared" si="29"/>
        <v>#DIV/0!</v>
      </c>
      <c r="FL131" s="4">
        <f t="shared" si="30"/>
        <v>0.99409999999999998</v>
      </c>
      <c r="FM131" s="4">
        <f t="shared" si="31"/>
        <v>1.6005000000000003</v>
      </c>
      <c r="FN131" s="1" t="str" cm="1">
        <f t="array" aca="1" ref="FN131" ca="1">CONCATENATE(INDIRECT(ADDRESS(1,MATCH(_xlfn.MINIFS(B131:FE131,metrics.rec,"MAE"),B131:FE131,0)+1)), ", ", INDIRECT(ADDRESS(2,MATCH(_xlfn.MINIFS(B131:FE131,metrics.rec,"MAE"),B131:FE131,0)+1)))</f>
        <v>k=5, r=0.3</v>
      </c>
      <c r="FO131" s="1" t="str" cm="1">
        <f t="array" aca="1" ref="FO131" ca="1">CONCATENATE(INDIRECT(ADDRESS(1,MATCH(_xlfn.MINIFS(B131:FE131,metrics.rec,"MSE"),B131:FE131,0)+1)), ", ", INDIRECT(ADDRESS(2,MATCH(_xlfn.MINIFS(B131:FE131,metrics.rec,"MSE"),B131:FE131,0)+1)))</f>
        <v>k=5, r=0.3</v>
      </c>
      <c r="FP131" s="1" t="str" cm="1">
        <f t="array" aca="1" ref="FP131" ca="1">CONCATENATE(INDIRECT(ADDRESS(1,MATCH(_xlfn.MAXIFS(B131:FE131,metrics.rec,"R"),B131:FE131,0)+1)), ", ", INDIRECT(ADDRESS(2,MATCH(_xlfn.MAXIFS(B131:FE131,metrics.rec,"R"),B131:FE131,0)+1)))</f>
        <v>k=5, r=0.3</v>
      </c>
      <c r="FQ131" s="1" t="str" cm="1">
        <f t="array" aca="1" ref="FQ131" ca="1">CONCATENATE(INDIRECT(ADDRESS(1,MATCH(_xlfn.MAXIFS(B131:FE131,metrics.rec,"Precision"),B131:FE131,0)+1)), ", ", INDIRECT(ADDRESS(2,MATCH(_xlfn.MAXIFS(B131:FE131,metrics.rec,"Precision"),B131:FE131,0)+1)))</f>
        <v>k=5, r=0.9</v>
      </c>
      <c r="FR131" s="1" t="str" cm="1">
        <f t="array" aca="1" ref="FR131" ca="1">CONCATENATE(INDIRECT(ADDRESS(1,MATCH(_xlfn.MAXIFS(B131:FE131,metrics.rec,"Recall"),B131:FE131,0)+1)), ", ", INDIRECT(ADDRESS(2,MATCH(_xlfn.MAXIFS(B131:FE131,metrics.rec,"Recall"),B131:FE131,0)+1)))</f>
        <v>k=5, r=0.3</v>
      </c>
      <c r="FS131" s="1" t="e" cm="1">
        <f t="array" aca="1" ref="FS131" ca="1">CONCATENATE(INDIRECT(ADDRESS(1,MATCH(_xlfn.MAXIFS(B131:FE131,metrics.rec,"Coverage"),B131:FE131,0)+1)), ", ", INDIRECT(ADDRESS(2,MATCH(_xlfn.MAXIFS(B131:FE131,metrics.rec,"Coverage"),B131:FE131,0)+1)))</f>
        <v>#N/A</v>
      </c>
      <c r="FT131" s="1" t="str" cm="1">
        <f t="array" aca="1" ref="FT131" ca="1">CONCATENATE(INDIRECT(ADDRESS(1,MATCH(_xlfn.MAXIFS(B131:FE131,metrics.rec,"Recatio"),B131:FE131,0)+1)), ", ", INDIRECT(ADDRESS(2,MATCH(_xlfn.MAXIFS(B131:FE131,metrics.rec,"Recatio"),B131:FE131,0)+1)))</f>
        <v>k=5, r=0.3</v>
      </c>
      <c r="FU131" s="1" t="str" cm="1">
        <f t="array" aca="1" ref="FU131" ca="1">CONCATENATE(INDIRECT(ADDRESS(1,MATCH(_xlfn.MINIFS(B131:FE131,metrics.rec,"Time"),B131:FE131,0)+1)), ", ", INDIRECT(ADDRESS(2,MATCH(_xlfn.MINIFS(B131:FE131,metrics.rec,"Time"),B131:FE131,0)+1)))</f>
        <v>k=5, r=0.9</v>
      </c>
    </row>
    <row r="132" spans="1:177" x14ac:dyDescent="0.2">
      <c r="A132" s="1" t="s">
        <v>127</v>
      </c>
      <c r="B132" s="4"/>
      <c r="C132" s="4"/>
      <c r="D132" s="4"/>
      <c r="E132" s="4"/>
      <c r="F132" s="4"/>
      <c r="G132" s="4"/>
      <c r="H132" s="4"/>
      <c r="I132" s="4"/>
      <c r="J132" s="5">
        <v>0.67900000000000005</v>
      </c>
      <c r="K132" s="5">
        <v>0.81110000000000004</v>
      </c>
      <c r="L132" s="5">
        <v>0.23280000000000001</v>
      </c>
      <c r="M132" s="5">
        <v>4.8999999999999998E-3</v>
      </c>
      <c r="N132" s="5">
        <v>0.85519999999999996</v>
      </c>
      <c r="O132" s="5"/>
      <c r="P132" s="5">
        <v>1</v>
      </c>
      <c r="Q132" s="5">
        <v>5.7195999999999998</v>
      </c>
      <c r="R132" s="4">
        <v>0.68389999999999995</v>
      </c>
      <c r="S132" s="4">
        <v>0.8206</v>
      </c>
      <c r="T132" s="4">
        <v>0.21820000000000001</v>
      </c>
      <c r="U132" s="4">
        <v>9.1999999999999998E-3</v>
      </c>
      <c r="V132" s="4">
        <v>0.83889999999999998</v>
      </c>
      <c r="W132" s="4"/>
      <c r="X132" s="4">
        <v>1</v>
      </c>
      <c r="Y132" s="4">
        <v>4.2591000000000001</v>
      </c>
      <c r="Z132" s="5">
        <v>0.69910000000000005</v>
      </c>
      <c r="AA132" s="5">
        <v>0.85809999999999997</v>
      </c>
      <c r="AB132" s="5">
        <v>0.20430000000000001</v>
      </c>
      <c r="AC132" s="5">
        <v>1.5299999999999999E-2</v>
      </c>
      <c r="AD132" s="5">
        <v>0.80089999999999995</v>
      </c>
      <c r="AE132" s="5"/>
      <c r="AF132" s="5">
        <v>1</v>
      </c>
      <c r="AG132" s="5">
        <v>2.4661</v>
      </c>
      <c r="AH132" s="4">
        <v>0.74339999999999995</v>
      </c>
      <c r="AI132" s="4">
        <v>0.96609999999999996</v>
      </c>
      <c r="AJ132" s="4">
        <v>0.1424</v>
      </c>
      <c r="AK132" s="4">
        <v>3.0300000000000001E-2</v>
      </c>
      <c r="AL132" s="4">
        <v>0.66080000000000005</v>
      </c>
      <c r="AM132" s="4"/>
      <c r="AN132" s="4">
        <v>0.98260000000000003</v>
      </c>
      <c r="AO132" s="4">
        <v>1.1831</v>
      </c>
      <c r="AP132" s="5"/>
      <c r="AQ132" s="5"/>
      <c r="AR132" s="5"/>
      <c r="AS132" s="5"/>
      <c r="AT132" s="5"/>
      <c r="AU132" s="5"/>
      <c r="AV132" s="5"/>
      <c r="AW132" s="5"/>
      <c r="AX132" s="4"/>
      <c r="AY132" s="4"/>
      <c r="AZ132" s="4"/>
      <c r="BA132" s="4"/>
      <c r="BB132" s="4"/>
      <c r="BC132" s="4"/>
      <c r="BD132" s="4"/>
      <c r="BE132" s="4"/>
      <c r="BF132" s="5"/>
      <c r="BG132" s="5"/>
      <c r="BH132" s="5"/>
      <c r="BI132" s="5"/>
      <c r="BJ132" s="5"/>
      <c r="BK132" s="5"/>
      <c r="BL132" s="5"/>
      <c r="BM132" s="5"/>
      <c r="BN132" s="4"/>
      <c r="BO132" s="4"/>
      <c r="BP132" s="4"/>
      <c r="BQ132" s="4"/>
      <c r="BR132" s="4"/>
      <c r="BS132" s="4"/>
      <c r="BT132" s="4"/>
      <c r="BU132" s="4"/>
      <c r="BV132" s="5"/>
      <c r="BW132" s="5"/>
      <c r="BX132" s="5"/>
      <c r="BY132" s="5"/>
      <c r="BZ132" s="5"/>
      <c r="CA132" s="5"/>
      <c r="CB132" s="5"/>
      <c r="CC132" s="5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/>
      <c r="EI132" s="5"/>
      <c r="EJ132" s="5"/>
      <c r="EK132" s="5"/>
      <c r="EL132" s="5"/>
      <c r="EM132" s="5"/>
      <c r="EN132" s="5"/>
      <c r="EO132" s="5"/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>
        <f t="shared" si="24"/>
        <v>0.70135000000000003</v>
      </c>
      <c r="FG132" s="4">
        <f t="shared" si="25"/>
        <v>0.86397499999999994</v>
      </c>
      <c r="FH132" s="4">
        <f t="shared" si="26"/>
        <v>0.19942499999999999</v>
      </c>
      <c r="FI132" s="4">
        <f t="shared" si="27"/>
        <v>1.4925000000000001E-2</v>
      </c>
      <c r="FJ132" s="4">
        <f t="shared" si="28"/>
        <v>0.78895000000000004</v>
      </c>
      <c r="FK132" s="4" t="e">
        <f t="shared" si="29"/>
        <v>#DIV/0!</v>
      </c>
      <c r="FL132" s="4">
        <f t="shared" si="30"/>
        <v>0.99565000000000003</v>
      </c>
      <c r="FM132" s="4">
        <f t="shared" si="31"/>
        <v>3.4069750000000001</v>
      </c>
      <c r="FN132" s="1" t="str" cm="1">
        <f t="array" aca="1" ref="FN132" ca="1">CONCATENATE(INDIRECT(ADDRESS(1,MATCH(_xlfn.MINIFS(B132:FE132,metrics.rec,"MAE"),B132:FE132,0)+1)), ", ", INDIRECT(ADDRESS(2,MATCH(_xlfn.MINIFS(B132:FE132,metrics.rec,"MAE"),B132:FE132,0)+1)))</f>
        <v>k=5, r=0.3</v>
      </c>
      <c r="FO132" s="1" t="str" cm="1">
        <f t="array" aca="1" ref="FO132" ca="1">CONCATENATE(INDIRECT(ADDRESS(1,MATCH(_xlfn.MINIFS(B132:FE132,metrics.rec,"MSE"),B132:FE132,0)+1)), ", ", INDIRECT(ADDRESS(2,MATCH(_xlfn.MINIFS(B132:FE132,metrics.rec,"MSE"),B132:FE132,0)+1)))</f>
        <v>k=5, r=0.3</v>
      </c>
      <c r="FP132" s="1" t="str" cm="1">
        <f t="array" aca="1" ref="FP132" ca="1">CONCATENATE(INDIRECT(ADDRESS(1,MATCH(_xlfn.MAXIFS(B132:FE132,metrics.rec,"R"),B132:FE132,0)+1)), ", ", INDIRECT(ADDRESS(2,MATCH(_xlfn.MAXIFS(B132:FE132,metrics.rec,"R"),B132:FE132,0)+1)))</f>
        <v>k=5, r=0.3</v>
      </c>
      <c r="FQ132" s="1" t="str" cm="1">
        <f t="array" aca="1" ref="FQ132" ca="1">CONCATENATE(INDIRECT(ADDRESS(1,MATCH(_xlfn.MAXIFS(B132:FE132,metrics.rec,"Precision"),B132:FE132,0)+1)), ", ", INDIRECT(ADDRESS(2,MATCH(_xlfn.MAXIFS(B132:FE132,metrics.rec,"Precision"),B132:FE132,0)+1)))</f>
        <v>k=5, r=0.9</v>
      </c>
      <c r="FR132" s="1" t="str" cm="1">
        <f t="array" aca="1" ref="FR132" ca="1">CONCATENATE(INDIRECT(ADDRESS(1,MATCH(_xlfn.MAXIFS(B132:FE132,metrics.rec,"Recall"),B132:FE132,0)+1)), ", ", INDIRECT(ADDRESS(2,MATCH(_xlfn.MAXIFS(B132:FE132,metrics.rec,"Recall"),B132:FE132,0)+1)))</f>
        <v>k=5, r=0.3</v>
      </c>
      <c r="FS132" s="1" t="e" cm="1">
        <f t="array" aca="1" ref="FS132" ca="1">CONCATENATE(INDIRECT(ADDRESS(1,MATCH(_xlfn.MAXIFS(B132:FE132,metrics.rec,"Coverage"),B132:FE132,0)+1)), ", ", INDIRECT(ADDRESS(2,MATCH(_xlfn.MAXIFS(B132:FE132,metrics.rec,"Coverage"),B132:FE132,0)+1)))</f>
        <v>#N/A</v>
      </c>
      <c r="FT132" s="1" t="str" cm="1">
        <f t="array" aca="1" ref="FT132" ca="1">CONCATENATE(INDIRECT(ADDRESS(1,MATCH(_xlfn.MAXIFS(B132:FE132,metrics.rec,"Recatio"),B132:FE132,0)+1)), ", ", INDIRECT(ADDRESS(2,MATCH(_xlfn.MAXIFS(B132:FE132,metrics.rec,"Recatio"),B132:FE132,0)+1)))</f>
        <v>k=5, r=0.3</v>
      </c>
      <c r="FU132" s="1" t="str" cm="1">
        <f t="array" aca="1" ref="FU132" ca="1">CONCATENATE(INDIRECT(ADDRESS(1,MATCH(_xlfn.MINIFS(B132:FE132,metrics.rec,"Time"),B132:FE132,0)+1)), ", ", INDIRECT(ADDRESS(2,MATCH(_xlfn.MINIFS(B132:FE132,metrics.rec,"Time"),B132:FE132,0)+1)))</f>
        <v>k=5, r=0.9</v>
      </c>
    </row>
    <row r="133" spans="1:177" x14ac:dyDescent="0.2">
      <c r="A133" s="1" t="s">
        <v>128</v>
      </c>
      <c r="B133" s="4"/>
      <c r="C133" s="4"/>
      <c r="D133" s="4"/>
      <c r="E133" s="4"/>
      <c r="F133" s="4"/>
      <c r="G133" s="4"/>
      <c r="H133" s="4"/>
      <c r="I133" s="4"/>
      <c r="J133" s="5">
        <v>0.72330000000000005</v>
      </c>
      <c r="K133" s="5">
        <v>0.88470000000000004</v>
      </c>
      <c r="L133" s="5">
        <v>0.1246</v>
      </c>
      <c r="M133" s="5">
        <v>8.3999999999999995E-3</v>
      </c>
      <c r="N133" s="5">
        <v>0.63990000000000002</v>
      </c>
      <c r="O133" s="5"/>
      <c r="P133" s="5">
        <v>1</v>
      </c>
      <c r="Q133" s="5">
        <v>2.3060999999999998</v>
      </c>
      <c r="R133" s="4">
        <v>0.72550000000000003</v>
      </c>
      <c r="S133" s="4">
        <v>0.8952</v>
      </c>
      <c r="T133" s="4">
        <v>0.1222</v>
      </c>
      <c r="U133" s="4">
        <v>1.41E-2</v>
      </c>
      <c r="V133" s="4">
        <v>0.62760000000000005</v>
      </c>
      <c r="W133" s="4"/>
      <c r="X133" s="4">
        <v>1</v>
      </c>
      <c r="Y133" s="4">
        <v>2.0304000000000002</v>
      </c>
      <c r="Z133" s="5">
        <v>0.73970000000000002</v>
      </c>
      <c r="AA133" s="5">
        <v>0.93730000000000002</v>
      </c>
      <c r="AB133" s="5">
        <v>7.1800000000000003E-2</v>
      </c>
      <c r="AC133" s="5">
        <v>2.1299999999999999E-2</v>
      </c>
      <c r="AD133" s="5">
        <v>0.61380000000000001</v>
      </c>
      <c r="AE133" s="5"/>
      <c r="AF133" s="5">
        <v>1</v>
      </c>
      <c r="AG133" s="5">
        <v>1.3984000000000001</v>
      </c>
      <c r="AH133" s="4">
        <v>0.79859999999999998</v>
      </c>
      <c r="AI133" s="4">
        <v>1.0829</v>
      </c>
      <c r="AJ133" s="4">
        <v>-8.5000000000000006E-3</v>
      </c>
      <c r="AK133" s="4">
        <v>4.7500000000000001E-2</v>
      </c>
      <c r="AL133" s="4">
        <v>0.51049999999999995</v>
      </c>
      <c r="AM133" s="4"/>
      <c r="AN133" s="4">
        <v>0.97640000000000005</v>
      </c>
      <c r="AO133" s="4">
        <v>0.7258</v>
      </c>
      <c r="AP133" s="5"/>
      <c r="AQ133" s="5"/>
      <c r="AR133" s="5"/>
      <c r="AS133" s="5"/>
      <c r="AT133" s="5"/>
      <c r="AU133" s="5"/>
      <c r="AV133" s="5"/>
      <c r="AW133" s="5"/>
      <c r="AX133" s="4"/>
      <c r="AY133" s="4"/>
      <c r="AZ133" s="4"/>
      <c r="BA133" s="4"/>
      <c r="BB133" s="4"/>
      <c r="BC133" s="4"/>
      <c r="BD133" s="4"/>
      <c r="BE133" s="4"/>
      <c r="BF133" s="5"/>
      <c r="BG133" s="5"/>
      <c r="BH133" s="5"/>
      <c r="BI133" s="5"/>
      <c r="BJ133" s="5"/>
      <c r="BK133" s="5"/>
      <c r="BL133" s="5"/>
      <c r="BM133" s="5"/>
      <c r="BN133" s="4"/>
      <c r="BO133" s="4"/>
      <c r="BP133" s="4"/>
      <c r="BQ133" s="4"/>
      <c r="BR133" s="4"/>
      <c r="BS133" s="4"/>
      <c r="BT133" s="4"/>
      <c r="BU133" s="4"/>
      <c r="BV133" s="5"/>
      <c r="BW133" s="5"/>
      <c r="BX133" s="5"/>
      <c r="BY133" s="5"/>
      <c r="BZ133" s="5"/>
      <c r="CA133" s="5"/>
      <c r="CB133" s="5"/>
      <c r="CC133" s="5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>
        <f t="shared" si="24"/>
        <v>0.74677500000000008</v>
      </c>
      <c r="FG133" s="4">
        <f t="shared" si="25"/>
        <v>0.95002500000000001</v>
      </c>
      <c r="FH133" s="4">
        <f t="shared" si="26"/>
        <v>7.7524999999999997E-2</v>
      </c>
      <c r="FI133" s="4">
        <f t="shared" si="27"/>
        <v>2.2824999999999998E-2</v>
      </c>
      <c r="FJ133" s="4">
        <f t="shared" si="28"/>
        <v>0.59794999999999998</v>
      </c>
      <c r="FK133" s="4" t="e">
        <f t="shared" si="29"/>
        <v>#DIV/0!</v>
      </c>
      <c r="FL133" s="4">
        <f t="shared" si="30"/>
        <v>0.99409999999999998</v>
      </c>
      <c r="FM133" s="4">
        <f t="shared" si="31"/>
        <v>1.6151749999999998</v>
      </c>
      <c r="FN133" s="1" t="str" cm="1">
        <f t="array" aca="1" ref="FN133" ca="1">CONCATENATE(INDIRECT(ADDRESS(1,MATCH(_xlfn.MINIFS(B133:FE133,metrics.rec,"MAE"),B133:FE133,0)+1)), ", ", INDIRECT(ADDRESS(2,MATCH(_xlfn.MINIFS(B133:FE133,metrics.rec,"MAE"),B133:FE133,0)+1)))</f>
        <v>k=5, r=0.3</v>
      </c>
      <c r="FO133" s="1" t="str" cm="1">
        <f t="array" aca="1" ref="FO133" ca="1">CONCATENATE(INDIRECT(ADDRESS(1,MATCH(_xlfn.MINIFS(B133:FE133,metrics.rec,"MSE"),B133:FE133,0)+1)), ", ", INDIRECT(ADDRESS(2,MATCH(_xlfn.MINIFS(B133:FE133,metrics.rec,"MSE"),B133:FE133,0)+1)))</f>
        <v>k=5, r=0.3</v>
      </c>
      <c r="FP133" s="1" t="str" cm="1">
        <f t="array" aca="1" ref="FP133" ca="1">CONCATENATE(INDIRECT(ADDRESS(1,MATCH(_xlfn.MAXIFS(B133:FE133,metrics.rec,"R"),B133:FE133,0)+1)), ", ", INDIRECT(ADDRESS(2,MATCH(_xlfn.MAXIFS(B133:FE133,metrics.rec,"R"),B133:FE133,0)+1)))</f>
        <v>k=5, r=0.3</v>
      </c>
      <c r="FQ133" s="1" t="str" cm="1">
        <f t="array" aca="1" ref="FQ133" ca="1">CONCATENATE(INDIRECT(ADDRESS(1,MATCH(_xlfn.MAXIFS(B133:FE133,metrics.rec,"Precision"),B133:FE133,0)+1)), ", ", INDIRECT(ADDRESS(2,MATCH(_xlfn.MAXIFS(B133:FE133,metrics.rec,"Precision"),B133:FE133,0)+1)))</f>
        <v>k=5, r=0.9</v>
      </c>
      <c r="FR133" s="1" t="str" cm="1">
        <f t="array" aca="1" ref="FR133" ca="1">CONCATENATE(INDIRECT(ADDRESS(1,MATCH(_xlfn.MAXIFS(B133:FE133,metrics.rec,"Recall"),B133:FE133,0)+1)), ", ", INDIRECT(ADDRESS(2,MATCH(_xlfn.MAXIFS(B133:FE133,metrics.rec,"Recall"),B133:FE133,0)+1)))</f>
        <v>k=5, r=0.3</v>
      </c>
      <c r="FS133" s="1" t="e" cm="1">
        <f t="array" aca="1" ref="FS133" ca="1">CONCATENATE(INDIRECT(ADDRESS(1,MATCH(_xlfn.MAXIFS(B133:FE133,metrics.rec,"Coverage"),B133:FE133,0)+1)), ", ", INDIRECT(ADDRESS(2,MATCH(_xlfn.MAXIFS(B133:FE133,metrics.rec,"Coverage"),B133:FE133,0)+1)))</f>
        <v>#N/A</v>
      </c>
      <c r="FT133" s="1" t="str" cm="1">
        <f t="array" aca="1" ref="FT133" ca="1">CONCATENATE(INDIRECT(ADDRESS(1,MATCH(_xlfn.MAXIFS(B133:FE133,metrics.rec,"Recatio"),B133:FE133,0)+1)), ", ", INDIRECT(ADDRESS(2,MATCH(_xlfn.MAXIFS(B133:FE133,metrics.rec,"Recatio"),B133:FE133,0)+1)))</f>
        <v>k=5, r=0.3</v>
      </c>
      <c r="FU133" s="1" t="str" cm="1">
        <f t="array" aca="1" ref="FU133" ca="1">CONCATENATE(INDIRECT(ADDRESS(1,MATCH(_xlfn.MINIFS(B133:FE133,metrics.rec,"Time"),B133:FE133,0)+1)), ", ", INDIRECT(ADDRESS(2,MATCH(_xlfn.MINIFS(B133:FE133,metrics.rec,"Time"),B133:FE133,0)+1)))</f>
        <v>k=5, r=0.9</v>
      </c>
    </row>
    <row r="134" spans="1:177" x14ac:dyDescent="0.2">
      <c r="A134" s="1" t="s">
        <v>129</v>
      </c>
      <c r="B134" s="4"/>
      <c r="C134" s="4"/>
      <c r="D134" s="4"/>
      <c r="E134" s="4"/>
      <c r="F134" s="4"/>
      <c r="G134" s="4"/>
      <c r="H134" s="4"/>
      <c r="I134" s="4"/>
      <c r="J134" s="5">
        <v>0.65139999999999998</v>
      </c>
      <c r="K134" s="5">
        <v>0.73829999999999996</v>
      </c>
      <c r="L134" s="5">
        <v>0.22009999999999999</v>
      </c>
      <c r="M134" s="5">
        <v>1.2699999999999999E-2</v>
      </c>
      <c r="N134" s="5">
        <v>0.84289999999999998</v>
      </c>
      <c r="O134" s="5"/>
      <c r="P134" s="5">
        <v>1</v>
      </c>
      <c r="Q134" s="5">
        <v>2.2709000000000001</v>
      </c>
      <c r="R134" s="4">
        <v>0.66039999999999999</v>
      </c>
      <c r="S134" s="4">
        <v>0.75780000000000003</v>
      </c>
      <c r="T134" s="4">
        <v>0.2089</v>
      </c>
      <c r="U134" s="4">
        <v>2.3E-2</v>
      </c>
      <c r="V134" s="4">
        <v>0.81699999999999995</v>
      </c>
      <c r="W134" s="4"/>
      <c r="X134" s="4">
        <v>1</v>
      </c>
      <c r="Y134" s="4">
        <v>2.1021999999999998</v>
      </c>
      <c r="Z134" s="5">
        <v>0.68330000000000002</v>
      </c>
      <c r="AA134" s="5">
        <v>0.80779999999999996</v>
      </c>
      <c r="AB134" s="5">
        <v>0.15959999999999999</v>
      </c>
      <c r="AC134" s="5">
        <v>3.4500000000000003E-2</v>
      </c>
      <c r="AD134" s="5">
        <v>0.76459999999999995</v>
      </c>
      <c r="AE134" s="5"/>
      <c r="AF134" s="5">
        <v>1</v>
      </c>
      <c r="AG134" s="5">
        <v>1.3575999999999999</v>
      </c>
      <c r="AH134" s="4">
        <v>0.74250000000000005</v>
      </c>
      <c r="AI134" s="4">
        <v>0.95379999999999998</v>
      </c>
      <c r="AJ134" s="4">
        <v>0.1048</v>
      </c>
      <c r="AK134" s="4">
        <v>5.4100000000000002E-2</v>
      </c>
      <c r="AL134" s="4">
        <v>0.53300000000000003</v>
      </c>
      <c r="AM134" s="4"/>
      <c r="AN134" s="4">
        <v>0.97640000000000005</v>
      </c>
      <c r="AO134" s="4">
        <v>0.72330000000000005</v>
      </c>
      <c r="AP134" s="5"/>
      <c r="AQ134" s="5"/>
      <c r="AR134" s="5"/>
      <c r="AS134" s="5"/>
      <c r="AT134" s="5"/>
      <c r="AU134" s="5"/>
      <c r="AV134" s="5"/>
      <c r="AW134" s="5"/>
      <c r="AX134" s="4"/>
      <c r="AY134" s="4"/>
      <c r="AZ134" s="4"/>
      <c r="BA134" s="4"/>
      <c r="BB134" s="4"/>
      <c r="BC134" s="4"/>
      <c r="BD134" s="4"/>
      <c r="BE134" s="4"/>
      <c r="BF134" s="5"/>
      <c r="BG134" s="5"/>
      <c r="BH134" s="5"/>
      <c r="BI134" s="5"/>
      <c r="BJ134" s="5"/>
      <c r="BK134" s="5"/>
      <c r="BL134" s="5"/>
      <c r="BM134" s="5"/>
      <c r="BN134" s="4"/>
      <c r="BO134" s="4"/>
      <c r="BP134" s="4"/>
      <c r="BQ134" s="4"/>
      <c r="BR134" s="4"/>
      <c r="BS134" s="4"/>
      <c r="BT134" s="4"/>
      <c r="BU134" s="4"/>
      <c r="BV134" s="5"/>
      <c r="BW134" s="5"/>
      <c r="BX134" s="5"/>
      <c r="BY134" s="5"/>
      <c r="BZ134" s="5"/>
      <c r="CA134" s="5"/>
      <c r="CB134" s="5"/>
      <c r="CC134" s="5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>
        <f t="shared" si="24"/>
        <v>0.68440000000000001</v>
      </c>
      <c r="FG134" s="4">
        <f t="shared" si="25"/>
        <v>0.81442499999999995</v>
      </c>
      <c r="FH134" s="4">
        <f t="shared" si="26"/>
        <v>0.17335</v>
      </c>
      <c r="FI134" s="4">
        <f t="shared" si="27"/>
        <v>3.1074999999999998E-2</v>
      </c>
      <c r="FJ134" s="4">
        <f t="shared" si="28"/>
        <v>0.739375</v>
      </c>
      <c r="FK134" s="4" t="e">
        <f t="shared" si="29"/>
        <v>#DIV/0!</v>
      </c>
      <c r="FL134" s="4">
        <f t="shared" si="30"/>
        <v>0.99409999999999998</v>
      </c>
      <c r="FM134" s="4">
        <f t="shared" si="31"/>
        <v>1.6134999999999999</v>
      </c>
      <c r="FN134" s="1" t="str" cm="1">
        <f t="array" aca="1" ref="FN134" ca="1">CONCATENATE(INDIRECT(ADDRESS(1,MATCH(_xlfn.MINIFS(B134:FE134,metrics.rec,"MAE"),B134:FE134,0)+1)), ", ", INDIRECT(ADDRESS(2,MATCH(_xlfn.MINIFS(B134:FE134,metrics.rec,"MAE"),B134:FE134,0)+1)))</f>
        <v>k=5, r=0.3</v>
      </c>
      <c r="FO134" s="1" t="str" cm="1">
        <f t="array" aca="1" ref="FO134" ca="1">CONCATENATE(INDIRECT(ADDRESS(1,MATCH(_xlfn.MINIFS(B134:FE134,metrics.rec,"MSE"),B134:FE134,0)+1)), ", ", INDIRECT(ADDRESS(2,MATCH(_xlfn.MINIFS(B134:FE134,metrics.rec,"MSE"),B134:FE134,0)+1)))</f>
        <v>k=5, r=0.3</v>
      </c>
      <c r="FP134" s="1" t="str" cm="1">
        <f t="array" aca="1" ref="FP134" ca="1">CONCATENATE(INDIRECT(ADDRESS(1,MATCH(_xlfn.MAXIFS(B134:FE134,metrics.rec,"R"),B134:FE134,0)+1)), ", ", INDIRECT(ADDRESS(2,MATCH(_xlfn.MAXIFS(B134:FE134,metrics.rec,"R"),B134:FE134,0)+1)))</f>
        <v>k=5, r=0.3</v>
      </c>
      <c r="FQ134" s="1" t="str" cm="1">
        <f t="array" aca="1" ref="FQ134" ca="1">CONCATENATE(INDIRECT(ADDRESS(1,MATCH(_xlfn.MAXIFS(B134:FE134,metrics.rec,"Precision"),B134:FE134,0)+1)), ", ", INDIRECT(ADDRESS(2,MATCH(_xlfn.MAXIFS(B134:FE134,metrics.rec,"Precision"),B134:FE134,0)+1)))</f>
        <v>k=5, r=0.9</v>
      </c>
      <c r="FR134" s="1" t="str" cm="1">
        <f t="array" aca="1" ref="FR134" ca="1">CONCATENATE(INDIRECT(ADDRESS(1,MATCH(_xlfn.MAXIFS(B134:FE134,metrics.rec,"Recall"),B134:FE134,0)+1)), ", ", INDIRECT(ADDRESS(2,MATCH(_xlfn.MAXIFS(B134:FE134,metrics.rec,"Recall"),B134:FE134,0)+1)))</f>
        <v>k=5, r=0.3</v>
      </c>
      <c r="FS134" s="1" t="e" cm="1">
        <f t="array" aca="1" ref="FS134" ca="1">CONCATENATE(INDIRECT(ADDRESS(1,MATCH(_xlfn.MAXIFS(B134:FE134,metrics.rec,"Coverage"),B134:FE134,0)+1)), ", ", INDIRECT(ADDRESS(2,MATCH(_xlfn.MAXIFS(B134:FE134,metrics.rec,"Coverage"),B134:FE134,0)+1)))</f>
        <v>#N/A</v>
      </c>
      <c r="FT134" s="1" t="str" cm="1">
        <f t="array" aca="1" ref="FT134" ca="1">CONCATENATE(INDIRECT(ADDRESS(1,MATCH(_xlfn.MAXIFS(B134:FE134,metrics.rec,"Recatio"),B134:FE134,0)+1)), ", ", INDIRECT(ADDRESS(2,MATCH(_xlfn.MAXIFS(B134:FE134,metrics.rec,"Recatio"),B134:FE134,0)+1)))</f>
        <v>k=5, r=0.3</v>
      </c>
      <c r="FU134" s="1" t="str" cm="1">
        <f t="array" aca="1" ref="FU134" ca="1">CONCATENATE(INDIRECT(ADDRESS(1,MATCH(_xlfn.MINIFS(B134:FE134,metrics.rec,"Time"),B134:FE134,0)+1)), ", ", INDIRECT(ADDRESS(2,MATCH(_xlfn.MINIFS(B134:FE134,metrics.rec,"Time"),B134:FE134,0)+1)))</f>
        <v>k=5, r=0.9</v>
      </c>
    </row>
    <row r="135" spans="1:177" x14ac:dyDescent="0.2">
      <c r="A135" s="1" t="s">
        <v>130</v>
      </c>
      <c r="B135" s="4"/>
      <c r="C135" s="4"/>
      <c r="D135" s="4"/>
      <c r="E135" s="4"/>
      <c r="F135" s="4"/>
      <c r="G135" s="4"/>
      <c r="H135" s="4"/>
      <c r="I135" s="4"/>
      <c r="J135" s="5">
        <v>0.64980000000000004</v>
      </c>
      <c r="K135" s="5">
        <v>0.73480000000000001</v>
      </c>
      <c r="L135" s="5">
        <v>0.2296</v>
      </c>
      <c r="M135" s="5">
        <v>1.2699999999999999E-2</v>
      </c>
      <c r="N135" s="5">
        <v>0.84330000000000005</v>
      </c>
      <c r="O135" s="5"/>
      <c r="P135" s="5">
        <v>1</v>
      </c>
      <c r="Q135" s="5">
        <v>2.3742999999999999</v>
      </c>
      <c r="R135" s="4">
        <v>0.65949999999999998</v>
      </c>
      <c r="S135" s="4">
        <v>0.75490000000000002</v>
      </c>
      <c r="T135" s="4">
        <v>0.21529999999999999</v>
      </c>
      <c r="U135" s="4">
        <v>2.29E-2</v>
      </c>
      <c r="V135" s="4">
        <v>0.81789999999999996</v>
      </c>
      <c r="W135" s="4"/>
      <c r="X135" s="4">
        <v>1</v>
      </c>
      <c r="Y135" s="4">
        <v>2.3761000000000001</v>
      </c>
      <c r="Z135" s="5">
        <v>0.68189999999999995</v>
      </c>
      <c r="AA135" s="5">
        <v>0.80449999999999999</v>
      </c>
      <c r="AB135" s="5">
        <v>0.1633</v>
      </c>
      <c r="AC135" s="5">
        <v>3.3700000000000001E-2</v>
      </c>
      <c r="AD135" s="5">
        <v>0.76519999999999999</v>
      </c>
      <c r="AE135" s="5"/>
      <c r="AF135" s="5">
        <v>1</v>
      </c>
      <c r="AG135" s="5">
        <v>1.5935999999999999</v>
      </c>
      <c r="AH135" s="4">
        <v>0.74380000000000002</v>
      </c>
      <c r="AI135" s="4">
        <v>0.95669999999999999</v>
      </c>
      <c r="AJ135" s="4">
        <v>0.10340000000000001</v>
      </c>
      <c r="AK135" s="4">
        <v>4.4200000000000003E-2</v>
      </c>
      <c r="AL135" s="4">
        <v>0.56510000000000005</v>
      </c>
      <c r="AM135" s="4"/>
      <c r="AN135" s="4">
        <v>0.98</v>
      </c>
      <c r="AO135" s="4">
        <v>0.96699999999999997</v>
      </c>
      <c r="AP135" s="5"/>
      <c r="AQ135" s="5"/>
      <c r="AR135" s="5"/>
      <c r="AS135" s="5"/>
      <c r="AT135" s="5"/>
      <c r="AU135" s="5"/>
      <c r="AV135" s="5"/>
      <c r="AW135" s="5"/>
      <c r="AX135" s="4"/>
      <c r="AY135" s="4"/>
      <c r="AZ135" s="4"/>
      <c r="BA135" s="4"/>
      <c r="BB135" s="4"/>
      <c r="BC135" s="4"/>
      <c r="BD135" s="4"/>
      <c r="BE135" s="4"/>
      <c r="BF135" s="5"/>
      <c r="BG135" s="5"/>
      <c r="BH135" s="5"/>
      <c r="BI135" s="5"/>
      <c r="BJ135" s="5"/>
      <c r="BK135" s="5"/>
      <c r="BL135" s="5"/>
      <c r="BM135" s="5"/>
      <c r="BN135" s="4"/>
      <c r="BO135" s="4"/>
      <c r="BP135" s="4"/>
      <c r="BQ135" s="4"/>
      <c r="BR135" s="4"/>
      <c r="BS135" s="4"/>
      <c r="BT135" s="4"/>
      <c r="BU135" s="4"/>
      <c r="BV135" s="5"/>
      <c r="BW135" s="5"/>
      <c r="BX135" s="5"/>
      <c r="BY135" s="5"/>
      <c r="BZ135" s="5"/>
      <c r="CA135" s="5"/>
      <c r="CB135" s="5"/>
      <c r="CC135" s="5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>
        <f t="shared" si="24"/>
        <v>0.68374999999999997</v>
      </c>
      <c r="FG135" s="4">
        <f t="shared" si="25"/>
        <v>0.81272500000000003</v>
      </c>
      <c r="FH135" s="4">
        <f t="shared" si="26"/>
        <v>0.1779</v>
      </c>
      <c r="FI135" s="4">
        <f t="shared" si="27"/>
        <v>2.8375000000000001E-2</v>
      </c>
      <c r="FJ135" s="4">
        <f t="shared" si="28"/>
        <v>0.74787500000000007</v>
      </c>
      <c r="FK135" s="4" t="e">
        <f t="shared" si="29"/>
        <v>#DIV/0!</v>
      </c>
      <c r="FL135" s="4">
        <f t="shared" si="30"/>
        <v>0.995</v>
      </c>
      <c r="FM135" s="4">
        <f t="shared" si="31"/>
        <v>1.8277499999999998</v>
      </c>
      <c r="FN135" s="1" t="str" cm="1">
        <f t="array" aca="1" ref="FN135" ca="1">CONCATENATE(INDIRECT(ADDRESS(1,MATCH(_xlfn.MINIFS(B135:FE135,metrics.rec,"MAE"),B135:FE135,0)+1)), ", ", INDIRECT(ADDRESS(2,MATCH(_xlfn.MINIFS(B135:FE135,metrics.rec,"MAE"),B135:FE135,0)+1)))</f>
        <v>k=5, r=0.3</v>
      </c>
      <c r="FO135" s="1" t="str" cm="1">
        <f t="array" aca="1" ref="FO135" ca="1">CONCATENATE(INDIRECT(ADDRESS(1,MATCH(_xlfn.MINIFS(B135:FE135,metrics.rec,"MSE"),B135:FE135,0)+1)), ", ", INDIRECT(ADDRESS(2,MATCH(_xlfn.MINIFS(B135:FE135,metrics.rec,"MSE"),B135:FE135,0)+1)))</f>
        <v>k=5, r=0.3</v>
      </c>
      <c r="FP135" s="1" t="str" cm="1">
        <f t="array" aca="1" ref="FP135" ca="1">CONCATENATE(INDIRECT(ADDRESS(1,MATCH(_xlfn.MAXIFS(B135:FE135,metrics.rec,"R"),B135:FE135,0)+1)), ", ", INDIRECT(ADDRESS(2,MATCH(_xlfn.MAXIFS(B135:FE135,metrics.rec,"R"),B135:FE135,0)+1)))</f>
        <v>k=5, r=0.3</v>
      </c>
      <c r="FQ135" s="1" t="str" cm="1">
        <f t="array" aca="1" ref="FQ135" ca="1">CONCATENATE(INDIRECT(ADDRESS(1,MATCH(_xlfn.MAXIFS(B135:FE135,metrics.rec,"Precision"),B135:FE135,0)+1)), ", ", INDIRECT(ADDRESS(2,MATCH(_xlfn.MAXIFS(B135:FE135,metrics.rec,"Precision"),B135:FE135,0)+1)))</f>
        <v>k=5, r=0.9</v>
      </c>
      <c r="FR135" s="1" t="str" cm="1">
        <f t="array" aca="1" ref="FR135" ca="1">CONCATENATE(INDIRECT(ADDRESS(1,MATCH(_xlfn.MAXIFS(B135:FE135,metrics.rec,"Recall"),B135:FE135,0)+1)), ", ", INDIRECT(ADDRESS(2,MATCH(_xlfn.MAXIFS(B135:FE135,metrics.rec,"Recall"),B135:FE135,0)+1)))</f>
        <v>k=5, r=0.3</v>
      </c>
      <c r="FS135" s="1" t="e" cm="1">
        <f t="array" aca="1" ref="FS135" ca="1">CONCATENATE(INDIRECT(ADDRESS(1,MATCH(_xlfn.MAXIFS(B135:FE135,metrics.rec,"Coverage"),B135:FE135,0)+1)), ", ", INDIRECT(ADDRESS(2,MATCH(_xlfn.MAXIFS(B135:FE135,metrics.rec,"Coverage"),B135:FE135,0)+1)))</f>
        <v>#N/A</v>
      </c>
      <c r="FT135" s="1" t="str" cm="1">
        <f t="array" aca="1" ref="FT135" ca="1">CONCATENATE(INDIRECT(ADDRESS(1,MATCH(_xlfn.MAXIFS(B135:FE135,metrics.rec,"Recatio"),B135:FE135,0)+1)), ", ", INDIRECT(ADDRESS(2,MATCH(_xlfn.MAXIFS(B135:FE135,metrics.rec,"Recatio"),B135:FE135,0)+1)))</f>
        <v>k=5, r=0.3</v>
      </c>
      <c r="FU135" s="1" t="str" cm="1">
        <f t="array" aca="1" ref="FU135" ca="1">CONCATENATE(INDIRECT(ADDRESS(1,MATCH(_xlfn.MINIFS(B135:FE135,metrics.rec,"Time"),B135:FE135,0)+1)), ", ", INDIRECT(ADDRESS(2,MATCH(_xlfn.MINIFS(B135:FE135,metrics.rec,"Time"),B135:FE135,0)+1)))</f>
        <v>k=5, r=0.9</v>
      </c>
    </row>
    <row r="136" spans="1:177" x14ac:dyDescent="0.2">
      <c r="A136" s="1" t="s">
        <v>131</v>
      </c>
      <c r="B136" s="4"/>
      <c r="C136" s="4"/>
      <c r="D136" s="4"/>
      <c r="E136" s="4"/>
      <c r="F136" s="4"/>
      <c r="G136" s="4"/>
      <c r="H136" s="4"/>
      <c r="I136" s="4"/>
      <c r="J136" s="5">
        <v>0.6512</v>
      </c>
      <c r="K136" s="5">
        <v>0.73870000000000002</v>
      </c>
      <c r="L136" s="5">
        <v>0.22059999999999999</v>
      </c>
      <c r="M136" s="5">
        <v>1.2699999999999999E-2</v>
      </c>
      <c r="N136" s="5">
        <v>0.84260000000000002</v>
      </c>
      <c r="O136" s="5"/>
      <c r="P136" s="5">
        <v>1</v>
      </c>
      <c r="Q136" s="5">
        <v>2.3100999999999998</v>
      </c>
      <c r="R136" s="4">
        <v>0.66200000000000003</v>
      </c>
      <c r="S136" s="4">
        <v>0.76139999999999997</v>
      </c>
      <c r="T136" s="4">
        <v>0.20399999999999999</v>
      </c>
      <c r="U136" s="4">
        <v>2.29E-2</v>
      </c>
      <c r="V136" s="4">
        <v>0.81710000000000005</v>
      </c>
      <c r="W136" s="4"/>
      <c r="X136" s="4">
        <v>1</v>
      </c>
      <c r="Y136" s="4">
        <v>2.3805000000000001</v>
      </c>
      <c r="Z136" s="5">
        <v>0.68569999999999998</v>
      </c>
      <c r="AA136" s="5">
        <v>0.81430000000000002</v>
      </c>
      <c r="AB136" s="5">
        <v>0.1517</v>
      </c>
      <c r="AC136" s="5">
        <v>3.39E-2</v>
      </c>
      <c r="AD136" s="5">
        <v>0.76290000000000002</v>
      </c>
      <c r="AE136" s="5"/>
      <c r="AF136" s="5">
        <v>1</v>
      </c>
      <c r="AG136" s="5">
        <v>1.5887</v>
      </c>
      <c r="AH136" s="4">
        <v>0.749</v>
      </c>
      <c r="AI136" s="4">
        <v>0.96889999999999998</v>
      </c>
      <c r="AJ136" s="4">
        <v>0.10050000000000001</v>
      </c>
      <c r="AK136" s="4">
        <v>4.4200000000000003E-2</v>
      </c>
      <c r="AL136" s="4">
        <v>0.5605</v>
      </c>
      <c r="AM136" s="4"/>
      <c r="AN136" s="4">
        <v>0.98</v>
      </c>
      <c r="AO136" s="4">
        <v>0.96309999999999996</v>
      </c>
      <c r="AP136" s="5"/>
      <c r="AQ136" s="5"/>
      <c r="AR136" s="5"/>
      <c r="AS136" s="5"/>
      <c r="AT136" s="5"/>
      <c r="AU136" s="5"/>
      <c r="AV136" s="5"/>
      <c r="AW136" s="5"/>
      <c r="AX136" s="4"/>
      <c r="AY136" s="4"/>
      <c r="AZ136" s="4"/>
      <c r="BA136" s="4"/>
      <c r="BB136" s="4"/>
      <c r="BC136" s="4"/>
      <c r="BD136" s="4"/>
      <c r="BE136" s="4"/>
      <c r="BF136" s="5"/>
      <c r="BG136" s="5"/>
      <c r="BH136" s="5"/>
      <c r="BI136" s="5"/>
      <c r="BJ136" s="5"/>
      <c r="BK136" s="5"/>
      <c r="BL136" s="5"/>
      <c r="BM136" s="5"/>
      <c r="BN136" s="4"/>
      <c r="BO136" s="4"/>
      <c r="BP136" s="4"/>
      <c r="BQ136" s="4"/>
      <c r="BR136" s="4"/>
      <c r="BS136" s="4"/>
      <c r="BT136" s="4"/>
      <c r="BU136" s="4"/>
      <c r="BV136" s="5"/>
      <c r="BW136" s="5"/>
      <c r="BX136" s="5"/>
      <c r="BY136" s="5"/>
      <c r="BZ136" s="5"/>
      <c r="CA136" s="5"/>
      <c r="CB136" s="5"/>
      <c r="CC136" s="5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>
        <f t="shared" si="24"/>
        <v>0.686975</v>
      </c>
      <c r="FG136" s="4">
        <f t="shared" si="25"/>
        <v>0.82082500000000003</v>
      </c>
      <c r="FH136" s="4">
        <f t="shared" si="26"/>
        <v>0.16920000000000002</v>
      </c>
      <c r="FI136" s="4">
        <f t="shared" si="27"/>
        <v>2.8425000000000002E-2</v>
      </c>
      <c r="FJ136" s="4">
        <f t="shared" si="28"/>
        <v>0.74577500000000008</v>
      </c>
      <c r="FK136" s="4" t="e">
        <f t="shared" si="29"/>
        <v>#DIV/0!</v>
      </c>
      <c r="FL136" s="4">
        <f t="shared" si="30"/>
        <v>0.995</v>
      </c>
      <c r="FM136" s="4">
        <f t="shared" si="31"/>
        <v>1.8106</v>
      </c>
      <c r="FN136" s="1" t="str" cm="1">
        <f t="array" aca="1" ref="FN136" ca="1">CONCATENATE(INDIRECT(ADDRESS(1,MATCH(_xlfn.MINIFS(B136:FE136,metrics.rec,"MAE"),B136:FE136,0)+1)), ", ", INDIRECT(ADDRESS(2,MATCH(_xlfn.MINIFS(B136:FE136,metrics.rec,"MAE"),B136:FE136,0)+1)))</f>
        <v>k=5, r=0.3</v>
      </c>
      <c r="FO136" s="1" t="str" cm="1">
        <f t="array" aca="1" ref="FO136" ca="1">CONCATENATE(INDIRECT(ADDRESS(1,MATCH(_xlfn.MINIFS(B136:FE136,metrics.rec,"MSE"),B136:FE136,0)+1)), ", ", INDIRECT(ADDRESS(2,MATCH(_xlfn.MINIFS(B136:FE136,metrics.rec,"MSE"),B136:FE136,0)+1)))</f>
        <v>k=5, r=0.3</v>
      </c>
      <c r="FP136" s="1" t="str" cm="1">
        <f t="array" aca="1" ref="FP136" ca="1">CONCATENATE(INDIRECT(ADDRESS(1,MATCH(_xlfn.MAXIFS(B136:FE136,metrics.rec,"R"),B136:FE136,0)+1)), ", ", INDIRECT(ADDRESS(2,MATCH(_xlfn.MAXIFS(B136:FE136,metrics.rec,"R"),B136:FE136,0)+1)))</f>
        <v>k=5, r=0.3</v>
      </c>
      <c r="FQ136" s="1" t="str" cm="1">
        <f t="array" aca="1" ref="FQ136" ca="1">CONCATENATE(INDIRECT(ADDRESS(1,MATCH(_xlfn.MAXIFS(B136:FE136,metrics.rec,"Precision"),B136:FE136,0)+1)), ", ", INDIRECT(ADDRESS(2,MATCH(_xlfn.MAXIFS(B136:FE136,metrics.rec,"Precision"),B136:FE136,0)+1)))</f>
        <v>k=5, r=0.9</v>
      </c>
      <c r="FR136" s="1" t="str" cm="1">
        <f t="array" aca="1" ref="FR136" ca="1">CONCATENATE(INDIRECT(ADDRESS(1,MATCH(_xlfn.MAXIFS(B136:FE136,metrics.rec,"Recall"),B136:FE136,0)+1)), ", ", INDIRECT(ADDRESS(2,MATCH(_xlfn.MAXIFS(B136:FE136,metrics.rec,"Recall"),B136:FE136,0)+1)))</f>
        <v>k=5, r=0.3</v>
      </c>
      <c r="FS136" s="1" t="e" cm="1">
        <f t="array" aca="1" ref="FS136" ca="1">CONCATENATE(INDIRECT(ADDRESS(1,MATCH(_xlfn.MAXIFS(B136:FE136,metrics.rec,"Coverage"),B136:FE136,0)+1)), ", ", INDIRECT(ADDRESS(2,MATCH(_xlfn.MAXIFS(B136:FE136,metrics.rec,"Coverage"),B136:FE136,0)+1)))</f>
        <v>#N/A</v>
      </c>
      <c r="FT136" s="1" t="str" cm="1">
        <f t="array" aca="1" ref="FT136" ca="1">CONCATENATE(INDIRECT(ADDRESS(1,MATCH(_xlfn.MAXIFS(B136:FE136,metrics.rec,"Recatio"),B136:FE136,0)+1)), ", ", INDIRECT(ADDRESS(2,MATCH(_xlfn.MAXIFS(B136:FE136,metrics.rec,"Recatio"),B136:FE136,0)+1)))</f>
        <v>k=5, r=0.3</v>
      </c>
      <c r="FU136" s="1" t="str" cm="1">
        <f t="array" aca="1" ref="FU136" ca="1">CONCATENATE(INDIRECT(ADDRESS(1,MATCH(_xlfn.MINIFS(B136:FE136,metrics.rec,"Time"),B136:FE136,0)+1)), ", ", INDIRECT(ADDRESS(2,MATCH(_xlfn.MINIFS(B136:FE136,metrics.rec,"Time"),B136:FE136,0)+1)))</f>
        <v>k=5, r=0.9</v>
      </c>
    </row>
    <row r="137" spans="1:177" x14ac:dyDescent="0.2">
      <c r="A137" s="1" t="s">
        <v>132</v>
      </c>
      <c r="B137" s="4"/>
      <c r="C137" s="4"/>
      <c r="D137" s="4"/>
      <c r="E137" s="4"/>
      <c r="F137" s="4"/>
      <c r="G137" s="4"/>
      <c r="H137" s="4"/>
      <c r="I137" s="4"/>
      <c r="J137" s="5">
        <v>0.66539999999999999</v>
      </c>
      <c r="K137" s="5">
        <v>0.78120000000000001</v>
      </c>
      <c r="L137" s="5">
        <v>0.26750000000000002</v>
      </c>
      <c r="M137" s="5">
        <v>5.4999999999999997E-3</v>
      </c>
      <c r="N137" s="5">
        <v>0.81789999999999996</v>
      </c>
      <c r="O137" s="5"/>
      <c r="P137" s="5">
        <v>1</v>
      </c>
      <c r="Q137" s="5">
        <v>2.4258000000000002</v>
      </c>
      <c r="R137" s="4">
        <v>0.6754</v>
      </c>
      <c r="S137" s="4">
        <v>0.80269999999999997</v>
      </c>
      <c r="T137" s="4">
        <v>0.25159999999999999</v>
      </c>
      <c r="U137" s="4">
        <v>1.0699999999999999E-2</v>
      </c>
      <c r="V137" s="4">
        <v>0.78749999999999998</v>
      </c>
      <c r="W137" s="4"/>
      <c r="X137" s="4">
        <v>1</v>
      </c>
      <c r="Y137" s="4">
        <v>2.5192000000000001</v>
      </c>
      <c r="Z137" s="5">
        <v>0.70599999999999996</v>
      </c>
      <c r="AA137" s="5">
        <v>0.86990000000000001</v>
      </c>
      <c r="AB137" s="5">
        <v>0.1888</v>
      </c>
      <c r="AC137" s="5">
        <v>1.9199999999999998E-2</v>
      </c>
      <c r="AD137" s="5">
        <v>0.70740000000000003</v>
      </c>
      <c r="AE137" s="5"/>
      <c r="AF137" s="5">
        <v>1</v>
      </c>
      <c r="AG137" s="5">
        <v>1.9509000000000001</v>
      </c>
      <c r="AH137" s="4">
        <v>0.77690000000000003</v>
      </c>
      <c r="AI137" s="4">
        <v>1.0505</v>
      </c>
      <c r="AJ137" s="4">
        <v>5.2400000000000002E-2</v>
      </c>
      <c r="AK137" s="4">
        <v>2.5499999999999998E-2</v>
      </c>
      <c r="AL137" s="4">
        <v>0.52980000000000005</v>
      </c>
      <c r="AM137" s="4"/>
      <c r="AN137" s="4">
        <v>0.9839</v>
      </c>
      <c r="AO137" s="4">
        <v>1.0694999999999999</v>
      </c>
      <c r="AP137" s="5"/>
      <c r="AQ137" s="5"/>
      <c r="AR137" s="5"/>
      <c r="AS137" s="5"/>
      <c r="AT137" s="5"/>
      <c r="AU137" s="5"/>
      <c r="AV137" s="5"/>
      <c r="AW137" s="5"/>
      <c r="AX137" s="4"/>
      <c r="AY137" s="4"/>
      <c r="AZ137" s="4"/>
      <c r="BA137" s="4"/>
      <c r="BB137" s="4"/>
      <c r="BC137" s="4"/>
      <c r="BD137" s="4"/>
      <c r="BE137" s="4"/>
      <c r="BF137" s="5"/>
      <c r="BG137" s="5"/>
      <c r="BH137" s="5"/>
      <c r="BI137" s="5"/>
      <c r="BJ137" s="5"/>
      <c r="BK137" s="5"/>
      <c r="BL137" s="5"/>
      <c r="BM137" s="5"/>
      <c r="BN137" s="4"/>
      <c r="BO137" s="4"/>
      <c r="BP137" s="4"/>
      <c r="BQ137" s="4"/>
      <c r="BR137" s="4"/>
      <c r="BS137" s="4"/>
      <c r="BT137" s="4"/>
      <c r="BU137" s="4"/>
      <c r="BV137" s="5"/>
      <c r="BW137" s="5"/>
      <c r="BX137" s="5"/>
      <c r="BY137" s="5"/>
      <c r="BZ137" s="5"/>
      <c r="CA137" s="5"/>
      <c r="CB137" s="5"/>
      <c r="CC137" s="5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>
        <f t="shared" ref="FF137:FF168" si="32">AVERAGEIFS(B137:FE137,metrics.rec,"MAE")</f>
        <v>0.70592500000000002</v>
      </c>
      <c r="FG137" s="4">
        <f t="shared" ref="FG137:FG168" si="33">AVERAGEIFS(B137:FE137,metrics.rec,"MSE")</f>
        <v>0.87607499999999994</v>
      </c>
      <c r="FH137" s="4">
        <f t="shared" ref="FH137:FH168" si="34">AVERAGEIFS(B137:FE137,metrics.rec,"R")</f>
        <v>0.19007499999999999</v>
      </c>
      <c r="FI137" s="4">
        <f t="shared" ref="FI137:FI168" si="35">AVERAGEIFS(B137:FE137,metrics.rec,"Precision")</f>
        <v>1.5224999999999999E-2</v>
      </c>
      <c r="FJ137" s="4">
        <f t="shared" ref="FJ137:FJ168" si="36">AVERAGEIFS(B137:FE137,metrics.rec,"Recall")</f>
        <v>0.71065</v>
      </c>
      <c r="FK137" s="4" t="e">
        <f t="shared" ref="FK137:FK168" si="37">AVERAGEIFS(B137:FE137,metrics.rec,"Coverage")</f>
        <v>#DIV/0!</v>
      </c>
      <c r="FL137" s="4">
        <f t="shared" ref="FL137:FL168" si="38">AVERAGEIFS(B137:FE137,metrics.rec,"Recatio")</f>
        <v>0.99597500000000005</v>
      </c>
      <c r="FM137" s="4">
        <f t="shared" ref="FM137:FM168" si="39">AVERAGEIFS(B137:FE137,metrics.rec,"Time")</f>
        <v>1.99135</v>
      </c>
      <c r="FN137" s="1" t="str" cm="1">
        <f t="array" aca="1" ref="FN137" ca="1">CONCATENATE(INDIRECT(ADDRESS(1,MATCH(_xlfn.MINIFS(B137:FE137,metrics.rec,"MAE"),B137:FE137,0)+1)), ", ", INDIRECT(ADDRESS(2,MATCH(_xlfn.MINIFS(B137:FE137,metrics.rec,"MAE"),B137:FE137,0)+1)))</f>
        <v>k=5, r=0.3</v>
      </c>
      <c r="FO137" s="1" t="str" cm="1">
        <f t="array" aca="1" ref="FO137" ca="1">CONCATENATE(INDIRECT(ADDRESS(1,MATCH(_xlfn.MINIFS(B137:FE137,metrics.rec,"MSE"),B137:FE137,0)+1)), ", ", INDIRECT(ADDRESS(2,MATCH(_xlfn.MINIFS(B137:FE137,metrics.rec,"MSE"),B137:FE137,0)+1)))</f>
        <v>k=5, r=0.3</v>
      </c>
      <c r="FP137" s="1" t="str" cm="1">
        <f t="array" aca="1" ref="FP137" ca="1">CONCATENATE(INDIRECT(ADDRESS(1,MATCH(_xlfn.MAXIFS(B137:FE137,metrics.rec,"R"),B137:FE137,0)+1)), ", ", INDIRECT(ADDRESS(2,MATCH(_xlfn.MAXIFS(B137:FE137,metrics.rec,"R"),B137:FE137,0)+1)))</f>
        <v>k=5, r=0.3</v>
      </c>
      <c r="FQ137" s="1" t="str" cm="1">
        <f t="array" aca="1" ref="FQ137" ca="1">CONCATENATE(INDIRECT(ADDRESS(1,MATCH(_xlfn.MAXIFS(B137:FE137,metrics.rec,"Precision"),B137:FE137,0)+1)), ", ", INDIRECT(ADDRESS(2,MATCH(_xlfn.MAXIFS(B137:FE137,metrics.rec,"Precision"),B137:FE137,0)+1)))</f>
        <v>k=5, r=0.9</v>
      </c>
      <c r="FR137" s="1" t="str" cm="1">
        <f t="array" aca="1" ref="FR137" ca="1">CONCATENATE(INDIRECT(ADDRESS(1,MATCH(_xlfn.MAXIFS(B137:FE137,metrics.rec,"Recall"),B137:FE137,0)+1)), ", ", INDIRECT(ADDRESS(2,MATCH(_xlfn.MAXIFS(B137:FE137,metrics.rec,"Recall"),B137:FE137,0)+1)))</f>
        <v>k=5, r=0.3</v>
      </c>
      <c r="FS137" s="1" t="e" cm="1">
        <f t="array" aca="1" ref="FS137" ca="1">CONCATENATE(INDIRECT(ADDRESS(1,MATCH(_xlfn.MAXIFS(B137:FE137,metrics.rec,"Coverage"),B137:FE137,0)+1)), ", ", INDIRECT(ADDRESS(2,MATCH(_xlfn.MAXIFS(B137:FE137,metrics.rec,"Coverage"),B137:FE137,0)+1)))</f>
        <v>#N/A</v>
      </c>
      <c r="FT137" s="1" t="str" cm="1">
        <f t="array" aca="1" ref="FT137" ca="1">CONCATENATE(INDIRECT(ADDRESS(1,MATCH(_xlfn.MAXIFS(B137:FE137,metrics.rec,"Recatio"),B137:FE137,0)+1)), ", ", INDIRECT(ADDRESS(2,MATCH(_xlfn.MAXIFS(B137:FE137,metrics.rec,"Recatio"),B137:FE137,0)+1)))</f>
        <v>k=5, r=0.3</v>
      </c>
      <c r="FU137" s="1" t="str" cm="1">
        <f t="array" aca="1" ref="FU137" ca="1">CONCATENATE(INDIRECT(ADDRESS(1,MATCH(_xlfn.MINIFS(B137:FE137,metrics.rec,"Time"),B137:FE137,0)+1)), ", ", INDIRECT(ADDRESS(2,MATCH(_xlfn.MINIFS(B137:FE137,metrics.rec,"Time"),B137:FE137,0)+1)))</f>
        <v>k=5, r=0.9</v>
      </c>
    </row>
    <row r="138" spans="1:177" x14ac:dyDescent="0.2">
      <c r="A138" s="1" t="s">
        <v>133</v>
      </c>
      <c r="B138" s="4"/>
      <c r="C138" s="4"/>
      <c r="D138" s="4"/>
      <c r="E138" s="4"/>
      <c r="F138" s="4"/>
      <c r="G138" s="4"/>
      <c r="H138" s="4"/>
      <c r="I138" s="4"/>
      <c r="J138" s="5">
        <v>0.65010000000000001</v>
      </c>
      <c r="K138" s="5">
        <v>0.74080000000000001</v>
      </c>
      <c r="L138" s="5">
        <v>0.2482</v>
      </c>
      <c r="M138" s="5">
        <v>9.1999999999999998E-3</v>
      </c>
      <c r="N138" s="5">
        <v>0.85529999999999995</v>
      </c>
      <c r="O138" s="5"/>
      <c r="P138" s="5">
        <v>1</v>
      </c>
      <c r="Q138" s="5">
        <v>2.3534999999999999</v>
      </c>
      <c r="R138" s="4">
        <v>0.6613</v>
      </c>
      <c r="S138" s="4">
        <v>0.76349999999999996</v>
      </c>
      <c r="T138" s="4">
        <v>0.22770000000000001</v>
      </c>
      <c r="U138" s="4">
        <v>1.7399999999999999E-2</v>
      </c>
      <c r="V138" s="4">
        <v>0.83079999999999998</v>
      </c>
      <c r="W138" s="4"/>
      <c r="X138" s="4">
        <v>1</v>
      </c>
      <c r="Y138" s="4">
        <v>2.3675000000000002</v>
      </c>
      <c r="Z138" s="5">
        <v>0.68789999999999996</v>
      </c>
      <c r="AA138" s="5">
        <v>0.82120000000000004</v>
      </c>
      <c r="AB138" s="5">
        <v>0.16800000000000001</v>
      </c>
      <c r="AC138" s="5">
        <v>2.93E-2</v>
      </c>
      <c r="AD138" s="5">
        <v>0.76919999999999999</v>
      </c>
      <c r="AE138" s="5"/>
      <c r="AF138" s="5">
        <v>1</v>
      </c>
      <c r="AG138" s="5">
        <v>1.9418</v>
      </c>
      <c r="AH138" s="4">
        <v>0.75329999999999997</v>
      </c>
      <c r="AI138" s="4">
        <v>0.98060000000000003</v>
      </c>
      <c r="AJ138" s="4">
        <v>0.1016</v>
      </c>
      <c r="AK138" s="4">
        <v>4.2599999999999999E-2</v>
      </c>
      <c r="AL138" s="4">
        <v>0.53390000000000004</v>
      </c>
      <c r="AM138" s="4"/>
      <c r="AN138" s="4">
        <v>0.98</v>
      </c>
      <c r="AO138" s="4">
        <v>0.99480000000000002</v>
      </c>
      <c r="AP138" s="5"/>
      <c r="AQ138" s="5"/>
      <c r="AR138" s="5"/>
      <c r="AS138" s="5"/>
      <c r="AT138" s="5"/>
      <c r="AU138" s="5"/>
      <c r="AV138" s="5"/>
      <c r="AW138" s="5"/>
      <c r="AX138" s="4"/>
      <c r="AY138" s="4"/>
      <c r="AZ138" s="4"/>
      <c r="BA138" s="4"/>
      <c r="BB138" s="4"/>
      <c r="BC138" s="4"/>
      <c r="BD138" s="4"/>
      <c r="BE138" s="4"/>
      <c r="BF138" s="5"/>
      <c r="BG138" s="5"/>
      <c r="BH138" s="5"/>
      <c r="BI138" s="5"/>
      <c r="BJ138" s="5"/>
      <c r="BK138" s="5"/>
      <c r="BL138" s="5"/>
      <c r="BM138" s="5"/>
      <c r="BN138" s="4"/>
      <c r="BO138" s="4"/>
      <c r="BP138" s="4"/>
      <c r="BQ138" s="4"/>
      <c r="BR138" s="4"/>
      <c r="BS138" s="4"/>
      <c r="BT138" s="4"/>
      <c r="BU138" s="4"/>
      <c r="BV138" s="5"/>
      <c r="BW138" s="5"/>
      <c r="BX138" s="5"/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>
        <f t="shared" si="32"/>
        <v>0.68814999999999993</v>
      </c>
      <c r="FG138" s="4">
        <f t="shared" si="33"/>
        <v>0.82652499999999995</v>
      </c>
      <c r="FH138" s="4">
        <f t="shared" si="34"/>
        <v>0.18637500000000001</v>
      </c>
      <c r="FI138" s="4">
        <f t="shared" si="35"/>
        <v>2.4625000000000001E-2</v>
      </c>
      <c r="FJ138" s="4">
        <f t="shared" si="36"/>
        <v>0.74729999999999996</v>
      </c>
      <c r="FK138" s="4" t="e">
        <f t="shared" si="37"/>
        <v>#DIV/0!</v>
      </c>
      <c r="FL138" s="4">
        <f t="shared" si="38"/>
        <v>0.995</v>
      </c>
      <c r="FM138" s="4">
        <f t="shared" si="39"/>
        <v>1.9143999999999999</v>
      </c>
      <c r="FN138" s="1" t="str" cm="1">
        <f t="array" aca="1" ref="FN138" ca="1">CONCATENATE(INDIRECT(ADDRESS(1,MATCH(_xlfn.MINIFS(B138:FE138,metrics.rec,"MAE"),B138:FE138,0)+1)), ", ", INDIRECT(ADDRESS(2,MATCH(_xlfn.MINIFS(B138:FE138,metrics.rec,"MAE"),B138:FE138,0)+1)))</f>
        <v>k=5, r=0.3</v>
      </c>
      <c r="FO138" s="1" t="str" cm="1">
        <f t="array" aca="1" ref="FO138" ca="1">CONCATENATE(INDIRECT(ADDRESS(1,MATCH(_xlfn.MINIFS(B138:FE138,metrics.rec,"MSE"),B138:FE138,0)+1)), ", ", INDIRECT(ADDRESS(2,MATCH(_xlfn.MINIFS(B138:FE138,metrics.rec,"MSE"),B138:FE138,0)+1)))</f>
        <v>k=5, r=0.3</v>
      </c>
      <c r="FP138" s="1" t="str" cm="1">
        <f t="array" aca="1" ref="FP138" ca="1">CONCATENATE(INDIRECT(ADDRESS(1,MATCH(_xlfn.MAXIFS(B138:FE138,metrics.rec,"R"),B138:FE138,0)+1)), ", ", INDIRECT(ADDRESS(2,MATCH(_xlfn.MAXIFS(B138:FE138,metrics.rec,"R"),B138:FE138,0)+1)))</f>
        <v>k=5, r=0.3</v>
      </c>
      <c r="FQ138" s="1" t="str" cm="1">
        <f t="array" aca="1" ref="FQ138" ca="1">CONCATENATE(INDIRECT(ADDRESS(1,MATCH(_xlfn.MAXIFS(B138:FE138,metrics.rec,"Precision"),B138:FE138,0)+1)), ", ", INDIRECT(ADDRESS(2,MATCH(_xlfn.MAXIFS(B138:FE138,metrics.rec,"Precision"),B138:FE138,0)+1)))</f>
        <v>k=5, r=0.9</v>
      </c>
      <c r="FR138" s="1" t="str" cm="1">
        <f t="array" aca="1" ref="FR138" ca="1">CONCATENATE(INDIRECT(ADDRESS(1,MATCH(_xlfn.MAXIFS(B138:FE138,metrics.rec,"Recall"),B138:FE138,0)+1)), ", ", INDIRECT(ADDRESS(2,MATCH(_xlfn.MAXIFS(B138:FE138,metrics.rec,"Recall"),B138:FE138,0)+1)))</f>
        <v>k=5, r=0.3</v>
      </c>
      <c r="FS138" s="1" t="e" cm="1">
        <f t="array" aca="1" ref="FS138" ca="1">CONCATENATE(INDIRECT(ADDRESS(1,MATCH(_xlfn.MAXIFS(B138:FE138,metrics.rec,"Coverage"),B138:FE138,0)+1)), ", ", INDIRECT(ADDRESS(2,MATCH(_xlfn.MAXIFS(B138:FE138,metrics.rec,"Coverage"),B138:FE138,0)+1)))</f>
        <v>#N/A</v>
      </c>
      <c r="FT138" s="1" t="str" cm="1">
        <f t="array" aca="1" ref="FT138" ca="1">CONCATENATE(INDIRECT(ADDRESS(1,MATCH(_xlfn.MAXIFS(B138:FE138,metrics.rec,"Recatio"),B138:FE138,0)+1)), ", ", INDIRECT(ADDRESS(2,MATCH(_xlfn.MAXIFS(B138:FE138,metrics.rec,"Recatio"),B138:FE138,0)+1)))</f>
        <v>k=5, r=0.3</v>
      </c>
      <c r="FU138" s="1" t="str" cm="1">
        <f t="array" aca="1" ref="FU138" ca="1">CONCATENATE(INDIRECT(ADDRESS(1,MATCH(_xlfn.MINIFS(B138:FE138,metrics.rec,"Time"),B138:FE138,0)+1)), ", ", INDIRECT(ADDRESS(2,MATCH(_xlfn.MINIFS(B138:FE138,metrics.rec,"Time"),B138:FE138,0)+1)))</f>
        <v>k=5, r=0.9</v>
      </c>
    </row>
    <row r="139" spans="1:177" x14ac:dyDescent="0.2">
      <c r="A139" s="1" t="s">
        <v>134</v>
      </c>
      <c r="B139" s="4"/>
      <c r="C139" s="4"/>
      <c r="D139" s="4"/>
      <c r="E139" s="4"/>
      <c r="F139" s="4"/>
      <c r="G139" s="4"/>
      <c r="H139" s="4"/>
      <c r="I139" s="4"/>
      <c r="J139" s="5">
        <v>0.65200000000000002</v>
      </c>
      <c r="K139" s="5">
        <v>0.74929999999999997</v>
      </c>
      <c r="L139" s="5">
        <v>0.25509999999999999</v>
      </c>
      <c r="M139" s="5">
        <v>7.4000000000000003E-3</v>
      </c>
      <c r="N139" s="5">
        <v>0.85860000000000003</v>
      </c>
      <c r="O139" s="5"/>
      <c r="P139" s="5">
        <v>1</v>
      </c>
      <c r="Q139" s="5">
        <v>2.3622000000000001</v>
      </c>
      <c r="R139" s="4">
        <v>0.66390000000000005</v>
      </c>
      <c r="S139" s="4">
        <v>0.77290000000000003</v>
      </c>
      <c r="T139" s="4">
        <v>0.23849999999999999</v>
      </c>
      <c r="U139" s="4">
        <v>1.43E-2</v>
      </c>
      <c r="V139" s="4">
        <v>0.83279999999999998</v>
      </c>
      <c r="W139" s="4"/>
      <c r="X139" s="4">
        <v>1</v>
      </c>
      <c r="Y139" s="4">
        <v>2.3763000000000001</v>
      </c>
      <c r="Z139" s="5">
        <v>0.69440000000000002</v>
      </c>
      <c r="AA139" s="5">
        <v>0.83799999999999997</v>
      </c>
      <c r="AB139" s="5">
        <v>0.1691</v>
      </c>
      <c r="AC139" s="5">
        <v>2.5700000000000001E-2</v>
      </c>
      <c r="AD139" s="5">
        <v>0.76539999999999997</v>
      </c>
      <c r="AE139" s="5"/>
      <c r="AF139" s="5">
        <v>1</v>
      </c>
      <c r="AG139" s="5">
        <v>1.9159999999999999</v>
      </c>
      <c r="AH139" s="4">
        <v>0.75929999999999997</v>
      </c>
      <c r="AI139" s="4">
        <v>0.99729999999999996</v>
      </c>
      <c r="AJ139" s="4">
        <v>0.1</v>
      </c>
      <c r="AK139" s="4">
        <v>4.1500000000000002E-2</v>
      </c>
      <c r="AL139" s="4">
        <v>0.5212</v>
      </c>
      <c r="AM139" s="4"/>
      <c r="AN139" s="4">
        <v>0.98</v>
      </c>
      <c r="AO139" s="4">
        <v>1.0068999999999999</v>
      </c>
      <c r="AP139" s="5"/>
      <c r="AQ139" s="5"/>
      <c r="AR139" s="5"/>
      <c r="AS139" s="5"/>
      <c r="AT139" s="5"/>
      <c r="AU139" s="5"/>
      <c r="AV139" s="5"/>
      <c r="AW139" s="5"/>
      <c r="AX139" s="4"/>
      <c r="AY139" s="4"/>
      <c r="AZ139" s="4"/>
      <c r="BA139" s="4"/>
      <c r="BB139" s="4"/>
      <c r="BC139" s="4"/>
      <c r="BD139" s="4"/>
      <c r="BE139" s="4"/>
      <c r="BF139" s="5"/>
      <c r="BG139" s="5"/>
      <c r="BH139" s="5"/>
      <c r="BI139" s="5"/>
      <c r="BJ139" s="5"/>
      <c r="BK139" s="5"/>
      <c r="BL139" s="5"/>
      <c r="BM139" s="5"/>
      <c r="BN139" s="4"/>
      <c r="BO139" s="4"/>
      <c r="BP139" s="4"/>
      <c r="BQ139" s="4"/>
      <c r="BR139" s="4"/>
      <c r="BS139" s="4"/>
      <c r="BT139" s="4"/>
      <c r="BU139" s="4"/>
      <c r="BV139" s="5"/>
      <c r="BW139" s="5"/>
      <c r="BX139" s="5"/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>
        <f t="shared" si="32"/>
        <v>0.69240000000000002</v>
      </c>
      <c r="FG139" s="4">
        <f t="shared" si="33"/>
        <v>0.83937499999999998</v>
      </c>
      <c r="FH139" s="4">
        <f t="shared" si="34"/>
        <v>0.19067499999999998</v>
      </c>
      <c r="FI139" s="4">
        <f t="shared" si="35"/>
        <v>2.2225000000000002E-2</v>
      </c>
      <c r="FJ139" s="4">
        <f t="shared" si="36"/>
        <v>0.74449999999999994</v>
      </c>
      <c r="FK139" s="4" t="e">
        <f t="shared" si="37"/>
        <v>#DIV/0!</v>
      </c>
      <c r="FL139" s="4">
        <f t="shared" si="38"/>
        <v>0.995</v>
      </c>
      <c r="FM139" s="4">
        <f t="shared" si="39"/>
        <v>1.9153500000000001</v>
      </c>
      <c r="FN139" s="1" t="str" cm="1">
        <f t="array" aca="1" ref="FN139" ca="1">CONCATENATE(INDIRECT(ADDRESS(1,MATCH(_xlfn.MINIFS(B139:FE139,metrics.rec,"MAE"),B139:FE139,0)+1)), ", ", INDIRECT(ADDRESS(2,MATCH(_xlfn.MINIFS(B139:FE139,metrics.rec,"MAE"),B139:FE139,0)+1)))</f>
        <v>k=5, r=0.3</v>
      </c>
      <c r="FO139" s="1" t="str" cm="1">
        <f t="array" aca="1" ref="FO139" ca="1">CONCATENATE(INDIRECT(ADDRESS(1,MATCH(_xlfn.MINIFS(B139:FE139,metrics.rec,"MSE"),B139:FE139,0)+1)), ", ", INDIRECT(ADDRESS(2,MATCH(_xlfn.MINIFS(B139:FE139,metrics.rec,"MSE"),B139:FE139,0)+1)))</f>
        <v>k=5, r=0.3</v>
      </c>
      <c r="FP139" s="1" t="str" cm="1">
        <f t="array" aca="1" ref="FP139" ca="1">CONCATENATE(INDIRECT(ADDRESS(1,MATCH(_xlfn.MAXIFS(B139:FE139,metrics.rec,"R"),B139:FE139,0)+1)), ", ", INDIRECT(ADDRESS(2,MATCH(_xlfn.MAXIFS(B139:FE139,metrics.rec,"R"),B139:FE139,0)+1)))</f>
        <v>k=5, r=0.3</v>
      </c>
      <c r="FQ139" s="1" t="str" cm="1">
        <f t="array" aca="1" ref="FQ139" ca="1">CONCATENATE(INDIRECT(ADDRESS(1,MATCH(_xlfn.MAXIFS(B139:FE139,metrics.rec,"Precision"),B139:FE139,0)+1)), ", ", INDIRECT(ADDRESS(2,MATCH(_xlfn.MAXIFS(B139:FE139,metrics.rec,"Precision"),B139:FE139,0)+1)))</f>
        <v>k=5, r=0.9</v>
      </c>
      <c r="FR139" s="1" t="str" cm="1">
        <f t="array" aca="1" ref="FR139" ca="1">CONCATENATE(INDIRECT(ADDRESS(1,MATCH(_xlfn.MAXIFS(B139:FE139,metrics.rec,"Recall"),B139:FE139,0)+1)), ", ", INDIRECT(ADDRESS(2,MATCH(_xlfn.MAXIFS(B139:FE139,metrics.rec,"Recall"),B139:FE139,0)+1)))</f>
        <v>k=5, r=0.3</v>
      </c>
      <c r="FS139" s="1" t="e" cm="1">
        <f t="array" aca="1" ref="FS139" ca="1">CONCATENATE(INDIRECT(ADDRESS(1,MATCH(_xlfn.MAXIFS(B139:FE139,metrics.rec,"Coverage"),B139:FE139,0)+1)), ", ", INDIRECT(ADDRESS(2,MATCH(_xlfn.MAXIFS(B139:FE139,metrics.rec,"Coverage"),B139:FE139,0)+1)))</f>
        <v>#N/A</v>
      </c>
      <c r="FT139" s="1" t="str" cm="1">
        <f t="array" aca="1" ref="FT139" ca="1">CONCATENATE(INDIRECT(ADDRESS(1,MATCH(_xlfn.MAXIFS(B139:FE139,metrics.rec,"Recatio"),B139:FE139,0)+1)), ", ", INDIRECT(ADDRESS(2,MATCH(_xlfn.MAXIFS(B139:FE139,metrics.rec,"Recatio"),B139:FE139,0)+1)))</f>
        <v>k=5, r=0.3</v>
      </c>
      <c r="FU139" s="1" t="str" cm="1">
        <f t="array" aca="1" ref="FU139" ca="1">CONCATENATE(INDIRECT(ADDRESS(1,MATCH(_xlfn.MINIFS(B139:FE139,metrics.rec,"Time"),B139:FE139,0)+1)), ", ", INDIRECT(ADDRESS(2,MATCH(_xlfn.MINIFS(B139:FE139,metrics.rec,"Time"),B139:FE139,0)+1)))</f>
        <v>k=5, r=0.9</v>
      </c>
    </row>
    <row r="140" spans="1:177" x14ac:dyDescent="0.2">
      <c r="A140" s="1" t="s">
        <v>135</v>
      </c>
      <c r="B140" s="4"/>
      <c r="C140" s="4"/>
      <c r="D140" s="4"/>
      <c r="E140" s="4"/>
      <c r="F140" s="4"/>
      <c r="G140" s="4"/>
      <c r="H140" s="4"/>
      <c r="I140" s="4"/>
      <c r="J140" s="5">
        <v>0.65900000000000003</v>
      </c>
      <c r="K140" s="5">
        <v>0.75919999999999999</v>
      </c>
      <c r="L140" s="5">
        <v>0.2142</v>
      </c>
      <c r="M140" s="5">
        <v>1.03E-2</v>
      </c>
      <c r="N140" s="5">
        <v>0.84750000000000003</v>
      </c>
      <c r="O140" s="5"/>
      <c r="P140" s="5">
        <v>1</v>
      </c>
      <c r="Q140" s="5">
        <v>2.3302999999999998</v>
      </c>
      <c r="R140" s="4">
        <v>0.67290000000000005</v>
      </c>
      <c r="S140" s="4">
        <v>0.78959999999999997</v>
      </c>
      <c r="T140" s="4">
        <v>0.19700000000000001</v>
      </c>
      <c r="U140" s="4">
        <v>1.9099999999999999E-2</v>
      </c>
      <c r="V140" s="4">
        <v>0.81950000000000001</v>
      </c>
      <c r="W140" s="4"/>
      <c r="X140" s="4">
        <v>1</v>
      </c>
      <c r="Y140" s="4">
        <v>2.4167000000000001</v>
      </c>
      <c r="Z140" s="5">
        <v>0.7026</v>
      </c>
      <c r="AA140" s="5">
        <v>0.85540000000000005</v>
      </c>
      <c r="AB140" s="5">
        <v>0.14069999999999999</v>
      </c>
      <c r="AC140" s="5">
        <v>3.0599999999999999E-2</v>
      </c>
      <c r="AD140" s="5">
        <v>0.75760000000000005</v>
      </c>
      <c r="AE140" s="5"/>
      <c r="AF140" s="5">
        <v>1</v>
      </c>
      <c r="AG140" s="5">
        <v>1.9023000000000001</v>
      </c>
      <c r="AH140" s="4">
        <v>0.76329999999999998</v>
      </c>
      <c r="AI140" s="4">
        <v>1.0053000000000001</v>
      </c>
      <c r="AJ140" s="4">
        <v>9.4600000000000004E-2</v>
      </c>
      <c r="AK140" s="4">
        <v>4.2700000000000002E-2</v>
      </c>
      <c r="AL140" s="4">
        <v>0.53520000000000001</v>
      </c>
      <c r="AM140" s="4"/>
      <c r="AN140" s="4">
        <v>0.98</v>
      </c>
      <c r="AO140" s="4">
        <v>1.0145</v>
      </c>
      <c r="AP140" s="5"/>
      <c r="AQ140" s="5"/>
      <c r="AR140" s="5"/>
      <c r="AS140" s="5"/>
      <c r="AT140" s="5"/>
      <c r="AU140" s="5"/>
      <c r="AV140" s="5"/>
      <c r="AW140" s="5"/>
      <c r="AX140" s="4"/>
      <c r="AY140" s="4"/>
      <c r="AZ140" s="4"/>
      <c r="BA140" s="4"/>
      <c r="BB140" s="4"/>
      <c r="BC140" s="4"/>
      <c r="BD140" s="4"/>
      <c r="BE140" s="4"/>
      <c r="BF140" s="5"/>
      <c r="BG140" s="5"/>
      <c r="BH140" s="5"/>
      <c r="BI140" s="5"/>
      <c r="BJ140" s="5"/>
      <c r="BK140" s="5"/>
      <c r="BL140" s="5"/>
      <c r="BM140" s="5"/>
      <c r="BN140" s="4"/>
      <c r="BO140" s="4"/>
      <c r="BP140" s="4"/>
      <c r="BQ140" s="4"/>
      <c r="BR140" s="4"/>
      <c r="BS140" s="4"/>
      <c r="BT140" s="4"/>
      <c r="BU140" s="4"/>
      <c r="BV140" s="5"/>
      <c r="BW140" s="5"/>
      <c r="BX140" s="5"/>
      <c r="BY140" s="5"/>
      <c r="BZ140" s="5"/>
      <c r="CA140" s="5"/>
      <c r="CB140" s="5"/>
      <c r="CC140" s="5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/>
      <c r="EI140" s="5"/>
      <c r="EJ140" s="5"/>
      <c r="EK140" s="5"/>
      <c r="EL140" s="5"/>
      <c r="EM140" s="5"/>
      <c r="EN140" s="5"/>
      <c r="EO140" s="5"/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>
        <f t="shared" si="32"/>
        <v>0.69945000000000002</v>
      </c>
      <c r="FG140" s="4">
        <f t="shared" si="33"/>
        <v>0.85237499999999999</v>
      </c>
      <c r="FH140" s="4">
        <f t="shared" si="34"/>
        <v>0.16162500000000002</v>
      </c>
      <c r="FI140" s="4">
        <f t="shared" si="35"/>
        <v>2.5675E-2</v>
      </c>
      <c r="FJ140" s="4">
        <f t="shared" si="36"/>
        <v>0.73995</v>
      </c>
      <c r="FK140" s="4" t="e">
        <f t="shared" si="37"/>
        <v>#DIV/0!</v>
      </c>
      <c r="FL140" s="4">
        <f t="shared" si="38"/>
        <v>0.995</v>
      </c>
      <c r="FM140" s="4">
        <f t="shared" si="39"/>
        <v>1.91595</v>
      </c>
      <c r="FN140" s="1" t="str" cm="1">
        <f t="array" aca="1" ref="FN140" ca="1">CONCATENATE(INDIRECT(ADDRESS(1,MATCH(_xlfn.MINIFS(B140:FE140,metrics.rec,"MAE"),B140:FE140,0)+1)), ", ", INDIRECT(ADDRESS(2,MATCH(_xlfn.MINIFS(B140:FE140,metrics.rec,"MAE"),B140:FE140,0)+1)))</f>
        <v>k=5, r=0.3</v>
      </c>
      <c r="FO140" s="1" t="str" cm="1">
        <f t="array" aca="1" ref="FO140" ca="1">CONCATENATE(INDIRECT(ADDRESS(1,MATCH(_xlfn.MINIFS(B140:FE140,metrics.rec,"MSE"),B140:FE140,0)+1)), ", ", INDIRECT(ADDRESS(2,MATCH(_xlfn.MINIFS(B140:FE140,metrics.rec,"MSE"),B140:FE140,0)+1)))</f>
        <v>k=5, r=0.3</v>
      </c>
      <c r="FP140" s="1" t="str" cm="1">
        <f t="array" aca="1" ref="FP140" ca="1">CONCATENATE(INDIRECT(ADDRESS(1,MATCH(_xlfn.MAXIFS(B140:FE140,metrics.rec,"R"),B140:FE140,0)+1)), ", ", INDIRECT(ADDRESS(2,MATCH(_xlfn.MAXIFS(B140:FE140,metrics.rec,"R"),B140:FE140,0)+1)))</f>
        <v>k=5, r=0.3</v>
      </c>
      <c r="FQ140" s="1" t="str" cm="1">
        <f t="array" aca="1" ref="FQ140" ca="1">CONCATENATE(INDIRECT(ADDRESS(1,MATCH(_xlfn.MAXIFS(B140:FE140,metrics.rec,"Precision"),B140:FE140,0)+1)), ", ", INDIRECT(ADDRESS(2,MATCH(_xlfn.MAXIFS(B140:FE140,metrics.rec,"Precision"),B140:FE140,0)+1)))</f>
        <v>k=5, r=0.9</v>
      </c>
      <c r="FR140" s="1" t="str" cm="1">
        <f t="array" aca="1" ref="FR140" ca="1">CONCATENATE(INDIRECT(ADDRESS(1,MATCH(_xlfn.MAXIFS(B140:FE140,metrics.rec,"Recall"),B140:FE140,0)+1)), ", ", INDIRECT(ADDRESS(2,MATCH(_xlfn.MAXIFS(B140:FE140,metrics.rec,"Recall"),B140:FE140,0)+1)))</f>
        <v>k=5, r=0.3</v>
      </c>
      <c r="FS140" s="1" t="e" cm="1">
        <f t="array" aca="1" ref="FS140" ca="1">CONCATENATE(INDIRECT(ADDRESS(1,MATCH(_xlfn.MAXIFS(B140:FE140,metrics.rec,"Coverage"),B140:FE140,0)+1)), ", ", INDIRECT(ADDRESS(2,MATCH(_xlfn.MAXIFS(B140:FE140,metrics.rec,"Coverage"),B140:FE140,0)+1)))</f>
        <v>#N/A</v>
      </c>
      <c r="FT140" s="1" t="str" cm="1">
        <f t="array" aca="1" ref="FT140" ca="1">CONCATENATE(INDIRECT(ADDRESS(1,MATCH(_xlfn.MAXIFS(B140:FE140,metrics.rec,"Recatio"),B140:FE140,0)+1)), ", ", INDIRECT(ADDRESS(2,MATCH(_xlfn.MAXIFS(B140:FE140,metrics.rec,"Recatio"),B140:FE140,0)+1)))</f>
        <v>k=5, r=0.3</v>
      </c>
      <c r="FU140" s="1" t="str" cm="1">
        <f t="array" aca="1" ref="FU140" ca="1">CONCATENATE(INDIRECT(ADDRESS(1,MATCH(_xlfn.MINIFS(B140:FE140,metrics.rec,"Time"),B140:FE140,0)+1)), ", ", INDIRECT(ADDRESS(2,MATCH(_xlfn.MINIFS(B140:FE140,metrics.rec,"Time"),B140:FE140,0)+1)))</f>
        <v>k=5, r=0.9</v>
      </c>
    </row>
    <row r="141" spans="1:177" x14ac:dyDescent="0.2">
      <c r="A141" s="1" t="s">
        <v>136</v>
      </c>
      <c r="B141" s="4"/>
      <c r="C141" s="4"/>
      <c r="D141" s="4"/>
      <c r="E141" s="4"/>
      <c r="F141" s="4"/>
      <c r="G141" s="4"/>
      <c r="H141" s="4"/>
      <c r="I141" s="4"/>
      <c r="J141" s="5">
        <v>0.65280000000000005</v>
      </c>
      <c r="K141" s="5">
        <v>0.74239999999999995</v>
      </c>
      <c r="L141" s="5">
        <v>0.21390000000000001</v>
      </c>
      <c r="M141" s="5">
        <v>1.2699999999999999E-2</v>
      </c>
      <c r="N141" s="5">
        <v>0.84230000000000005</v>
      </c>
      <c r="O141" s="5"/>
      <c r="P141" s="5">
        <v>1</v>
      </c>
      <c r="Q141" s="5">
        <v>2.2959999999999998</v>
      </c>
      <c r="R141" s="4">
        <v>0.66300000000000003</v>
      </c>
      <c r="S141" s="4">
        <v>0.76390000000000002</v>
      </c>
      <c r="T141" s="4">
        <v>0.19889999999999999</v>
      </c>
      <c r="U141" s="4">
        <v>2.3E-2</v>
      </c>
      <c r="V141" s="4">
        <v>0.81630000000000003</v>
      </c>
      <c r="W141" s="4"/>
      <c r="X141" s="4">
        <v>1</v>
      </c>
      <c r="Y141" s="4">
        <v>2.3311999999999999</v>
      </c>
      <c r="Z141" s="5">
        <v>0.68740000000000001</v>
      </c>
      <c r="AA141" s="5">
        <v>0.81820000000000004</v>
      </c>
      <c r="AB141" s="5">
        <v>0.15279999999999999</v>
      </c>
      <c r="AC141" s="5">
        <v>3.4000000000000002E-2</v>
      </c>
      <c r="AD141" s="5">
        <v>0.76239999999999997</v>
      </c>
      <c r="AE141" s="5"/>
      <c r="AF141" s="5">
        <v>1</v>
      </c>
      <c r="AG141" s="5">
        <v>1.9287000000000001</v>
      </c>
      <c r="AH141" s="4">
        <v>0.75</v>
      </c>
      <c r="AI141" s="4">
        <v>0.97199999999999998</v>
      </c>
      <c r="AJ141" s="4">
        <v>0.1003</v>
      </c>
      <c r="AK141" s="4">
        <v>4.4200000000000003E-2</v>
      </c>
      <c r="AL141" s="4">
        <v>0.55740000000000001</v>
      </c>
      <c r="AM141" s="4"/>
      <c r="AN141" s="4">
        <v>0.98</v>
      </c>
      <c r="AO141" s="4">
        <v>1.0222</v>
      </c>
      <c r="AP141" s="5"/>
      <c r="AQ141" s="5"/>
      <c r="AR141" s="5"/>
      <c r="AS141" s="5"/>
      <c r="AT141" s="5"/>
      <c r="AU141" s="5"/>
      <c r="AV141" s="5"/>
      <c r="AW141" s="5"/>
      <c r="AX141" s="4"/>
      <c r="AY141" s="4"/>
      <c r="AZ141" s="4"/>
      <c r="BA141" s="4"/>
      <c r="BB141" s="4"/>
      <c r="BC141" s="4"/>
      <c r="BD141" s="4"/>
      <c r="BE141" s="4"/>
      <c r="BF141" s="5"/>
      <c r="BG141" s="5"/>
      <c r="BH141" s="5"/>
      <c r="BI141" s="5"/>
      <c r="BJ141" s="5"/>
      <c r="BK141" s="5"/>
      <c r="BL141" s="5"/>
      <c r="BM141" s="5"/>
      <c r="BN141" s="4"/>
      <c r="BO141" s="4"/>
      <c r="BP141" s="4"/>
      <c r="BQ141" s="4"/>
      <c r="BR141" s="4"/>
      <c r="BS141" s="4"/>
      <c r="BT141" s="4"/>
      <c r="BU141" s="4"/>
      <c r="BV141" s="5"/>
      <c r="BW141" s="5"/>
      <c r="BX141" s="5"/>
      <c r="BY141" s="5"/>
      <c r="BZ141" s="5"/>
      <c r="CA141" s="5"/>
      <c r="CB141" s="5"/>
      <c r="CC141" s="5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>
        <f t="shared" si="32"/>
        <v>0.68830000000000002</v>
      </c>
      <c r="FG141" s="4">
        <f t="shared" si="33"/>
        <v>0.824125</v>
      </c>
      <c r="FH141" s="4">
        <f t="shared" si="34"/>
        <v>0.16647499999999998</v>
      </c>
      <c r="FI141" s="4">
        <f t="shared" si="35"/>
        <v>2.8475E-2</v>
      </c>
      <c r="FJ141" s="4">
        <f t="shared" si="36"/>
        <v>0.74460000000000004</v>
      </c>
      <c r="FK141" s="4" t="e">
        <f t="shared" si="37"/>
        <v>#DIV/0!</v>
      </c>
      <c r="FL141" s="4">
        <f t="shared" si="38"/>
        <v>0.995</v>
      </c>
      <c r="FM141" s="4">
        <f t="shared" si="39"/>
        <v>1.894525</v>
      </c>
      <c r="FN141" s="1" t="str" cm="1">
        <f t="array" aca="1" ref="FN141" ca="1">CONCATENATE(INDIRECT(ADDRESS(1,MATCH(_xlfn.MINIFS(B141:FE141,metrics.rec,"MAE"),B141:FE141,0)+1)), ", ", INDIRECT(ADDRESS(2,MATCH(_xlfn.MINIFS(B141:FE141,metrics.rec,"MAE"),B141:FE141,0)+1)))</f>
        <v>k=5, r=0.3</v>
      </c>
      <c r="FO141" s="1" t="str" cm="1">
        <f t="array" aca="1" ref="FO141" ca="1">CONCATENATE(INDIRECT(ADDRESS(1,MATCH(_xlfn.MINIFS(B141:FE141,metrics.rec,"MSE"),B141:FE141,0)+1)), ", ", INDIRECT(ADDRESS(2,MATCH(_xlfn.MINIFS(B141:FE141,metrics.rec,"MSE"),B141:FE141,0)+1)))</f>
        <v>k=5, r=0.3</v>
      </c>
      <c r="FP141" s="1" t="str" cm="1">
        <f t="array" aca="1" ref="FP141" ca="1">CONCATENATE(INDIRECT(ADDRESS(1,MATCH(_xlfn.MAXIFS(B141:FE141,metrics.rec,"R"),B141:FE141,0)+1)), ", ", INDIRECT(ADDRESS(2,MATCH(_xlfn.MAXIFS(B141:FE141,metrics.rec,"R"),B141:FE141,0)+1)))</f>
        <v>k=5, r=0.3</v>
      </c>
      <c r="FQ141" s="1" t="str" cm="1">
        <f t="array" aca="1" ref="FQ141" ca="1">CONCATENATE(INDIRECT(ADDRESS(1,MATCH(_xlfn.MAXIFS(B141:FE141,metrics.rec,"Precision"),B141:FE141,0)+1)), ", ", INDIRECT(ADDRESS(2,MATCH(_xlfn.MAXIFS(B141:FE141,metrics.rec,"Precision"),B141:FE141,0)+1)))</f>
        <v>k=5, r=0.9</v>
      </c>
      <c r="FR141" s="1" t="str" cm="1">
        <f t="array" aca="1" ref="FR141" ca="1">CONCATENATE(INDIRECT(ADDRESS(1,MATCH(_xlfn.MAXIFS(B141:FE141,metrics.rec,"Recall"),B141:FE141,0)+1)), ", ", INDIRECT(ADDRESS(2,MATCH(_xlfn.MAXIFS(B141:FE141,metrics.rec,"Recall"),B141:FE141,0)+1)))</f>
        <v>k=5, r=0.3</v>
      </c>
      <c r="FS141" s="1" t="e" cm="1">
        <f t="array" aca="1" ref="FS141" ca="1">CONCATENATE(INDIRECT(ADDRESS(1,MATCH(_xlfn.MAXIFS(B141:FE141,metrics.rec,"Coverage"),B141:FE141,0)+1)), ", ", INDIRECT(ADDRESS(2,MATCH(_xlfn.MAXIFS(B141:FE141,metrics.rec,"Coverage"),B141:FE141,0)+1)))</f>
        <v>#N/A</v>
      </c>
      <c r="FT141" s="1" t="str" cm="1">
        <f t="array" aca="1" ref="FT141" ca="1">CONCATENATE(INDIRECT(ADDRESS(1,MATCH(_xlfn.MAXIFS(B141:FE141,metrics.rec,"Recatio"),B141:FE141,0)+1)), ", ", INDIRECT(ADDRESS(2,MATCH(_xlfn.MAXIFS(B141:FE141,metrics.rec,"Recatio"),B141:FE141,0)+1)))</f>
        <v>k=5, r=0.3</v>
      </c>
      <c r="FU141" s="1" t="str" cm="1">
        <f t="array" aca="1" ref="FU141" ca="1">CONCATENATE(INDIRECT(ADDRESS(1,MATCH(_xlfn.MINIFS(B141:FE141,metrics.rec,"Time"),B141:FE141,0)+1)), ", ", INDIRECT(ADDRESS(2,MATCH(_xlfn.MINIFS(B141:FE141,metrics.rec,"Time"),B141:FE141,0)+1)))</f>
        <v>k=5, r=0.9</v>
      </c>
    </row>
    <row r="142" spans="1:177" x14ac:dyDescent="0.2">
      <c r="A142" s="1" t="s">
        <v>137</v>
      </c>
      <c r="B142" s="4"/>
      <c r="C142" s="4"/>
      <c r="D142" s="4"/>
      <c r="E142" s="4"/>
      <c r="F142" s="4"/>
      <c r="G142" s="4"/>
      <c r="H142" s="4"/>
      <c r="I142" s="4"/>
      <c r="J142" s="5">
        <v>0.64959999999999996</v>
      </c>
      <c r="K142" s="5">
        <v>0.73429999999999995</v>
      </c>
      <c r="L142" s="5">
        <v>0.2369</v>
      </c>
      <c r="M142" s="5">
        <v>1.24E-2</v>
      </c>
      <c r="N142" s="5">
        <v>0.84430000000000005</v>
      </c>
      <c r="O142" s="5"/>
      <c r="P142" s="5">
        <v>1</v>
      </c>
      <c r="Q142" s="5">
        <v>2.2105000000000001</v>
      </c>
      <c r="R142" s="4">
        <v>0.65920000000000001</v>
      </c>
      <c r="S142" s="4">
        <v>0.75470000000000004</v>
      </c>
      <c r="T142" s="4">
        <v>0.2177</v>
      </c>
      <c r="U142" s="4">
        <v>2.2499999999999999E-2</v>
      </c>
      <c r="V142" s="4">
        <v>0.81950000000000001</v>
      </c>
      <c r="W142" s="4"/>
      <c r="X142" s="4">
        <v>1</v>
      </c>
      <c r="Y142" s="4">
        <v>2.1722999999999999</v>
      </c>
      <c r="Z142" s="5">
        <v>0.68110000000000004</v>
      </c>
      <c r="AA142" s="5">
        <v>0.80289999999999995</v>
      </c>
      <c r="AB142" s="5">
        <v>0.16539999999999999</v>
      </c>
      <c r="AC142" s="5">
        <v>3.3700000000000001E-2</v>
      </c>
      <c r="AD142" s="5">
        <v>0.76690000000000003</v>
      </c>
      <c r="AE142" s="5"/>
      <c r="AF142" s="5">
        <v>1</v>
      </c>
      <c r="AG142" s="5">
        <v>1.6067</v>
      </c>
      <c r="AH142" s="4">
        <v>0.74080000000000001</v>
      </c>
      <c r="AI142" s="4">
        <v>0.94930000000000003</v>
      </c>
      <c r="AJ142" s="4">
        <v>0.1052</v>
      </c>
      <c r="AK142" s="4">
        <v>5.3900000000000003E-2</v>
      </c>
      <c r="AL142" s="4">
        <v>0.5393</v>
      </c>
      <c r="AM142" s="4"/>
      <c r="AN142" s="4">
        <v>0.97640000000000005</v>
      </c>
      <c r="AO142" s="4">
        <v>0.75760000000000005</v>
      </c>
      <c r="AP142" s="5"/>
      <c r="AQ142" s="5"/>
      <c r="AR142" s="5"/>
      <c r="AS142" s="5"/>
      <c r="AT142" s="5"/>
      <c r="AU142" s="5"/>
      <c r="AV142" s="5"/>
      <c r="AW142" s="5"/>
      <c r="AX142" s="4"/>
      <c r="AY142" s="4"/>
      <c r="AZ142" s="4"/>
      <c r="BA142" s="4"/>
      <c r="BB142" s="4"/>
      <c r="BC142" s="4"/>
      <c r="BD142" s="4"/>
      <c r="BE142" s="4"/>
      <c r="BF142" s="5"/>
      <c r="BG142" s="5"/>
      <c r="BH142" s="5"/>
      <c r="BI142" s="5"/>
      <c r="BJ142" s="5"/>
      <c r="BK142" s="5"/>
      <c r="BL142" s="5"/>
      <c r="BM142" s="5"/>
      <c r="BN142" s="4"/>
      <c r="BO142" s="4"/>
      <c r="BP142" s="4"/>
      <c r="BQ142" s="4"/>
      <c r="BR142" s="4"/>
      <c r="BS142" s="4"/>
      <c r="BT142" s="4"/>
      <c r="BU142" s="4"/>
      <c r="BV142" s="5"/>
      <c r="BW142" s="5"/>
      <c r="BX142" s="5"/>
      <c r="BY142" s="5"/>
      <c r="BZ142" s="5"/>
      <c r="CA142" s="5"/>
      <c r="CB142" s="5"/>
      <c r="CC142" s="5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>
        <f t="shared" si="32"/>
        <v>0.68267500000000003</v>
      </c>
      <c r="FG142" s="4">
        <f t="shared" si="33"/>
        <v>0.81030000000000002</v>
      </c>
      <c r="FH142" s="4">
        <f t="shared" si="34"/>
        <v>0.18129999999999999</v>
      </c>
      <c r="FI142" s="4">
        <f t="shared" si="35"/>
        <v>3.0624999999999999E-2</v>
      </c>
      <c r="FJ142" s="4">
        <f t="shared" si="36"/>
        <v>0.74250000000000005</v>
      </c>
      <c r="FK142" s="4" t="e">
        <f t="shared" si="37"/>
        <v>#DIV/0!</v>
      </c>
      <c r="FL142" s="4">
        <f t="shared" si="38"/>
        <v>0.99409999999999998</v>
      </c>
      <c r="FM142" s="4">
        <f t="shared" si="39"/>
        <v>1.6867749999999999</v>
      </c>
      <c r="FN142" s="1" t="str" cm="1">
        <f t="array" aca="1" ref="FN142" ca="1">CONCATENATE(INDIRECT(ADDRESS(1,MATCH(_xlfn.MINIFS(B142:FE142,metrics.rec,"MAE"),B142:FE142,0)+1)), ", ", INDIRECT(ADDRESS(2,MATCH(_xlfn.MINIFS(B142:FE142,metrics.rec,"MAE"),B142:FE142,0)+1)))</f>
        <v>k=5, r=0.3</v>
      </c>
      <c r="FO142" s="1" t="str" cm="1">
        <f t="array" aca="1" ref="FO142" ca="1">CONCATENATE(INDIRECT(ADDRESS(1,MATCH(_xlfn.MINIFS(B142:FE142,metrics.rec,"MSE"),B142:FE142,0)+1)), ", ", INDIRECT(ADDRESS(2,MATCH(_xlfn.MINIFS(B142:FE142,metrics.rec,"MSE"),B142:FE142,0)+1)))</f>
        <v>k=5, r=0.3</v>
      </c>
      <c r="FP142" s="1" t="str" cm="1">
        <f t="array" aca="1" ref="FP142" ca="1">CONCATENATE(INDIRECT(ADDRESS(1,MATCH(_xlfn.MAXIFS(B142:FE142,metrics.rec,"R"),B142:FE142,0)+1)), ", ", INDIRECT(ADDRESS(2,MATCH(_xlfn.MAXIFS(B142:FE142,metrics.rec,"R"),B142:FE142,0)+1)))</f>
        <v>k=5, r=0.3</v>
      </c>
      <c r="FQ142" s="1" t="str" cm="1">
        <f t="array" aca="1" ref="FQ142" ca="1">CONCATENATE(INDIRECT(ADDRESS(1,MATCH(_xlfn.MAXIFS(B142:FE142,metrics.rec,"Precision"),B142:FE142,0)+1)), ", ", INDIRECT(ADDRESS(2,MATCH(_xlfn.MAXIFS(B142:FE142,metrics.rec,"Precision"),B142:FE142,0)+1)))</f>
        <v>k=5, r=0.9</v>
      </c>
      <c r="FR142" s="1" t="str" cm="1">
        <f t="array" aca="1" ref="FR142" ca="1">CONCATENATE(INDIRECT(ADDRESS(1,MATCH(_xlfn.MAXIFS(B142:FE142,metrics.rec,"Recall"),B142:FE142,0)+1)), ", ", INDIRECT(ADDRESS(2,MATCH(_xlfn.MAXIFS(B142:FE142,metrics.rec,"Recall"),B142:FE142,0)+1)))</f>
        <v>k=5, r=0.3</v>
      </c>
      <c r="FS142" s="1" t="e" cm="1">
        <f t="array" aca="1" ref="FS142" ca="1">CONCATENATE(INDIRECT(ADDRESS(1,MATCH(_xlfn.MAXIFS(B142:FE142,metrics.rec,"Coverage"),B142:FE142,0)+1)), ", ", INDIRECT(ADDRESS(2,MATCH(_xlfn.MAXIFS(B142:FE142,metrics.rec,"Coverage"),B142:FE142,0)+1)))</f>
        <v>#N/A</v>
      </c>
      <c r="FT142" s="1" t="str" cm="1">
        <f t="array" aca="1" ref="FT142" ca="1">CONCATENATE(INDIRECT(ADDRESS(1,MATCH(_xlfn.MAXIFS(B142:FE142,metrics.rec,"Recatio"),B142:FE142,0)+1)), ", ", INDIRECT(ADDRESS(2,MATCH(_xlfn.MAXIFS(B142:FE142,metrics.rec,"Recatio"),B142:FE142,0)+1)))</f>
        <v>k=5, r=0.3</v>
      </c>
      <c r="FU142" s="1" t="str" cm="1">
        <f t="array" aca="1" ref="FU142" ca="1">CONCATENATE(INDIRECT(ADDRESS(1,MATCH(_xlfn.MINIFS(B142:FE142,metrics.rec,"Time"),B142:FE142,0)+1)), ", ", INDIRECT(ADDRESS(2,MATCH(_xlfn.MINIFS(B142:FE142,metrics.rec,"Time"),B142:FE142,0)+1)))</f>
        <v>k=5, r=0.9</v>
      </c>
    </row>
    <row r="143" spans="1:177" x14ac:dyDescent="0.2">
      <c r="A143" s="1" t="s">
        <v>138</v>
      </c>
      <c r="B143" s="4"/>
      <c r="C143" s="4"/>
      <c r="D143" s="4"/>
      <c r="E143" s="4"/>
      <c r="F143" s="4"/>
      <c r="G143" s="4"/>
      <c r="H143" s="4"/>
      <c r="I143" s="4"/>
      <c r="J143" s="5">
        <v>0.69299999999999995</v>
      </c>
      <c r="K143" s="5">
        <v>0.8206</v>
      </c>
      <c r="L143" s="5">
        <v>0.17219999999999999</v>
      </c>
      <c r="M143" s="5">
        <v>9.1999999999999998E-3</v>
      </c>
      <c r="N143" s="5">
        <v>0.64129999999999998</v>
      </c>
      <c r="O143" s="5"/>
      <c r="P143" s="5">
        <v>1</v>
      </c>
      <c r="Q143" s="5">
        <v>2.1507999999999998</v>
      </c>
      <c r="R143" s="4">
        <v>0.70550000000000002</v>
      </c>
      <c r="S143" s="4">
        <v>0.85289999999999999</v>
      </c>
      <c r="T143" s="4">
        <v>0.16470000000000001</v>
      </c>
      <c r="U143" s="4">
        <v>1.46E-2</v>
      </c>
      <c r="V143" s="4">
        <v>0.60809999999999997</v>
      </c>
      <c r="W143" s="4"/>
      <c r="X143" s="4">
        <v>1</v>
      </c>
      <c r="Y143" s="4">
        <v>2.1429</v>
      </c>
      <c r="Z143" s="5">
        <v>0.71789999999999998</v>
      </c>
      <c r="AA143" s="5">
        <v>0.88770000000000004</v>
      </c>
      <c r="AB143" s="5">
        <v>0.1411</v>
      </c>
      <c r="AC143" s="5">
        <v>2.06E-2</v>
      </c>
      <c r="AD143" s="5">
        <v>0.59689999999999999</v>
      </c>
      <c r="AE143" s="5"/>
      <c r="AF143" s="5">
        <v>0.998</v>
      </c>
      <c r="AG143" s="5">
        <v>1.5903</v>
      </c>
      <c r="AH143" s="4">
        <v>0.75180000000000002</v>
      </c>
      <c r="AI143" s="4">
        <v>0.97870000000000001</v>
      </c>
      <c r="AJ143" s="4">
        <v>7.7299999999999994E-2</v>
      </c>
      <c r="AK143" s="4">
        <v>5.4300000000000001E-2</v>
      </c>
      <c r="AL143" s="4">
        <v>0.502</v>
      </c>
      <c r="AM143" s="4"/>
      <c r="AN143" s="4">
        <v>0.94610000000000005</v>
      </c>
      <c r="AO143" s="4">
        <v>0.75319999999999998</v>
      </c>
      <c r="AP143" s="5"/>
      <c r="AQ143" s="5"/>
      <c r="AR143" s="5"/>
      <c r="AS143" s="5"/>
      <c r="AT143" s="5"/>
      <c r="AU143" s="5"/>
      <c r="AV143" s="5"/>
      <c r="AW143" s="5"/>
      <c r="AX143" s="4"/>
      <c r="AY143" s="4"/>
      <c r="AZ143" s="4"/>
      <c r="BA143" s="4"/>
      <c r="BB143" s="4"/>
      <c r="BC143" s="4"/>
      <c r="BD143" s="4"/>
      <c r="BE143" s="4"/>
      <c r="BF143" s="5"/>
      <c r="BG143" s="5"/>
      <c r="BH143" s="5"/>
      <c r="BI143" s="5"/>
      <c r="BJ143" s="5"/>
      <c r="BK143" s="5"/>
      <c r="BL143" s="5"/>
      <c r="BM143" s="5"/>
      <c r="BN143" s="4"/>
      <c r="BO143" s="4"/>
      <c r="BP143" s="4"/>
      <c r="BQ143" s="4"/>
      <c r="BR143" s="4"/>
      <c r="BS143" s="4"/>
      <c r="BT143" s="4"/>
      <c r="BU143" s="4"/>
      <c r="BV143" s="5"/>
      <c r="BW143" s="5"/>
      <c r="BX143" s="5"/>
      <c r="BY143" s="5"/>
      <c r="BZ143" s="5"/>
      <c r="CA143" s="5"/>
      <c r="CB143" s="5"/>
      <c r="CC143" s="5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>
        <f t="shared" si="32"/>
        <v>0.71704999999999997</v>
      </c>
      <c r="FG143" s="4">
        <f t="shared" si="33"/>
        <v>0.88497499999999996</v>
      </c>
      <c r="FH143" s="4">
        <f t="shared" si="34"/>
        <v>0.138825</v>
      </c>
      <c r="FI143" s="4">
        <f t="shared" si="35"/>
        <v>2.4675000000000002E-2</v>
      </c>
      <c r="FJ143" s="4">
        <f t="shared" si="36"/>
        <v>0.58707500000000001</v>
      </c>
      <c r="FK143" s="4" t="e">
        <f t="shared" si="37"/>
        <v>#DIV/0!</v>
      </c>
      <c r="FL143" s="4">
        <f t="shared" si="38"/>
        <v>0.98602500000000004</v>
      </c>
      <c r="FM143" s="4">
        <f t="shared" si="39"/>
        <v>1.6592999999999998</v>
      </c>
      <c r="FN143" s="1" t="str" cm="1">
        <f t="array" aca="1" ref="FN143" ca="1">CONCATENATE(INDIRECT(ADDRESS(1,MATCH(_xlfn.MINIFS(B143:FE143,metrics.rec,"MAE"),B143:FE143,0)+1)), ", ", INDIRECT(ADDRESS(2,MATCH(_xlfn.MINIFS(B143:FE143,metrics.rec,"MAE"),B143:FE143,0)+1)))</f>
        <v>k=5, r=0.3</v>
      </c>
      <c r="FO143" s="1" t="str" cm="1">
        <f t="array" aca="1" ref="FO143" ca="1">CONCATENATE(INDIRECT(ADDRESS(1,MATCH(_xlfn.MINIFS(B143:FE143,metrics.rec,"MSE"),B143:FE143,0)+1)), ", ", INDIRECT(ADDRESS(2,MATCH(_xlfn.MINIFS(B143:FE143,metrics.rec,"MSE"),B143:FE143,0)+1)))</f>
        <v>k=5, r=0.3</v>
      </c>
      <c r="FP143" s="1" t="str" cm="1">
        <f t="array" aca="1" ref="FP143" ca="1">CONCATENATE(INDIRECT(ADDRESS(1,MATCH(_xlfn.MAXIFS(B143:FE143,metrics.rec,"R"),B143:FE143,0)+1)), ", ", INDIRECT(ADDRESS(2,MATCH(_xlfn.MAXIFS(B143:FE143,metrics.rec,"R"),B143:FE143,0)+1)))</f>
        <v>k=5, r=0.3</v>
      </c>
      <c r="FQ143" s="1" t="str" cm="1">
        <f t="array" aca="1" ref="FQ143" ca="1">CONCATENATE(INDIRECT(ADDRESS(1,MATCH(_xlfn.MAXIFS(B143:FE143,metrics.rec,"Precision"),B143:FE143,0)+1)), ", ", INDIRECT(ADDRESS(2,MATCH(_xlfn.MAXIFS(B143:FE143,metrics.rec,"Precision"),B143:FE143,0)+1)))</f>
        <v>k=5, r=0.9</v>
      </c>
      <c r="FR143" s="1" t="str" cm="1">
        <f t="array" aca="1" ref="FR143" ca="1">CONCATENATE(INDIRECT(ADDRESS(1,MATCH(_xlfn.MAXIFS(B143:FE143,metrics.rec,"Recall"),B143:FE143,0)+1)), ", ", INDIRECT(ADDRESS(2,MATCH(_xlfn.MAXIFS(B143:FE143,metrics.rec,"Recall"),B143:FE143,0)+1)))</f>
        <v>k=5, r=0.3</v>
      </c>
      <c r="FS143" s="1" t="e" cm="1">
        <f t="array" aca="1" ref="FS143" ca="1">CONCATENATE(INDIRECT(ADDRESS(1,MATCH(_xlfn.MAXIFS(B143:FE143,metrics.rec,"Coverage"),B143:FE143,0)+1)), ", ", INDIRECT(ADDRESS(2,MATCH(_xlfn.MAXIFS(B143:FE143,metrics.rec,"Coverage"),B143:FE143,0)+1)))</f>
        <v>#N/A</v>
      </c>
      <c r="FT143" s="1" t="str" cm="1">
        <f t="array" aca="1" ref="FT143" ca="1">CONCATENATE(INDIRECT(ADDRESS(1,MATCH(_xlfn.MAXIFS(B143:FE143,metrics.rec,"Recatio"),B143:FE143,0)+1)), ", ", INDIRECT(ADDRESS(2,MATCH(_xlfn.MAXIFS(B143:FE143,metrics.rec,"Recatio"),B143:FE143,0)+1)))</f>
        <v>k=5, r=0.3</v>
      </c>
      <c r="FU143" s="1" t="str" cm="1">
        <f t="array" aca="1" ref="FU143" ca="1">CONCATENATE(INDIRECT(ADDRESS(1,MATCH(_xlfn.MINIFS(B143:FE143,metrics.rec,"Time"),B143:FE143,0)+1)), ", ", INDIRECT(ADDRESS(2,MATCH(_xlfn.MINIFS(B143:FE143,metrics.rec,"Time"),B143:FE143,0)+1)))</f>
        <v>k=5, r=0.9</v>
      </c>
    </row>
    <row r="144" spans="1:177" x14ac:dyDescent="0.2">
      <c r="A144" s="1" t="s">
        <v>139</v>
      </c>
      <c r="B144" s="4"/>
      <c r="C144" s="4"/>
      <c r="D144" s="4"/>
      <c r="E144" s="4"/>
      <c r="F144" s="4"/>
      <c r="G144" s="4"/>
      <c r="H144" s="4"/>
      <c r="I144" s="4"/>
      <c r="J144" s="5">
        <v>0.64559999999999995</v>
      </c>
      <c r="K144" s="5">
        <v>0.72340000000000004</v>
      </c>
      <c r="L144" s="5">
        <v>0.23549999999999999</v>
      </c>
      <c r="M144" s="5">
        <v>1.21E-2</v>
      </c>
      <c r="N144" s="5">
        <v>0.82689999999999997</v>
      </c>
      <c r="O144" s="5"/>
      <c r="P144" s="5">
        <v>1</v>
      </c>
      <c r="Q144" s="5">
        <v>2.1613000000000002</v>
      </c>
      <c r="R144" s="4">
        <v>0.65900000000000003</v>
      </c>
      <c r="S144" s="4">
        <v>0.75260000000000005</v>
      </c>
      <c r="T144" s="4">
        <v>0.20080000000000001</v>
      </c>
      <c r="U144" s="4">
        <v>2.1000000000000001E-2</v>
      </c>
      <c r="V144" s="4">
        <v>0.79559999999999997</v>
      </c>
      <c r="W144" s="4"/>
      <c r="X144" s="4">
        <v>1</v>
      </c>
      <c r="Y144" s="4">
        <v>2.1494</v>
      </c>
      <c r="Z144" s="5">
        <v>0.68620000000000003</v>
      </c>
      <c r="AA144" s="5">
        <v>0.81379999999999997</v>
      </c>
      <c r="AB144" s="5">
        <v>0.1444</v>
      </c>
      <c r="AC144" s="5">
        <v>2.9000000000000001E-2</v>
      </c>
      <c r="AD144" s="5">
        <v>0.7319</v>
      </c>
      <c r="AE144" s="5"/>
      <c r="AF144" s="5">
        <v>0.998</v>
      </c>
      <c r="AG144" s="5">
        <v>1.6653</v>
      </c>
      <c r="AH144" s="4">
        <v>0.75149999999999995</v>
      </c>
      <c r="AI144" s="4">
        <v>0.97560000000000002</v>
      </c>
      <c r="AJ144" s="4">
        <v>7.6200000000000004E-2</v>
      </c>
      <c r="AK144" s="4">
        <v>5.5300000000000002E-2</v>
      </c>
      <c r="AL144" s="4">
        <v>0.50690000000000002</v>
      </c>
      <c r="AM144" s="4"/>
      <c r="AN144" s="4">
        <v>0.94610000000000005</v>
      </c>
      <c r="AO144" s="4">
        <v>0.74670000000000003</v>
      </c>
      <c r="AP144" s="5"/>
      <c r="AQ144" s="5"/>
      <c r="AR144" s="5"/>
      <c r="AS144" s="5"/>
      <c r="AT144" s="5"/>
      <c r="AU144" s="5"/>
      <c r="AV144" s="5"/>
      <c r="AW144" s="5"/>
      <c r="AX144" s="4"/>
      <c r="AY144" s="4"/>
      <c r="AZ144" s="4"/>
      <c r="BA144" s="4"/>
      <c r="BB144" s="4"/>
      <c r="BC144" s="4"/>
      <c r="BD144" s="4"/>
      <c r="BE144" s="4"/>
      <c r="BF144" s="5"/>
      <c r="BG144" s="5"/>
      <c r="BH144" s="5"/>
      <c r="BI144" s="5"/>
      <c r="BJ144" s="5"/>
      <c r="BK144" s="5"/>
      <c r="BL144" s="5"/>
      <c r="BM144" s="5"/>
      <c r="BN144" s="4"/>
      <c r="BO144" s="4"/>
      <c r="BP144" s="4"/>
      <c r="BQ144" s="4"/>
      <c r="BR144" s="4"/>
      <c r="BS144" s="4"/>
      <c r="BT144" s="4"/>
      <c r="BU144" s="4"/>
      <c r="BV144" s="5"/>
      <c r="BW144" s="5"/>
      <c r="BX144" s="5"/>
      <c r="BY144" s="5"/>
      <c r="BZ144" s="5"/>
      <c r="CA144" s="5"/>
      <c r="CB144" s="5"/>
      <c r="CC144" s="5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/>
      <c r="EI144" s="5"/>
      <c r="EJ144" s="5"/>
      <c r="EK144" s="5"/>
      <c r="EL144" s="5"/>
      <c r="EM144" s="5"/>
      <c r="EN144" s="5"/>
      <c r="EO144" s="5"/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>
        <f t="shared" si="32"/>
        <v>0.68557500000000005</v>
      </c>
      <c r="FG144" s="4">
        <f t="shared" si="33"/>
        <v>0.81635000000000002</v>
      </c>
      <c r="FH144" s="4">
        <f t="shared" si="34"/>
        <v>0.16422500000000001</v>
      </c>
      <c r="FI144" s="4">
        <f t="shared" si="35"/>
        <v>2.9350000000000001E-2</v>
      </c>
      <c r="FJ144" s="4">
        <f t="shared" si="36"/>
        <v>0.71532499999999999</v>
      </c>
      <c r="FK144" s="4" t="e">
        <f t="shared" si="37"/>
        <v>#DIV/0!</v>
      </c>
      <c r="FL144" s="4">
        <f t="shared" si="38"/>
        <v>0.98602500000000004</v>
      </c>
      <c r="FM144" s="4">
        <f t="shared" si="39"/>
        <v>1.6806750000000001</v>
      </c>
      <c r="FN144" s="1" t="str" cm="1">
        <f t="array" aca="1" ref="FN144" ca="1">CONCATENATE(INDIRECT(ADDRESS(1,MATCH(_xlfn.MINIFS(B144:FE144,metrics.rec,"MAE"),B144:FE144,0)+1)), ", ", INDIRECT(ADDRESS(2,MATCH(_xlfn.MINIFS(B144:FE144,metrics.rec,"MAE"),B144:FE144,0)+1)))</f>
        <v>k=5, r=0.3</v>
      </c>
      <c r="FO144" s="1" t="str" cm="1">
        <f t="array" aca="1" ref="FO144" ca="1">CONCATENATE(INDIRECT(ADDRESS(1,MATCH(_xlfn.MINIFS(B144:FE144,metrics.rec,"MSE"),B144:FE144,0)+1)), ", ", INDIRECT(ADDRESS(2,MATCH(_xlfn.MINIFS(B144:FE144,metrics.rec,"MSE"),B144:FE144,0)+1)))</f>
        <v>k=5, r=0.3</v>
      </c>
      <c r="FP144" s="1" t="str" cm="1">
        <f t="array" aca="1" ref="FP144" ca="1">CONCATENATE(INDIRECT(ADDRESS(1,MATCH(_xlfn.MAXIFS(B144:FE144,metrics.rec,"R"),B144:FE144,0)+1)), ", ", INDIRECT(ADDRESS(2,MATCH(_xlfn.MAXIFS(B144:FE144,metrics.rec,"R"),B144:FE144,0)+1)))</f>
        <v>k=5, r=0.3</v>
      </c>
      <c r="FQ144" s="1" t="str" cm="1">
        <f t="array" aca="1" ref="FQ144" ca="1">CONCATENATE(INDIRECT(ADDRESS(1,MATCH(_xlfn.MAXIFS(B144:FE144,metrics.rec,"Precision"),B144:FE144,0)+1)), ", ", INDIRECT(ADDRESS(2,MATCH(_xlfn.MAXIFS(B144:FE144,metrics.rec,"Precision"),B144:FE144,0)+1)))</f>
        <v>k=5, r=0.9</v>
      </c>
      <c r="FR144" s="1" t="str" cm="1">
        <f t="array" aca="1" ref="FR144" ca="1">CONCATENATE(INDIRECT(ADDRESS(1,MATCH(_xlfn.MAXIFS(B144:FE144,metrics.rec,"Recall"),B144:FE144,0)+1)), ", ", INDIRECT(ADDRESS(2,MATCH(_xlfn.MAXIFS(B144:FE144,metrics.rec,"Recall"),B144:FE144,0)+1)))</f>
        <v>k=5, r=0.3</v>
      </c>
      <c r="FS144" s="1" t="e" cm="1">
        <f t="array" aca="1" ref="FS144" ca="1">CONCATENATE(INDIRECT(ADDRESS(1,MATCH(_xlfn.MAXIFS(B144:FE144,metrics.rec,"Coverage"),B144:FE144,0)+1)), ", ", INDIRECT(ADDRESS(2,MATCH(_xlfn.MAXIFS(B144:FE144,metrics.rec,"Coverage"),B144:FE144,0)+1)))</f>
        <v>#N/A</v>
      </c>
      <c r="FT144" s="1" t="str" cm="1">
        <f t="array" aca="1" ref="FT144" ca="1">CONCATENATE(INDIRECT(ADDRESS(1,MATCH(_xlfn.MAXIFS(B144:FE144,metrics.rec,"Recatio"),B144:FE144,0)+1)), ", ", INDIRECT(ADDRESS(2,MATCH(_xlfn.MAXIFS(B144:FE144,metrics.rec,"Recatio"),B144:FE144,0)+1)))</f>
        <v>k=5, r=0.3</v>
      </c>
      <c r="FU144" s="1" t="str" cm="1">
        <f t="array" aca="1" ref="FU144" ca="1">CONCATENATE(INDIRECT(ADDRESS(1,MATCH(_xlfn.MINIFS(B144:FE144,metrics.rec,"Time"),B144:FE144,0)+1)), ", ", INDIRECT(ADDRESS(2,MATCH(_xlfn.MINIFS(B144:FE144,metrics.rec,"Time"),B144:FE144,0)+1)))</f>
        <v>k=5, r=0.9</v>
      </c>
    </row>
    <row r="145" spans="1:177" x14ac:dyDescent="0.2">
      <c r="A145" s="1" t="s">
        <v>140</v>
      </c>
      <c r="B145" s="4"/>
      <c r="C145" s="4"/>
      <c r="D145" s="4"/>
      <c r="E145" s="4"/>
      <c r="F145" s="4"/>
      <c r="G145" s="4"/>
      <c r="H145" s="4"/>
      <c r="I145" s="4"/>
      <c r="J145" s="5">
        <v>0.67520000000000002</v>
      </c>
      <c r="K145" s="5">
        <v>0.80049999999999999</v>
      </c>
      <c r="L145" s="5">
        <v>0.2298</v>
      </c>
      <c r="M145" s="5">
        <v>7.1999999999999998E-3</v>
      </c>
      <c r="N145" s="5">
        <v>0.8286</v>
      </c>
      <c r="O145" s="5"/>
      <c r="P145" s="5">
        <v>0.99839999999999995</v>
      </c>
      <c r="Q145" s="5">
        <v>2.2555000000000001</v>
      </c>
      <c r="R145" s="4">
        <v>0.69069999999999998</v>
      </c>
      <c r="S145" s="4">
        <v>0.83560000000000001</v>
      </c>
      <c r="T145" s="4">
        <v>0.21110000000000001</v>
      </c>
      <c r="U145" s="4">
        <v>1.3100000000000001E-2</v>
      </c>
      <c r="V145" s="4">
        <v>0.79369999999999996</v>
      </c>
      <c r="W145" s="4"/>
      <c r="X145" s="4">
        <v>0.998</v>
      </c>
      <c r="Y145" s="4">
        <v>2.2570999999999999</v>
      </c>
      <c r="Z145" s="5">
        <v>0.71230000000000004</v>
      </c>
      <c r="AA145" s="5">
        <v>0.88529999999999998</v>
      </c>
      <c r="AB145" s="5">
        <v>0.161</v>
      </c>
      <c r="AC145" s="5">
        <v>2.07E-2</v>
      </c>
      <c r="AD145" s="5">
        <v>0.7359</v>
      </c>
      <c r="AE145" s="5"/>
      <c r="AF145" s="5">
        <v>0.99150000000000005</v>
      </c>
      <c r="AG145" s="5">
        <v>1.6628000000000001</v>
      </c>
      <c r="AH145" s="4">
        <v>0.76690000000000003</v>
      </c>
      <c r="AI145" s="4">
        <v>1.0094000000000001</v>
      </c>
      <c r="AJ145" s="4">
        <v>3.4000000000000002E-2</v>
      </c>
      <c r="AK145" s="4">
        <v>5.04E-2</v>
      </c>
      <c r="AL145" s="4">
        <v>0.54</v>
      </c>
      <c r="AM145" s="4"/>
      <c r="AN145" s="4">
        <v>0.88109999999999999</v>
      </c>
      <c r="AO145" s="4">
        <v>0.74819999999999998</v>
      </c>
      <c r="AP145" s="5"/>
      <c r="AQ145" s="5"/>
      <c r="AR145" s="5"/>
      <c r="AS145" s="5"/>
      <c r="AT145" s="5"/>
      <c r="AU145" s="5"/>
      <c r="AV145" s="5"/>
      <c r="AW145" s="5"/>
      <c r="AX145" s="4"/>
      <c r="AY145" s="4"/>
      <c r="AZ145" s="4"/>
      <c r="BA145" s="4"/>
      <c r="BB145" s="4"/>
      <c r="BC145" s="4"/>
      <c r="BD145" s="4"/>
      <c r="BE145" s="4"/>
      <c r="BF145" s="5"/>
      <c r="BG145" s="5"/>
      <c r="BH145" s="5"/>
      <c r="BI145" s="5"/>
      <c r="BJ145" s="5"/>
      <c r="BK145" s="5"/>
      <c r="BL145" s="5"/>
      <c r="BM145" s="5"/>
      <c r="BN145" s="4"/>
      <c r="BO145" s="4"/>
      <c r="BP145" s="4"/>
      <c r="BQ145" s="4"/>
      <c r="BR145" s="4"/>
      <c r="BS145" s="4"/>
      <c r="BT145" s="4"/>
      <c r="BU145" s="4"/>
      <c r="BV145" s="5"/>
      <c r="BW145" s="5"/>
      <c r="BX145" s="5"/>
      <c r="BY145" s="5"/>
      <c r="BZ145" s="5"/>
      <c r="CA145" s="5"/>
      <c r="CB145" s="5"/>
      <c r="CC145" s="5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/>
      <c r="EI145" s="5"/>
      <c r="EJ145" s="5"/>
      <c r="EK145" s="5"/>
      <c r="EL145" s="5"/>
      <c r="EM145" s="5"/>
      <c r="EN145" s="5"/>
      <c r="EO145" s="5"/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>
        <f t="shared" si="32"/>
        <v>0.71127499999999999</v>
      </c>
      <c r="FG145" s="4">
        <f t="shared" si="33"/>
        <v>0.88270000000000004</v>
      </c>
      <c r="FH145" s="4">
        <f t="shared" si="34"/>
        <v>0.15897500000000001</v>
      </c>
      <c r="FI145" s="4">
        <f t="shared" si="35"/>
        <v>2.2849999999999999E-2</v>
      </c>
      <c r="FJ145" s="4">
        <f t="shared" si="36"/>
        <v>0.72455000000000003</v>
      </c>
      <c r="FK145" s="4" t="e">
        <f t="shared" si="37"/>
        <v>#DIV/0!</v>
      </c>
      <c r="FL145" s="4">
        <f t="shared" si="38"/>
        <v>0.96724999999999994</v>
      </c>
      <c r="FM145" s="4">
        <f t="shared" si="39"/>
        <v>1.7308999999999999</v>
      </c>
      <c r="FN145" s="1" t="str" cm="1">
        <f t="array" aca="1" ref="FN145" ca="1">CONCATENATE(INDIRECT(ADDRESS(1,MATCH(_xlfn.MINIFS(B145:FE145,metrics.rec,"MAE"),B145:FE145,0)+1)), ", ", INDIRECT(ADDRESS(2,MATCH(_xlfn.MINIFS(B145:FE145,metrics.rec,"MAE"),B145:FE145,0)+1)))</f>
        <v>k=5, r=0.3</v>
      </c>
      <c r="FO145" s="1" t="str" cm="1">
        <f t="array" aca="1" ref="FO145" ca="1">CONCATENATE(INDIRECT(ADDRESS(1,MATCH(_xlfn.MINIFS(B145:FE145,metrics.rec,"MSE"),B145:FE145,0)+1)), ", ", INDIRECT(ADDRESS(2,MATCH(_xlfn.MINIFS(B145:FE145,metrics.rec,"MSE"),B145:FE145,0)+1)))</f>
        <v>k=5, r=0.3</v>
      </c>
      <c r="FP145" s="1" t="str" cm="1">
        <f t="array" aca="1" ref="FP145" ca="1">CONCATENATE(INDIRECT(ADDRESS(1,MATCH(_xlfn.MAXIFS(B145:FE145,metrics.rec,"R"),B145:FE145,0)+1)), ", ", INDIRECT(ADDRESS(2,MATCH(_xlfn.MAXIFS(B145:FE145,metrics.rec,"R"),B145:FE145,0)+1)))</f>
        <v>k=5, r=0.3</v>
      </c>
      <c r="FQ145" s="1" t="str" cm="1">
        <f t="array" aca="1" ref="FQ145" ca="1">CONCATENATE(INDIRECT(ADDRESS(1,MATCH(_xlfn.MAXIFS(B145:FE145,metrics.rec,"Precision"),B145:FE145,0)+1)), ", ", INDIRECT(ADDRESS(2,MATCH(_xlfn.MAXIFS(B145:FE145,metrics.rec,"Precision"),B145:FE145,0)+1)))</f>
        <v>k=5, r=0.9</v>
      </c>
      <c r="FR145" s="1" t="str" cm="1">
        <f t="array" aca="1" ref="FR145" ca="1">CONCATENATE(INDIRECT(ADDRESS(1,MATCH(_xlfn.MAXIFS(B145:FE145,metrics.rec,"Recall"),B145:FE145,0)+1)), ", ", INDIRECT(ADDRESS(2,MATCH(_xlfn.MAXIFS(B145:FE145,metrics.rec,"Recall"),B145:FE145,0)+1)))</f>
        <v>k=5, r=0.3</v>
      </c>
      <c r="FS145" s="1" t="e" cm="1">
        <f t="array" aca="1" ref="FS145" ca="1">CONCATENATE(INDIRECT(ADDRESS(1,MATCH(_xlfn.MAXIFS(B145:FE145,metrics.rec,"Coverage"),B145:FE145,0)+1)), ", ", INDIRECT(ADDRESS(2,MATCH(_xlfn.MAXIFS(B145:FE145,metrics.rec,"Coverage"),B145:FE145,0)+1)))</f>
        <v>#N/A</v>
      </c>
      <c r="FT145" s="1" t="str" cm="1">
        <f t="array" aca="1" ref="FT145" ca="1">CONCATENATE(INDIRECT(ADDRESS(1,MATCH(_xlfn.MAXIFS(B145:FE145,metrics.rec,"Recatio"),B145:FE145,0)+1)), ", ", INDIRECT(ADDRESS(2,MATCH(_xlfn.MAXIFS(B145:FE145,metrics.rec,"Recatio"),B145:FE145,0)+1)))</f>
        <v>k=5, r=0.3</v>
      </c>
      <c r="FU145" s="1" t="str" cm="1">
        <f t="array" aca="1" ref="FU145" ca="1">CONCATENATE(INDIRECT(ADDRESS(1,MATCH(_xlfn.MINIFS(B145:FE145,metrics.rec,"Time"),B145:FE145,0)+1)), ", ", INDIRECT(ADDRESS(2,MATCH(_xlfn.MINIFS(B145:FE145,metrics.rec,"Time"),B145:FE145,0)+1)))</f>
        <v>k=5, r=0.9</v>
      </c>
    </row>
    <row r="146" spans="1:177" x14ac:dyDescent="0.2">
      <c r="A146" s="1" t="s">
        <v>141</v>
      </c>
      <c r="B146" s="4"/>
      <c r="C146" s="4"/>
      <c r="D146" s="4"/>
      <c r="E146" s="4"/>
      <c r="F146" s="4"/>
      <c r="G146" s="4"/>
      <c r="H146" s="4"/>
      <c r="I146" s="4"/>
      <c r="J146" s="5">
        <v>0.70289999999999997</v>
      </c>
      <c r="K146" s="5">
        <v>0.85209999999999997</v>
      </c>
      <c r="L146" s="5">
        <v>0.157</v>
      </c>
      <c r="M146" s="5">
        <v>9.7999999999999997E-3</v>
      </c>
      <c r="N146" s="5">
        <v>0.58379999999999999</v>
      </c>
      <c r="O146" s="5"/>
      <c r="P146" s="5">
        <v>0.99839999999999995</v>
      </c>
      <c r="Q146" s="5">
        <v>2.1709999999999998</v>
      </c>
      <c r="R146" s="4">
        <v>0.72670000000000001</v>
      </c>
      <c r="S146" s="4">
        <v>0.90880000000000005</v>
      </c>
      <c r="T146" s="4">
        <v>0.14849999999999999</v>
      </c>
      <c r="U146" s="4">
        <v>1.44E-2</v>
      </c>
      <c r="V146" s="4">
        <v>0.52459999999999996</v>
      </c>
      <c r="W146" s="4"/>
      <c r="X146" s="4">
        <v>0.998</v>
      </c>
      <c r="Y146" s="4">
        <v>1.9905999999999999</v>
      </c>
      <c r="Z146" s="5">
        <v>0.73680000000000001</v>
      </c>
      <c r="AA146" s="5">
        <v>0.93769999999999998</v>
      </c>
      <c r="AB146" s="5">
        <v>0.13439999999999999</v>
      </c>
      <c r="AC146" s="5">
        <v>1.8800000000000001E-2</v>
      </c>
      <c r="AD146" s="5">
        <v>0.51559999999999995</v>
      </c>
      <c r="AE146" s="5"/>
      <c r="AF146" s="5">
        <v>0.99150000000000005</v>
      </c>
      <c r="AG146" s="5">
        <v>1.6314</v>
      </c>
      <c r="AH146" s="20">
        <v>0.7712</v>
      </c>
      <c r="AI146" s="20">
        <v>1.0190999999999999</v>
      </c>
      <c r="AJ146" s="20">
        <v>2.76E-2</v>
      </c>
      <c r="AK146" s="20">
        <v>4.6600000000000003E-2</v>
      </c>
      <c r="AL146" s="20">
        <v>0.53180000000000005</v>
      </c>
      <c r="AM146" s="20"/>
      <c r="AN146" s="20"/>
      <c r="AO146" s="20">
        <v>0.73089999999999999</v>
      </c>
      <c r="AP146" s="5"/>
      <c r="AQ146" s="5"/>
      <c r="AR146" s="5"/>
      <c r="AS146" s="5"/>
      <c r="AT146" s="5"/>
      <c r="AU146" s="5"/>
      <c r="AV146" s="5"/>
      <c r="AW146" s="5"/>
      <c r="AX146" s="4"/>
      <c r="AY146" s="4"/>
      <c r="AZ146" s="4"/>
      <c r="BA146" s="4"/>
      <c r="BB146" s="4"/>
      <c r="BC146" s="4"/>
      <c r="BD146" s="4"/>
      <c r="BE146" s="4"/>
      <c r="BF146" s="5"/>
      <c r="BG146" s="5"/>
      <c r="BH146" s="5"/>
      <c r="BI146" s="5"/>
      <c r="BJ146" s="5"/>
      <c r="BK146" s="5"/>
      <c r="BL146" s="5"/>
      <c r="BM146" s="5"/>
      <c r="BN146" s="4"/>
      <c r="BO146" s="4"/>
      <c r="BP146" s="4"/>
      <c r="BQ146" s="4"/>
      <c r="BR146" s="4"/>
      <c r="BS146" s="4"/>
      <c r="BT146" s="4"/>
      <c r="BU146" s="4"/>
      <c r="BV146" s="5"/>
      <c r="BW146" s="5"/>
      <c r="BX146" s="5"/>
      <c r="BY146" s="5"/>
      <c r="BZ146" s="5"/>
      <c r="CA146" s="5"/>
      <c r="CB146" s="5"/>
      <c r="CC146" s="5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>
        <f t="shared" si="32"/>
        <v>0.73439999999999994</v>
      </c>
      <c r="FG146" s="4">
        <f t="shared" si="33"/>
        <v>0.92942499999999995</v>
      </c>
      <c r="FH146" s="4">
        <f t="shared" si="34"/>
        <v>0.11687499999999999</v>
      </c>
      <c r="FI146" s="4">
        <f t="shared" si="35"/>
        <v>2.24E-2</v>
      </c>
      <c r="FJ146" s="4">
        <f t="shared" si="36"/>
        <v>0.53895000000000004</v>
      </c>
      <c r="FK146" s="4" t="e">
        <f t="shared" si="37"/>
        <v>#DIV/0!</v>
      </c>
      <c r="FL146" s="4">
        <f t="shared" si="38"/>
        <v>0.99596666666666656</v>
      </c>
      <c r="FM146" s="4">
        <f t="shared" si="39"/>
        <v>1.6309750000000001</v>
      </c>
      <c r="FN146" s="1" t="str" cm="1">
        <f t="array" aca="1" ref="FN146" ca="1">CONCATENATE(INDIRECT(ADDRESS(1,MATCH(_xlfn.MINIFS(B146:FE146,metrics.rec,"MAE"),B146:FE146,0)+1)), ", ", INDIRECT(ADDRESS(2,MATCH(_xlfn.MINIFS(B146:FE146,metrics.rec,"MAE"),B146:FE146,0)+1)))</f>
        <v>k=5, r=0.3</v>
      </c>
      <c r="FO146" s="1" t="str" cm="1">
        <f t="array" aca="1" ref="FO146" ca="1">CONCATENATE(INDIRECT(ADDRESS(1,MATCH(_xlfn.MINIFS(B146:FE146,metrics.rec,"MSE"),B146:FE146,0)+1)), ", ", INDIRECT(ADDRESS(2,MATCH(_xlfn.MINIFS(B146:FE146,metrics.rec,"MSE"),B146:FE146,0)+1)))</f>
        <v>k=5, r=0.3</v>
      </c>
      <c r="FP146" s="1" t="str" cm="1">
        <f t="array" aca="1" ref="FP146" ca="1">CONCATENATE(INDIRECT(ADDRESS(1,MATCH(_xlfn.MAXIFS(B146:FE146,metrics.rec,"R"),B146:FE146,0)+1)), ", ", INDIRECT(ADDRESS(2,MATCH(_xlfn.MAXIFS(B146:FE146,metrics.rec,"R"),B146:FE146,0)+1)))</f>
        <v>k=5, r=0.3</v>
      </c>
      <c r="FQ146" s="1" t="str" cm="1">
        <f t="array" aca="1" ref="FQ146" ca="1">CONCATENATE(INDIRECT(ADDRESS(1,MATCH(_xlfn.MAXIFS(B146:FE146,metrics.rec,"Precision"),B146:FE146,0)+1)), ", ", INDIRECT(ADDRESS(2,MATCH(_xlfn.MAXIFS(B146:FE146,metrics.rec,"Precision"),B146:FE146,0)+1)))</f>
        <v>k=5, r=0.9</v>
      </c>
      <c r="FR146" s="1" t="str" cm="1">
        <f t="array" aca="1" ref="FR146" ca="1">CONCATENATE(INDIRECT(ADDRESS(1,MATCH(_xlfn.MAXIFS(B146:FE146,metrics.rec,"Recall"),B146:FE146,0)+1)), ", ", INDIRECT(ADDRESS(2,MATCH(_xlfn.MAXIFS(B146:FE146,metrics.rec,"Recall"),B146:FE146,0)+1)))</f>
        <v>k=5, r=0.3</v>
      </c>
      <c r="FS146" s="1" t="e" cm="1">
        <f t="array" aca="1" ref="FS146" ca="1">CONCATENATE(INDIRECT(ADDRESS(1,MATCH(_xlfn.MAXIFS(B146:FE146,metrics.rec,"Coverage"),B146:FE146,0)+1)), ", ", INDIRECT(ADDRESS(2,MATCH(_xlfn.MAXIFS(B146:FE146,metrics.rec,"Coverage"),B146:FE146,0)+1)))</f>
        <v>#N/A</v>
      </c>
      <c r="FT146" s="1" t="str" cm="1">
        <f t="array" aca="1" ref="FT146" ca="1">CONCATENATE(INDIRECT(ADDRESS(1,MATCH(_xlfn.MAXIFS(B146:FE146,metrics.rec,"Recatio"),B146:FE146,0)+1)), ", ", INDIRECT(ADDRESS(2,MATCH(_xlfn.MAXIFS(B146:FE146,metrics.rec,"Recatio"),B146:FE146,0)+1)))</f>
        <v>k=5, r=0.3</v>
      </c>
      <c r="FU146" s="1" t="str" cm="1">
        <f t="array" aca="1" ref="FU146" ca="1">CONCATENATE(INDIRECT(ADDRESS(1,MATCH(_xlfn.MINIFS(B146:FE146,metrics.rec,"Time"),B146:FE146,0)+1)), ", ", INDIRECT(ADDRESS(2,MATCH(_xlfn.MINIFS(B146:FE146,metrics.rec,"Time"),B146:FE146,0)+1)))</f>
        <v>k=5, r=0.9</v>
      </c>
    </row>
    <row r="147" spans="1:177" x14ac:dyDescent="0.2">
      <c r="A147" s="1" t="s">
        <v>142</v>
      </c>
      <c r="B147" s="4"/>
      <c r="C147" s="4"/>
      <c r="D147" s="4"/>
      <c r="E147" s="4"/>
      <c r="F147" s="4"/>
      <c r="G147" s="4"/>
      <c r="H147" s="4"/>
      <c r="I147" s="4"/>
      <c r="J147" s="5">
        <v>0.77569999999999995</v>
      </c>
      <c r="K147" s="5">
        <v>0.72370000000000001</v>
      </c>
      <c r="L147" s="5">
        <v>0.5</v>
      </c>
      <c r="M147" s="5">
        <v>5.3E-3</v>
      </c>
      <c r="N147" s="5">
        <v>3.3300000000000003E-2</v>
      </c>
      <c r="O147" s="5"/>
      <c r="P147" s="5">
        <v>1.2999999999999999E-3</v>
      </c>
      <c r="Q147" s="5">
        <v>2.1972999999999998</v>
      </c>
      <c r="R147" s="20">
        <v>0.64290000000000003</v>
      </c>
      <c r="S147" s="20">
        <v>0.6633</v>
      </c>
      <c r="T147" s="20"/>
      <c r="U147" s="20">
        <v>0.25</v>
      </c>
      <c r="V147" s="20">
        <v>9.0899999999999995E-2</v>
      </c>
      <c r="W147" s="20"/>
      <c r="X147" s="20">
        <v>2.9999999999999997E-4</v>
      </c>
      <c r="Y147" s="20">
        <v>1.6787000000000001</v>
      </c>
      <c r="Z147" s="20"/>
      <c r="AA147" s="20"/>
      <c r="AB147" s="20"/>
      <c r="AC147" s="20"/>
      <c r="AD147" s="20"/>
      <c r="AE147" s="20"/>
      <c r="AF147" s="20"/>
      <c r="AG147" s="20"/>
      <c r="AH147" s="20">
        <v>1</v>
      </c>
      <c r="AI147" s="20">
        <v>1</v>
      </c>
      <c r="AJ147" s="20">
        <v>0</v>
      </c>
      <c r="AK147" s="20">
        <v>0</v>
      </c>
      <c r="AL147" s="20">
        <v>0</v>
      </c>
      <c r="AM147" s="20"/>
      <c r="AN147" s="20">
        <v>2.5000000000000001E-3</v>
      </c>
      <c r="AO147" s="20">
        <v>0.67959999999999998</v>
      </c>
      <c r="AP147" s="5"/>
      <c r="AQ147" s="5"/>
      <c r="AR147" s="5"/>
      <c r="AS147" s="5"/>
      <c r="AT147" s="5"/>
      <c r="AU147" s="5"/>
      <c r="AV147" s="5"/>
      <c r="AW147" s="5"/>
      <c r="AX147" s="4"/>
      <c r="AY147" s="4"/>
      <c r="AZ147" s="4"/>
      <c r="BA147" s="4"/>
      <c r="BB147" s="4"/>
      <c r="BC147" s="4"/>
      <c r="BD147" s="4"/>
      <c r="BE147" s="4"/>
      <c r="BF147" s="5"/>
      <c r="BG147" s="5"/>
      <c r="BH147" s="5"/>
      <c r="BI147" s="5"/>
      <c r="BJ147" s="5"/>
      <c r="BK147" s="5"/>
      <c r="BL147" s="5"/>
      <c r="BM147" s="5"/>
      <c r="BN147" s="4"/>
      <c r="BO147" s="4"/>
      <c r="BP147" s="4"/>
      <c r="BQ147" s="4"/>
      <c r="BR147" s="4"/>
      <c r="BS147" s="4"/>
      <c r="BT147" s="4"/>
      <c r="BU147" s="4"/>
      <c r="BV147" s="5"/>
      <c r="BW147" s="5"/>
      <c r="BX147" s="5"/>
      <c r="BY147" s="5"/>
      <c r="BZ147" s="5"/>
      <c r="CA147" s="5"/>
      <c r="CB147" s="5"/>
      <c r="CC147" s="5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>
        <f t="shared" si="32"/>
        <v>0.80620000000000003</v>
      </c>
      <c r="FG147" s="4">
        <f t="shared" si="33"/>
        <v>0.79566666666666663</v>
      </c>
      <c r="FH147" s="4">
        <f t="shared" si="34"/>
        <v>0.25</v>
      </c>
      <c r="FI147" s="4">
        <f t="shared" si="35"/>
        <v>8.5100000000000009E-2</v>
      </c>
      <c r="FJ147" s="4">
        <f t="shared" si="36"/>
        <v>4.1399999999999999E-2</v>
      </c>
      <c r="FK147" s="4" t="e">
        <f t="shared" si="37"/>
        <v>#DIV/0!</v>
      </c>
      <c r="FL147" s="4">
        <f t="shared" si="38"/>
        <v>1.3666666666666664E-3</v>
      </c>
      <c r="FM147" s="4">
        <f t="shared" si="39"/>
        <v>1.5185333333333333</v>
      </c>
      <c r="FN147" s="1" t="str" cm="1">
        <f t="array" aca="1" ref="FN147" ca="1">CONCATENATE(INDIRECT(ADDRESS(1,MATCH(_xlfn.MINIFS(B147:FE147,metrics.rec,"MAE"),B147:FE147,0)+1)), ", ", INDIRECT(ADDRESS(2,MATCH(_xlfn.MINIFS(B147:FE147,metrics.rec,"MAE"),B147:FE147,0)+1)))</f>
        <v>k=5, r=0.5</v>
      </c>
      <c r="FO147" s="1" t="str" cm="1">
        <f t="array" aca="1" ref="FO147" ca="1">CONCATENATE(INDIRECT(ADDRESS(1,MATCH(_xlfn.MINIFS(B147:FE147,metrics.rec,"MSE"),B147:FE147,0)+1)), ", ", INDIRECT(ADDRESS(2,MATCH(_xlfn.MINIFS(B147:FE147,metrics.rec,"MSE"),B147:FE147,0)+1)))</f>
        <v>k=5, r=0.5</v>
      </c>
      <c r="FP147" s="1" t="str" cm="1">
        <f t="array" aca="1" ref="FP147" ca="1">CONCATENATE(INDIRECT(ADDRESS(1,MATCH(_xlfn.MAXIFS(B147:FE147,metrics.rec,"R"),B147:FE147,0)+1)), ", ", INDIRECT(ADDRESS(2,MATCH(_xlfn.MAXIFS(B147:FE147,metrics.rec,"R"),B147:FE147,0)+1)))</f>
        <v>k=5, r=0.3</v>
      </c>
      <c r="FQ147" s="1" t="str" cm="1">
        <f t="array" aca="1" ref="FQ147" ca="1">CONCATENATE(INDIRECT(ADDRESS(1,MATCH(_xlfn.MAXIFS(B147:FE147,metrics.rec,"Precision"),B147:FE147,0)+1)), ", ", INDIRECT(ADDRESS(2,MATCH(_xlfn.MAXIFS(B147:FE147,metrics.rec,"Precision"),B147:FE147,0)+1)))</f>
        <v>k=5, r=0.5</v>
      </c>
      <c r="FR147" s="1" t="str" cm="1">
        <f t="array" aca="1" ref="FR147" ca="1">CONCATENATE(INDIRECT(ADDRESS(1,MATCH(_xlfn.MAXIFS(B147:FE147,metrics.rec,"Recall"),B147:FE147,0)+1)), ", ", INDIRECT(ADDRESS(2,MATCH(_xlfn.MAXIFS(B147:FE147,metrics.rec,"Recall"),B147:FE147,0)+1)))</f>
        <v>k=5, r=0.5</v>
      </c>
      <c r="FS147" s="1" t="str" cm="1">
        <f t="array" aca="1" ref="FS147" ca="1">CONCATENATE(INDIRECT(ADDRESS(1,MATCH(_xlfn.MAXIFS(B147:FE147,metrics.rec,"Coverage"),B147:FE147,0)+1)), ", ", INDIRECT(ADDRESS(2,MATCH(_xlfn.MAXIFS(B147:FE147,metrics.rec,"Coverage"),B147:FE147,0)+1)))</f>
        <v>k=5, r=0.9</v>
      </c>
      <c r="FT147" s="1" t="str" cm="1">
        <f t="array" aca="1" ref="FT147" ca="1">CONCATENATE(INDIRECT(ADDRESS(1,MATCH(_xlfn.MAXIFS(B147:FE147,metrics.rec,"Recatio"),B147:FE147,0)+1)), ", ", INDIRECT(ADDRESS(2,MATCH(_xlfn.MAXIFS(B147:FE147,metrics.rec,"Recatio"),B147:FE147,0)+1)))</f>
        <v>k=5, r=0.9</v>
      </c>
      <c r="FU147" s="1" t="str" cm="1">
        <f t="array" aca="1" ref="FU147" ca="1">CONCATENATE(INDIRECT(ADDRESS(1,MATCH(_xlfn.MINIFS(B147:FE147,metrics.rec,"Time"),B147:FE147,0)+1)), ", ", INDIRECT(ADDRESS(2,MATCH(_xlfn.MINIFS(B147:FE147,metrics.rec,"Time"),B147:FE147,0)+1)))</f>
        <v>k=5, r=0.9</v>
      </c>
    </row>
    <row r="148" spans="1:177" x14ac:dyDescent="0.2">
      <c r="A148" s="1" t="s">
        <v>143</v>
      </c>
      <c r="B148" s="4"/>
      <c r="C148" s="4"/>
      <c r="D148" s="4"/>
      <c r="E148" s="4"/>
      <c r="F148" s="4"/>
      <c r="G148" s="4"/>
      <c r="H148" s="4"/>
      <c r="I148" s="4"/>
      <c r="J148" s="5">
        <v>0.72619999999999996</v>
      </c>
      <c r="K148" s="5">
        <v>0.93210000000000004</v>
      </c>
      <c r="L148" s="5">
        <v>0.2225</v>
      </c>
      <c r="M148" s="5">
        <v>3.8999999999999998E-3</v>
      </c>
      <c r="N148" s="5">
        <v>0.62239999999999995</v>
      </c>
      <c r="O148" s="5"/>
      <c r="P148" s="5">
        <v>1</v>
      </c>
      <c r="Q148" s="5">
        <v>2.4525000000000001</v>
      </c>
      <c r="R148" s="4">
        <v>0.73470000000000002</v>
      </c>
      <c r="S148" s="4">
        <v>0.95199999999999996</v>
      </c>
      <c r="T148" s="4">
        <v>0.2145</v>
      </c>
      <c r="U148" s="4">
        <v>6.8999999999999999E-3</v>
      </c>
      <c r="V148" s="4">
        <v>0.5595</v>
      </c>
      <c r="W148" s="4"/>
      <c r="X148" s="4">
        <v>1</v>
      </c>
      <c r="Y148" s="4">
        <v>2.2273000000000001</v>
      </c>
      <c r="Z148" s="5">
        <v>0.75609999999999999</v>
      </c>
      <c r="AA148" s="5">
        <v>1.0058</v>
      </c>
      <c r="AB148" s="5">
        <v>0.1946</v>
      </c>
      <c r="AC148" s="5">
        <v>1.04E-2</v>
      </c>
      <c r="AD148" s="5">
        <v>0.46860000000000002</v>
      </c>
      <c r="AE148" s="5"/>
      <c r="AF148" s="5">
        <v>1</v>
      </c>
      <c r="AG148" s="5">
        <v>1.7105999999999999</v>
      </c>
      <c r="AH148" s="4">
        <v>0.7994</v>
      </c>
      <c r="AI148" s="4">
        <v>1.1316999999999999</v>
      </c>
      <c r="AJ148" s="4">
        <v>0.1381</v>
      </c>
      <c r="AK148" s="4">
        <v>1.66E-2</v>
      </c>
      <c r="AL148" s="4">
        <v>0.29210000000000003</v>
      </c>
      <c r="AM148" s="4"/>
      <c r="AN148" s="4">
        <v>0.9839</v>
      </c>
      <c r="AO148" s="4">
        <v>1.0541</v>
      </c>
      <c r="AP148" s="5"/>
      <c r="AQ148" s="5"/>
      <c r="AR148" s="5"/>
      <c r="AS148" s="5"/>
      <c r="AT148" s="5"/>
      <c r="AU148" s="5"/>
      <c r="AV148" s="5"/>
      <c r="AW148" s="5"/>
      <c r="AX148" s="4"/>
      <c r="AY148" s="4"/>
      <c r="AZ148" s="4"/>
      <c r="BA148" s="4"/>
      <c r="BB148" s="4"/>
      <c r="BC148" s="4"/>
      <c r="BD148" s="4"/>
      <c r="BE148" s="4"/>
      <c r="BF148" s="5"/>
      <c r="BG148" s="5"/>
      <c r="BH148" s="5"/>
      <c r="BI148" s="5"/>
      <c r="BJ148" s="5"/>
      <c r="BK148" s="5"/>
      <c r="BL148" s="5"/>
      <c r="BM148" s="5"/>
      <c r="BN148" s="4"/>
      <c r="BO148" s="4"/>
      <c r="BP148" s="4"/>
      <c r="BQ148" s="4"/>
      <c r="BR148" s="4"/>
      <c r="BS148" s="4"/>
      <c r="BT148" s="4"/>
      <c r="BU148" s="4"/>
      <c r="BV148" s="5"/>
      <c r="BW148" s="5"/>
      <c r="BX148" s="5"/>
      <c r="BY148" s="5"/>
      <c r="BZ148" s="5"/>
      <c r="CA148" s="5"/>
      <c r="CB148" s="5"/>
      <c r="CC148" s="5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>
        <f t="shared" si="32"/>
        <v>0.75409999999999999</v>
      </c>
      <c r="FG148" s="4">
        <f t="shared" si="33"/>
        <v>1.0053999999999998</v>
      </c>
      <c r="FH148" s="4">
        <f t="shared" si="34"/>
        <v>0.19242499999999998</v>
      </c>
      <c r="FI148" s="4">
        <f t="shared" si="35"/>
        <v>9.4500000000000001E-3</v>
      </c>
      <c r="FJ148" s="4">
        <f t="shared" si="36"/>
        <v>0.48565000000000003</v>
      </c>
      <c r="FK148" s="4" t="e">
        <f t="shared" si="37"/>
        <v>#DIV/0!</v>
      </c>
      <c r="FL148" s="4">
        <f t="shared" si="38"/>
        <v>0.99597500000000005</v>
      </c>
      <c r="FM148" s="4">
        <f t="shared" si="39"/>
        <v>1.8611249999999999</v>
      </c>
      <c r="FN148" s="1" t="str" cm="1">
        <f t="array" aca="1" ref="FN148" ca="1">CONCATENATE(INDIRECT(ADDRESS(1,MATCH(_xlfn.MINIFS(B148:FE148,metrics.rec,"MAE"),B148:FE148,0)+1)), ", ", INDIRECT(ADDRESS(2,MATCH(_xlfn.MINIFS(B148:FE148,metrics.rec,"MAE"),B148:FE148,0)+1)))</f>
        <v>k=5, r=0.3</v>
      </c>
      <c r="FO148" s="1" t="str" cm="1">
        <f t="array" aca="1" ref="FO148" ca="1">CONCATENATE(INDIRECT(ADDRESS(1,MATCH(_xlfn.MINIFS(B148:FE148,metrics.rec,"MSE"),B148:FE148,0)+1)), ", ", INDIRECT(ADDRESS(2,MATCH(_xlfn.MINIFS(B148:FE148,metrics.rec,"MSE"),B148:FE148,0)+1)))</f>
        <v>k=5, r=0.3</v>
      </c>
      <c r="FP148" s="1" t="str" cm="1">
        <f t="array" aca="1" ref="FP148" ca="1">CONCATENATE(INDIRECT(ADDRESS(1,MATCH(_xlfn.MAXIFS(B148:FE148,metrics.rec,"R"),B148:FE148,0)+1)), ", ", INDIRECT(ADDRESS(2,MATCH(_xlfn.MAXIFS(B148:FE148,metrics.rec,"R"),B148:FE148,0)+1)))</f>
        <v>k=5, r=0.3</v>
      </c>
      <c r="FQ148" s="1" t="str" cm="1">
        <f t="array" aca="1" ref="FQ148" ca="1">CONCATENATE(INDIRECT(ADDRESS(1,MATCH(_xlfn.MAXIFS(B148:FE148,metrics.rec,"Precision"),B148:FE148,0)+1)), ", ", INDIRECT(ADDRESS(2,MATCH(_xlfn.MAXIFS(B148:FE148,metrics.rec,"Precision"),B148:FE148,0)+1)))</f>
        <v>k=5, r=0.9</v>
      </c>
      <c r="FR148" s="1" t="str" cm="1">
        <f t="array" aca="1" ref="FR148" ca="1">CONCATENATE(INDIRECT(ADDRESS(1,MATCH(_xlfn.MAXIFS(B148:FE148,metrics.rec,"Recall"),B148:FE148,0)+1)), ", ", INDIRECT(ADDRESS(2,MATCH(_xlfn.MAXIFS(B148:FE148,metrics.rec,"Recall"),B148:FE148,0)+1)))</f>
        <v>k=5, r=0.3</v>
      </c>
      <c r="FS148" s="1" t="e" cm="1">
        <f t="array" aca="1" ref="FS148" ca="1">CONCATENATE(INDIRECT(ADDRESS(1,MATCH(_xlfn.MAXIFS(B148:FE148,metrics.rec,"Coverage"),B148:FE148,0)+1)), ", ", INDIRECT(ADDRESS(2,MATCH(_xlfn.MAXIFS(B148:FE148,metrics.rec,"Coverage"),B148:FE148,0)+1)))</f>
        <v>#N/A</v>
      </c>
      <c r="FT148" s="1" t="str" cm="1">
        <f t="array" aca="1" ref="FT148" ca="1">CONCATENATE(INDIRECT(ADDRESS(1,MATCH(_xlfn.MAXIFS(B148:FE148,metrics.rec,"Recatio"),B148:FE148,0)+1)), ", ", INDIRECT(ADDRESS(2,MATCH(_xlfn.MAXIFS(B148:FE148,metrics.rec,"Recatio"),B148:FE148,0)+1)))</f>
        <v>k=5, r=0.3</v>
      </c>
      <c r="FU148" s="1" t="str" cm="1">
        <f t="array" aca="1" ref="FU148" ca="1">CONCATENATE(INDIRECT(ADDRESS(1,MATCH(_xlfn.MINIFS(B148:FE148,metrics.rec,"Time"),B148:FE148,0)+1)), ", ", INDIRECT(ADDRESS(2,MATCH(_xlfn.MINIFS(B148:FE148,metrics.rec,"Time"),B148:FE148,0)+1)))</f>
        <v>k=5, r=0.9</v>
      </c>
    </row>
    <row r="149" spans="1:177" x14ac:dyDescent="0.2">
      <c r="A149" s="1" t="s">
        <v>144</v>
      </c>
      <c r="B149" s="4"/>
      <c r="C149" s="4"/>
      <c r="D149" s="4"/>
      <c r="E149" s="4"/>
      <c r="F149" s="4"/>
      <c r="G149" s="4"/>
      <c r="H149" s="4"/>
      <c r="I149" s="4"/>
      <c r="J149" s="5">
        <v>0.66959999999999997</v>
      </c>
      <c r="K149" s="5">
        <v>0.79320000000000002</v>
      </c>
      <c r="L149" s="5">
        <v>0.26590000000000003</v>
      </c>
      <c r="M149" s="5">
        <v>5.4999999999999997E-3</v>
      </c>
      <c r="N149" s="5">
        <v>0.81730000000000003</v>
      </c>
      <c r="O149" s="5"/>
      <c r="P149" s="5">
        <v>1</v>
      </c>
      <c r="Q149" s="5">
        <v>2.4287999999999998</v>
      </c>
      <c r="R149" s="4">
        <v>0.67859999999999998</v>
      </c>
      <c r="S149" s="4">
        <v>0.8115</v>
      </c>
      <c r="T149" s="4">
        <v>0.25290000000000001</v>
      </c>
      <c r="U149" s="4">
        <v>1.0699999999999999E-2</v>
      </c>
      <c r="V149" s="4">
        <v>0.78449999999999998</v>
      </c>
      <c r="W149" s="4"/>
      <c r="X149" s="4">
        <v>1</v>
      </c>
      <c r="Y149" s="4">
        <v>2.1648999999999998</v>
      </c>
      <c r="Z149" s="5">
        <v>0.70699999999999996</v>
      </c>
      <c r="AA149" s="5">
        <v>0.87270000000000003</v>
      </c>
      <c r="AB149" s="5">
        <v>0.19589999999999999</v>
      </c>
      <c r="AC149" s="5">
        <v>1.9300000000000001E-2</v>
      </c>
      <c r="AD149" s="5">
        <v>0.70579999999999998</v>
      </c>
      <c r="AE149" s="5"/>
      <c r="AF149" s="5">
        <v>0.99970000000000003</v>
      </c>
      <c r="AG149" s="5">
        <v>1.6295999999999999</v>
      </c>
      <c r="AH149" s="4">
        <v>0.75590000000000002</v>
      </c>
      <c r="AI149" s="4">
        <v>0.99099999999999999</v>
      </c>
      <c r="AJ149" s="4">
        <v>0.1099</v>
      </c>
      <c r="AK149" s="4">
        <v>4.02E-2</v>
      </c>
      <c r="AL149" s="4">
        <v>0.50990000000000002</v>
      </c>
      <c r="AM149" s="4"/>
      <c r="AN149" s="4">
        <v>0.96450000000000002</v>
      </c>
      <c r="AO149" s="4">
        <v>0.99760000000000004</v>
      </c>
      <c r="AP149" s="5"/>
      <c r="AQ149" s="5"/>
      <c r="AR149" s="5"/>
      <c r="AS149" s="5"/>
      <c r="AT149" s="5"/>
      <c r="AU149" s="5"/>
      <c r="AV149" s="5"/>
      <c r="AW149" s="5"/>
      <c r="AX149" s="4"/>
      <c r="AY149" s="4"/>
      <c r="AZ149" s="4"/>
      <c r="BA149" s="4"/>
      <c r="BB149" s="4"/>
      <c r="BC149" s="4"/>
      <c r="BD149" s="4"/>
      <c r="BE149" s="4"/>
      <c r="BF149" s="5"/>
      <c r="BG149" s="5"/>
      <c r="BH149" s="5"/>
      <c r="BI149" s="5"/>
      <c r="BJ149" s="5"/>
      <c r="BK149" s="5"/>
      <c r="BL149" s="5"/>
      <c r="BM149" s="5"/>
      <c r="BN149" s="4"/>
      <c r="BO149" s="4"/>
      <c r="BP149" s="4"/>
      <c r="BQ149" s="4"/>
      <c r="BR149" s="4"/>
      <c r="BS149" s="4"/>
      <c r="BT149" s="4"/>
      <c r="BU149" s="4"/>
      <c r="BV149" s="5"/>
      <c r="BW149" s="5"/>
      <c r="BX149" s="5"/>
      <c r="BY149" s="5"/>
      <c r="BZ149" s="5"/>
      <c r="CA149" s="5"/>
      <c r="CB149" s="5"/>
      <c r="CC149" s="5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>
        <f t="shared" si="32"/>
        <v>0.70277499999999993</v>
      </c>
      <c r="FG149" s="4">
        <f t="shared" si="33"/>
        <v>0.86710000000000009</v>
      </c>
      <c r="FH149" s="4">
        <f t="shared" si="34"/>
        <v>0.20615</v>
      </c>
      <c r="FI149" s="4">
        <f t="shared" si="35"/>
        <v>1.8925000000000001E-2</v>
      </c>
      <c r="FJ149" s="4">
        <f t="shared" si="36"/>
        <v>0.70437499999999997</v>
      </c>
      <c r="FK149" s="4" t="e">
        <f t="shared" si="37"/>
        <v>#DIV/0!</v>
      </c>
      <c r="FL149" s="4">
        <f t="shared" si="38"/>
        <v>0.99104999999999999</v>
      </c>
      <c r="FM149" s="4">
        <f t="shared" si="39"/>
        <v>1.8052250000000001</v>
      </c>
      <c r="FN149" s="1" t="str" cm="1">
        <f t="array" aca="1" ref="FN149" ca="1">CONCATENATE(INDIRECT(ADDRESS(1,MATCH(_xlfn.MINIFS(B149:FE149,metrics.rec,"MAE"),B149:FE149,0)+1)), ", ", INDIRECT(ADDRESS(2,MATCH(_xlfn.MINIFS(B149:FE149,metrics.rec,"MAE"),B149:FE149,0)+1)))</f>
        <v>k=5, r=0.3</v>
      </c>
      <c r="FO149" s="1" t="str" cm="1">
        <f t="array" aca="1" ref="FO149" ca="1">CONCATENATE(INDIRECT(ADDRESS(1,MATCH(_xlfn.MINIFS(B149:FE149,metrics.rec,"MSE"),B149:FE149,0)+1)), ", ", INDIRECT(ADDRESS(2,MATCH(_xlfn.MINIFS(B149:FE149,metrics.rec,"MSE"),B149:FE149,0)+1)))</f>
        <v>k=5, r=0.3</v>
      </c>
      <c r="FP149" s="1" t="str" cm="1">
        <f t="array" aca="1" ref="FP149" ca="1">CONCATENATE(INDIRECT(ADDRESS(1,MATCH(_xlfn.MAXIFS(B149:FE149,metrics.rec,"R"),B149:FE149,0)+1)), ", ", INDIRECT(ADDRESS(2,MATCH(_xlfn.MAXIFS(B149:FE149,metrics.rec,"R"),B149:FE149,0)+1)))</f>
        <v>k=5, r=0.3</v>
      </c>
      <c r="FQ149" s="1" t="str" cm="1">
        <f t="array" aca="1" ref="FQ149" ca="1">CONCATENATE(INDIRECT(ADDRESS(1,MATCH(_xlfn.MAXIFS(B149:FE149,metrics.rec,"Precision"),B149:FE149,0)+1)), ", ", INDIRECT(ADDRESS(2,MATCH(_xlfn.MAXIFS(B149:FE149,metrics.rec,"Precision"),B149:FE149,0)+1)))</f>
        <v>k=5, r=0.9</v>
      </c>
      <c r="FR149" s="1" t="str" cm="1">
        <f t="array" aca="1" ref="FR149" ca="1">CONCATENATE(INDIRECT(ADDRESS(1,MATCH(_xlfn.MAXIFS(B149:FE149,metrics.rec,"Recall"),B149:FE149,0)+1)), ", ", INDIRECT(ADDRESS(2,MATCH(_xlfn.MAXIFS(B149:FE149,metrics.rec,"Recall"),B149:FE149,0)+1)))</f>
        <v>k=5, r=0.3</v>
      </c>
      <c r="FS149" s="1" t="e" cm="1">
        <f t="array" aca="1" ref="FS149" ca="1">CONCATENATE(INDIRECT(ADDRESS(1,MATCH(_xlfn.MAXIFS(B149:FE149,metrics.rec,"Coverage"),B149:FE149,0)+1)), ", ", INDIRECT(ADDRESS(2,MATCH(_xlfn.MAXIFS(B149:FE149,metrics.rec,"Coverage"),B149:FE149,0)+1)))</f>
        <v>#N/A</v>
      </c>
      <c r="FT149" s="1" t="str" cm="1">
        <f t="array" aca="1" ref="FT149" ca="1">CONCATENATE(INDIRECT(ADDRESS(1,MATCH(_xlfn.MAXIFS(B149:FE149,metrics.rec,"Recatio"),B149:FE149,0)+1)), ", ", INDIRECT(ADDRESS(2,MATCH(_xlfn.MAXIFS(B149:FE149,metrics.rec,"Recatio"),B149:FE149,0)+1)))</f>
        <v>k=5, r=0.3</v>
      </c>
      <c r="FU149" s="1" t="str" cm="1">
        <f t="array" aca="1" ref="FU149" ca="1">CONCATENATE(INDIRECT(ADDRESS(1,MATCH(_xlfn.MINIFS(B149:FE149,metrics.rec,"Time"),B149:FE149,0)+1)), ", ", INDIRECT(ADDRESS(2,MATCH(_xlfn.MINIFS(B149:FE149,metrics.rec,"Time"),B149:FE149,0)+1)))</f>
        <v>k=5, r=0.9</v>
      </c>
    </row>
    <row r="150" spans="1:177" x14ac:dyDescent="0.2">
      <c r="A150" s="1" t="s">
        <v>145</v>
      </c>
      <c r="B150" s="4"/>
      <c r="C150" s="4"/>
      <c r="D150" s="4"/>
      <c r="E150" s="4"/>
      <c r="F150" s="4"/>
      <c r="G150" s="4"/>
      <c r="H150" s="4"/>
      <c r="I150" s="4"/>
      <c r="J150" s="5">
        <v>0.65169999999999995</v>
      </c>
      <c r="K150" s="5">
        <v>0.74790000000000001</v>
      </c>
      <c r="L150" s="5">
        <v>0.25430000000000003</v>
      </c>
      <c r="M150" s="5">
        <v>7.7000000000000002E-3</v>
      </c>
      <c r="N150" s="5">
        <v>0.85799999999999998</v>
      </c>
      <c r="O150" s="5"/>
      <c r="P150" s="5">
        <v>1</v>
      </c>
      <c r="Q150" s="5">
        <v>2.3555999999999999</v>
      </c>
      <c r="R150" s="4">
        <v>0.66249999999999998</v>
      </c>
      <c r="S150" s="4">
        <v>0.76870000000000005</v>
      </c>
      <c r="T150" s="4">
        <v>0.23599999999999999</v>
      </c>
      <c r="U150" s="4">
        <v>1.55E-2</v>
      </c>
      <c r="V150" s="4">
        <v>0.83220000000000005</v>
      </c>
      <c r="W150" s="4"/>
      <c r="X150" s="4">
        <v>1</v>
      </c>
      <c r="Y150" s="4">
        <v>2.0556999999999999</v>
      </c>
      <c r="Z150" s="5">
        <v>0.69010000000000005</v>
      </c>
      <c r="AA150" s="5">
        <v>0.82769999999999999</v>
      </c>
      <c r="AB150" s="5">
        <v>0.17</v>
      </c>
      <c r="AC150" s="5">
        <v>2.75E-2</v>
      </c>
      <c r="AD150" s="5">
        <v>0.76890000000000003</v>
      </c>
      <c r="AE150" s="5"/>
      <c r="AF150" s="5">
        <v>0.99970000000000003</v>
      </c>
      <c r="AG150" s="5">
        <v>1.6254999999999999</v>
      </c>
      <c r="AH150" s="4">
        <v>0.75460000000000005</v>
      </c>
      <c r="AI150" s="4">
        <v>0.98429999999999995</v>
      </c>
      <c r="AJ150" s="4">
        <v>0.1042</v>
      </c>
      <c r="AK150" s="4">
        <v>4.2599999999999999E-2</v>
      </c>
      <c r="AL150" s="4">
        <v>0.53149999999999997</v>
      </c>
      <c r="AM150" s="4"/>
      <c r="AN150" s="4">
        <v>0.96450000000000002</v>
      </c>
      <c r="AO150" s="4">
        <v>0.94310000000000005</v>
      </c>
      <c r="AP150" s="5"/>
      <c r="AQ150" s="5"/>
      <c r="AR150" s="5"/>
      <c r="AS150" s="5"/>
      <c r="AT150" s="5"/>
      <c r="AU150" s="5"/>
      <c r="AV150" s="5"/>
      <c r="AW150" s="5"/>
      <c r="AX150" s="4"/>
      <c r="AY150" s="4"/>
      <c r="AZ150" s="4"/>
      <c r="BA150" s="4"/>
      <c r="BB150" s="4"/>
      <c r="BC150" s="4"/>
      <c r="BD150" s="4"/>
      <c r="BE150" s="4"/>
      <c r="BF150" s="5"/>
      <c r="BG150" s="5"/>
      <c r="BH150" s="5"/>
      <c r="BI150" s="5"/>
      <c r="BJ150" s="5"/>
      <c r="BK150" s="5"/>
      <c r="BL150" s="5"/>
      <c r="BM150" s="5"/>
      <c r="BN150" s="4"/>
      <c r="BO150" s="4"/>
      <c r="BP150" s="4"/>
      <c r="BQ150" s="4"/>
      <c r="BR150" s="4"/>
      <c r="BS150" s="4"/>
      <c r="BT150" s="4"/>
      <c r="BU150" s="4"/>
      <c r="BV150" s="5"/>
      <c r="BW150" s="5"/>
      <c r="BX150" s="5"/>
      <c r="BY150" s="5"/>
      <c r="BZ150" s="5"/>
      <c r="CA150" s="5"/>
      <c r="CB150" s="5"/>
      <c r="CC150" s="5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>
        <f t="shared" si="32"/>
        <v>0.68972500000000003</v>
      </c>
      <c r="FG150" s="4">
        <f t="shared" si="33"/>
        <v>0.83214999999999995</v>
      </c>
      <c r="FH150" s="4">
        <f t="shared" si="34"/>
        <v>0.19112499999999999</v>
      </c>
      <c r="FI150" s="4">
        <f t="shared" si="35"/>
        <v>2.3324999999999999E-2</v>
      </c>
      <c r="FJ150" s="4">
        <f t="shared" si="36"/>
        <v>0.74764999999999993</v>
      </c>
      <c r="FK150" s="4" t="e">
        <f t="shared" si="37"/>
        <v>#DIV/0!</v>
      </c>
      <c r="FL150" s="4">
        <f t="shared" si="38"/>
        <v>0.99104999999999999</v>
      </c>
      <c r="FM150" s="4">
        <f t="shared" si="39"/>
        <v>1.7449749999999999</v>
      </c>
      <c r="FN150" s="1" t="str" cm="1">
        <f t="array" aca="1" ref="FN150" ca="1">CONCATENATE(INDIRECT(ADDRESS(1,MATCH(_xlfn.MINIFS(B150:FE150,metrics.rec,"MAE"),B150:FE150,0)+1)), ", ", INDIRECT(ADDRESS(2,MATCH(_xlfn.MINIFS(B150:FE150,metrics.rec,"MAE"),B150:FE150,0)+1)))</f>
        <v>k=5, r=0.3</v>
      </c>
      <c r="FO150" s="1" t="str" cm="1">
        <f t="array" aca="1" ref="FO150" ca="1">CONCATENATE(INDIRECT(ADDRESS(1,MATCH(_xlfn.MINIFS(B150:FE150,metrics.rec,"MSE"),B150:FE150,0)+1)), ", ", INDIRECT(ADDRESS(2,MATCH(_xlfn.MINIFS(B150:FE150,metrics.rec,"MSE"),B150:FE150,0)+1)))</f>
        <v>k=5, r=0.3</v>
      </c>
      <c r="FP150" s="1" t="str" cm="1">
        <f t="array" aca="1" ref="FP150" ca="1">CONCATENATE(INDIRECT(ADDRESS(1,MATCH(_xlfn.MAXIFS(B150:FE150,metrics.rec,"R"),B150:FE150,0)+1)), ", ", INDIRECT(ADDRESS(2,MATCH(_xlfn.MAXIFS(B150:FE150,metrics.rec,"R"),B150:FE150,0)+1)))</f>
        <v>k=5, r=0.3</v>
      </c>
      <c r="FQ150" s="1" t="str" cm="1">
        <f t="array" aca="1" ref="FQ150" ca="1">CONCATENATE(INDIRECT(ADDRESS(1,MATCH(_xlfn.MAXIFS(B150:FE150,metrics.rec,"Precision"),B150:FE150,0)+1)), ", ", INDIRECT(ADDRESS(2,MATCH(_xlfn.MAXIFS(B150:FE150,metrics.rec,"Precision"),B150:FE150,0)+1)))</f>
        <v>k=5, r=0.9</v>
      </c>
      <c r="FR150" s="1" t="str" cm="1">
        <f t="array" aca="1" ref="FR150" ca="1">CONCATENATE(INDIRECT(ADDRESS(1,MATCH(_xlfn.MAXIFS(B150:FE150,metrics.rec,"Recall"),B150:FE150,0)+1)), ", ", INDIRECT(ADDRESS(2,MATCH(_xlfn.MAXIFS(B150:FE150,metrics.rec,"Recall"),B150:FE150,0)+1)))</f>
        <v>k=5, r=0.3</v>
      </c>
      <c r="FS150" s="1" t="e" cm="1">
        <f t="array" aca="1" ref="FS150" ca="1">CONCATENATE(INDIRECT(ADDRESS(1,MATCH(_xlfn.MAXIFS(B150:FE150,metrics.rec,"Coverage"),B150:FE150,0)+1)), ", ", INDIRECT(ADDRESS(2,MATCH(_xlfn.MAXIFS(B150:FE150,metrics.rec,"Coverage"),B150:FE150,0)+1)))</f>
        <v>#N/A</v>
      </c>
      <c r="FT150" s="1" t="str" cm="1">
        <f t="array" aca="1" ref="FT150" ca="1">CONCATENATE(INDIRECT(ADDRESS(1,MATCH(_xlfn.MAXIFS(B150:FE150,metrics.rec,"Recatio"),B150:FE150,0)+1)), ", ", INDIRECT(ADDRESS(2,MATCH(_xlfn.MAXIFS(B150:FE150,metrics.rec,"Recatio"),B150:FE150,0)+1)))</f>
        <v>k=5, r=0.3</v>
      </c>
      <c r="FU150" s="1" t="str" cm="1">
        <f t="array" aca="1" ref="FU150" ca="1">CONCATENATE(INDIRECT(ADDRESS(1,MATCH(_xlfn.MINIFS(B150:FE150,metrics.rec,"Time"),B150:FE150,0)+1)), ", ", INDIRECT(ADDRESS(2,MATCH(_xlfn.MINIFS(B150:FE150,metrics.rec,"Time"),B150:FE150,0)+1)))</f>
        <v>k=5, r=0.9</v>
      </c>
    </row>
    <row r="151" spans="1:177" x14ac:dyDescent="0.2">
      <c r="A151" s="1" t="s">
        <v>146</v>
      </c>
      <c r="B151" s="4"/>
      <c r="C151" s="4"/>
      <c r="D151" s="4"/>
      <c r="E151" s="4"/>
      <c r="F151" s="4"/>
      <c r="G151" s="4"/>
      <c r="H151" s="4"/>
      <c r="I151" s="4"/>
      <c r="J151" s="5">
        <v>0.62309999999999999</v>
      </c>
      <c r="K151" s="5">
        <v>0.67630000000000001</v>
      </c>
      <c r="L151" s="5">
        <v>0.30070000000000002</v>
      </c>
      <c r="M151" s="5">
        <v>4.7999999999999996E-3</v>
      </c>
      <c r="N151" s="5">
        <v>0.88090000000000002</v>
      </c>
      <c r="O151" s="5"/>
      <c r="P151" s="5">
        <v>1</v>
      </c>
      <c r="Q151" s="5">
        <v>6.2911999999999999</v>
      </c>
      <c r="R151" s="4">
        <v>0.63480000000000003</v>
      </c>
      <c r="S151" s="4">
        <v>0.69950000000000001</v>
      </c>
      <c r="T151" s="4">
        <v>0.28039999999999998</v>
      </c>
      <c r="U151" s="4">
        <v>8.8999999999999999E-3</v>
      </c>
      <c r="V151" s="4">
        <v>0.86529999999999996</v>
      </c>
      <c r="W151" s="4"/>
      <c r="X151" s="4">
        <v>1</v>
      </c>
      <c r="Y151" s="4">
        <v>4.9692999999999996</v>
      </c>
      <c r="Z151" s="5">
        <v>0.66169999999999995</v>
      </c>
      <c r="AA151" s="5">
        <v>0.76229999999999998</v>
      </c>
      <c r="AB151" s="5">
        <v>0.2298</v>
      </c>
      <c r="AC151" s="5">
        <v>1.4800000000000001E-2</v>
      </c>
      <c r="AD151" s="5">
        <v>0.83340000000000003</v>
      </c>
      <c r="AE151" s="5"/>
      <c r="AF151" s="5">
        <v>1</v>
      </c>
      <c r="AG151" s="5">
        <v>3.4337</v>
      </c>
      <c r="AH151" s="4">
        <v>0.74929999999999997</v>
      </c>
      <c r="AI151" s="4">
        <v>0.98260000000000003</v>
      </c>
      <c r="AJ151" s="4">
        <v>0.13900000000000001</v>
      </c>
      <c r="AK151" s="4">
        <v>2.87E-2</v>
      </c>
      <c r="AL151" s="4">
        <v>0.70469999999999999</v>
      </c>
      <c r="AM151" s="4"/>
      <c r="AN151" s="4">
        <v>0.9839</v>
      </c>
      <c r="AO151" s="4">
        <v>1.1698</v>
      </c>
      <c r="AP151" s="5"/>
      <c r="AQ151" s="5"/>
      <c r="AR151" s="5"/>
      <c r="AS151" s="5"/>
      <c r="AT151" s="5"/>
      <c r="AU151" s="5"/>
      <c r="AV151" s="5"/>
      <c r="AW151" s="5"/>
      <c r="AX151" s="4"/>
      <c r="AY151" s="4"/>
      <c r="AZ151" s="4"/>
      <c r="BA151" s="4"/>
      <c r="BB151" s="4"/>
      <c r="BC151" s="4"/>
      <c r="BD151" s="4"/>
      <c r="BE151" s="4"/>
      <c r="BF151" s="5"/>
      <c r="BG151" s="5"/>
      <c r="BH151" s="5"/>
      <c r="BI151" s="5"/>
      <c r="BJ151" s="5"/>
      <c r="BK151" s="5"/>
      <c r="BL151" s="5"/>
      <c r="BM151" s="5"/>
      <c r="BN151" s="4"/>
      <c r="BO151" s="4"/>
      <c r="BP151" s="4"/>
      <c r="BQ151" s="4"/>
      <c r="BR151" s="4"/>
      <c r="BS151" s="4"/>
      <c r="BT151" s="4"/>
      <c r="BU151" s="4"/>
      <c r="BV151" s="5"/>
      <c r="BW151" s="5"/>
      <c r="BX151" s="5"/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>
        <f t="shared" si="32"/>
        <v>0.66722499999999996</v>
      </c>
      <c r="FG151" s="4">
        <f t="shared" si="33"/>
        <v>0.78017499999999995</v>
      </c>
      <c r="FH151" s="4">
        <f t="shared" si="34"/>
        <v>0.23747499999999999</v>
      </c>
      <c r="FI151" s="4">
        <f t="shared" si="35"/>
        <v>1.43E-2</v>
      </c>
      <c r="FJ151" s="4">
        <f t="shared" si="36"/>
        <v>0.821075</v>
      </c>
      <c r="FK151" s="4" t="e">
        <f t="shared" si="37"/>
        <v>#DIV/0!</v>
      </c>
      <c r="FL151" s="4">
        <f t="shared" si="38"/>
        <v>0.99597500000000005</v>
      </c>
      <c r="FM151" s="4">
        <f t="shared" si="39"/>
        <v>3.9660000000000002</v>
      </c>
      <c r="FN151" s="1" t="str" cm="1">
        <f t="array" aca="1" ref="FN151" ca="1">CONCATENATE(INDIRECT(ADDRESS(1,MATCH(_xlfn.MINIFS(B151:FE151,metrics.rec,"MAE"),B151:FE151,0)+1)), ", ", INDIRECT(ADDRESS(2,MATCH(_xlfn.MINIFS(B151:FE151,metrics.rec,"MAE"),B151:FE151,0)+1)))</f>
        <v>k=5, r=0.3</v>
      </c>
      <c r="FO151" s="1" t="str" cm="1">
        <f t="array" aca="1" ref="FO151" ca="1">CONCATENATE(INDIRECT(ADDRESS(1,MATCH(_xlfn.MINIFS(B151:FE151,metrics.rec,"MSE"),B151:FE151,0)+1)), ", ", INDIRECT(ADDRESS(2,MATCH(_xlfn.MINIFS(B151:FE151,metrics.rec,"MSE"),B151:FE151,0)+1)))</f>
        <v>k=5, r=0.3</v>
      </c>
      <c r="FP151" s="1" t="str" cm="1">
        <f t="array" aca="1" ref="FP151" ca="1">CONCATENATE(INDIRECT(ADDRESS(1,MATCH(_xlfn.MAXIFS(B151:FE151,metrics.rec,"R"),B151:FE151,0)+1)), ", ", INDIRECT(ADDRESS(2,MATCH(_xlfn.MAXIFS(B151:FE151,metrics.rec,"R"),B151:FE151,0)+1)))</f>
        <v>k=5, r=0.3</v>
      </c>
      <c r="FQ151" s="1" t="str" cm="1">
        <f t="array" aca="1" ref="FQ151" ca="1">CONCATENATE(INDIRECT(ADDRESS(1,MATCH(_xlfn.MAXIFS(B151:FE151,metrics.rec,"Precision"),B151:FE151,0)+1)), ", ", INDIRECT(ADDRESS(2,MATCH(_xlfn.MAXIFS(B151:FE151,metrics.rec,"Precision"),B151:FE151,0)+1)))</f>
        <v>k=5, r=0.9</v>
      </c>
      <c r="FR151" s="1" t="str" cm="1">
        <f t="array" aca="1" ref="FR151" ca="1">CONCATENATE(INDIRECT(ADDRESS(1,MATCH(_xlfn.MAXIFS(B151:FE151,metrics.rec,"Recall"),B151:FE151,0)+1)), ", ", INDIRECT(ADDRESS(2,MATCH(_xlfn.MAXIFS(B151:FE151,metrics.rec,"Recall"),B151:FE151,0)+1)))</f>
        <v>k=5, r=0.3</v>
      </c>
      <c r="FS151" s="1" t="e" cm="1">
        <f t="array" aca="1" ref="FS151" ca="1">CONCATENATE(INDIRECT(ADDRESS(1,MATCH(_xlfn.MAXIFS(B151:FE151,metrics.rec,"Coverage"),B151:FE151,0)+1)), ", ", INDIRECT(ADDRESS(2,MATCH(_xlfn.MAXIFS(B151:FE151,metrics.rec,"Coverage"),B151:FE151,0)+1)))</f>
        <v>#N/A</v>
      </c>
      <c r="FT151" s="1" t="str" cm="1">
        <f t="array" aca="1" ref="FT151" ca="1">CONCATENATE(INDIRECT(ADDRESS(1,MATCH(_xlfn.MAXIFS(B151:FE151,metrics.rec,"Recatio"),B151:FE151,0)+1)), ", ", INDIRECT(ADDRESS(2,MATCH(_xlfn.MAXIFS(B151:FE151,metrics.rec,"Recatio"),B151:FE151,0)+1)))</f>
        <v>k=5, r=0.3</v>
      </c>
      <c r="FU151" s="1" t="str" cm="1">
        <f t="array" aca="1" ref="FU151" ca="1">CONCATENATE(INDIRECT(ADDRESS(1,MATCH(_xlfn.MINIFS(B151:FE151,metrics.rec,"Time"),B151:FE151,0)+1)), ", ", INDIRECT(ADDRESS(2,MATCH(_xlfn.MINIFS(B151:FE151,metrics.rec,"Time"),B151:FE151,0)+1)))</f>
        <v>k=5, r=0.9</v>
      </c>
    </row>
    <row r="152" spans="1:177" x14ac:dyDescent="0.2">
      <c r="A152" s="1" t="s">
        <v>147</v>
      </c>
      <c r="B152" s="4"/>
      <c r="C152" s="4"/>
      <c r="D152" s="4"/>
      <c r="E152" s="4"/>
      <c r="F152" s="4"/>
      <c r="G152" s="4"/>
      <c r="H152" s="4"/>
      <c r="I152" s="4"/>
      <c r="J152" s="5">
        <v>0.62929999999999997</v>
      </c>
      <c r="K152" s="5">
        <v>0.6895</v>
      </c>
      <c r="L152" s="5">
        <v>0.28739999999999999</v>
      </c>
      <c r="M152" s="5">
        <v>4.8999999999999998E-3</v>
      </c>
      <c r="N152" s="5">
        <v>0.87660000000000005</v>
      </c>
      <c r="O152" s="5"/>
      <c r="P152" s="5">
        <v>1</v>
      </c>
      <c r="Q152" s="5">
        <v>6.0708000000000002</v>
      </c>
      <c r="R152" s="4">
        <v>0.6401</v>
      </c>
      <c r="S152" s="4">
        <v>0.70930000000000004</v>
      </c>
      <c r="T152" s="4">
        <v>0.27629999999999999</v>
      </c>
      <c r="U152" s="4">
        <v>9.2999999999999992E-3</v>
      </c>
      <c r="V152" s="4">
        <v>0.86229999999999996</v>
      </c>
      <c r="W152" s="4"/>
      <c r="X152" s="4">
        <v>1</v>
      </c>
      <c r="Y152" s="4">
        <v>4.7727000000000004</v>
      </c>
      <c r="Z152" s="5">
        <v>0.66249999999999998</v>
      </c>
      <c r="AA152" s="5">
        <v>0.76080000000000003</v>
      </c>
      <c r="AB152" s="5">
        <v>0.23810000000000001</v>
      </c>
      <c r="AC152" s="5">
        <v>1.6799999999999999E-2</v>
      </c>
      <c r="AD152" s="5">
        <v>0.82989999999999997</v>
      </c>
      <c r="AE152" s="5"/>
      <c r="AF152" s="5">
        <v>1</v>
      </c>
      <c r="AG152" s="5">
        <v>3.2982</v>
      </c>
      <c r="AH152" s="4">
        <v>0.72689999999999999</v>
      </c>
      <c r="AI152" s="4">
        <v>0.92020000000000002</v>
      </c>
      <c r="AJ152" s="4">
        <v>0.16059999999999999</v>
      </c>
      <c r="AK152" s="4">
        <v>5.5100000000000003E-2</v>
      </c>
      <c r="AL152" s="4">
        <v>0.6069</v>
      </c>
      <c r="AM152" s="4"/>
      <c r="AN152" s="4">
        <v>0.97599999999999998</v>
      </c>
      <c r="AO152" s="4">
        <v>1.1157999999999999</v>
      </c>
      <c r="AP152" s="5"/>
      <c r="AQ152" s="5"/>
      <c r="AR152" s="5"/>
      <c r="AS152" s="5"/>
      <c r="AT152" s="5"/>
      <c r="AU152" s="5"/>
      <c r="AV152" s="5"/>
      <c r="AW152" s="5"/>
      <c r="AX152" s="4"/>
      <c r="AY152" s="4"/>
      <c r="AZ152" s="4"/>
      <c r="BA152" s="4"/>
      <c r="BB152" s="4"/>
      <c r="BC152" s="4"/>
      <c r="BD152" s="4"/>
      <c r="BE152" s="4"/>
      <c r="BF152" s="5"/>
      <c r="BG152" s="5"/>
      <c r="BH152" s="5"/>
      <c r="BI152" s="5"/>
      <c r="BJ152" s="5"/>
      <c r="BK152" s="5"/>
      <c r="BL152" s="5"/>
      <c r="BM152" s="5"/>
      <c r="BN152" s="4"/>
      <c r="BO152" s="4"/>
      <c r="BP152" s="4"/>
      <c r="BQ152" s="4"/>
      <c r="BR152" s="4"/>
      <c r="BS152" s="4"/>
      <c r="BT152" s="4"/>
      <c r="BU152" s="4"/>
      <c r="BV152" s="5"/>
      <c r="BW152" s="5"/>
      <c r="BX152" s="5"/>
      <c r="BY152" s="5"/>
      <c r="BZ152" s="5"/>
      <c r="CA152" s="5"/>
      <c r="CB152" s="5"/>
      <c r="CC152" s="5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>
        <f t="shared" si="32"/>
        <v>0.66470000000000007</v>
      </c>
      <c r="FG152" s="4">
        <f t="shared" si="33"/>
        <v>0.76995000000000002</v>
      </c>
      <c r="FH152" s="4">
        <f t="shared" si="34"/>
        <v>0.24059999999999998</v>
      </c>
      <c r="FI152" s="4">
        <f t="shared" si="35"/>
        <v>2.1525000000000002E-2</v>
      </c>
      <c r="FJ152" s="4">
        <f t="shared" si="36"/>
        <v>0.79392499999999999</v>
      </c>
      <c r="FK152" s="4" t="e">
        <f t="shared" si="37"/>
        <v>#DIV/0!</v>
      </c>
      <c r="FL152" s="4">
        <f t="shared" si="38"/>
        <v>0.99399999999999999</v>
      </c>
      <c r="FM152" s="4">
        <f t="shared" si="39"/>
        <v>3.8143750000000001</v>
      </c>
      <c r="FN152" s="1" t="str" cm="1">
        <f t="array" aca="1" ref="FN152" ca="1">CONCATENATE(INDIRECT(ADDRESS(1,MATCH(_xlfn.MINIFS(B152:FE152,metrics.rec,"MAE"),B152:FE152,0)+1)), ", ", INDIRECT(ADDRESS(2,MATCH(_xlfn.MINIFS(B152:FE152,metrics.rec,"MAE"),B152:FE152,0)+1)))</f>
        <v>k=5, r=0.3</v>
      </c>
      <c r="FO152" s="1" t="str" cm="1">
        <f t="array" aca="1" ref="FO152" ca="1">CONCATENATE(INDIRECT(ADDRESS(1,MATCH(_xlfn.MINIFS(B152:FE152,metrics.rec,"MSE"),B152:FE152,0)+1)), ", ", INDIRECT(ADDRESS(2,MATCH(_xlfn.MINIFS(B152:FE152,metrics.rec,"MSE"),B152:FE152,0)+1)))</f>
        <v>k=5, r=0.3</v>
      </c>
      <c r="FP152" s="1" t="str" cm="1">
        <f t="array" aca="1" ref="FP152" ca="1">CONCATENATE(INDIRECT(ADDRESS(1,MATCH(_xlfn.MAXIFS(B152:FE152,metrics.rec,"R"),B152:FE152,0)+1)), ", ", INDIRECT(ADDRESS(2,MATCH(_xlfn.MAXIFS(B152:FE152,metrics.rec,"R"),B152:FE152,0)+1)))</f>
        <v>k=5, r=0.3</v>
      </c>
      <c r="FQ152" s="1" t="str" cm="1">
        <f t="array" aca="1" ref="FQ152" ca="1">CONCATENATE(INDIRECT(ADDRESS(1,MATCH(_xlfn.MAXIFS(B152:FE152,metrics.rec,"Precision"),B152:FE152,0)+1)), ", ", INDIRECT(ADDRESS(2,MATCH(_xlfn.MAXIFS(B152:FE152,metrics.rec,"Precision"),B152:FE152,0)+1)))</f>
        <v>k=5, r=0.9</v>
      </c>
      <c r="FR152" s="1" t="str" cm="1">
        <f t="array" aca="1" ref="FR152" ca="1">CONCATENATE(INDIRECT(ADDRESS(1,MATCH(_xlfn.MAXIFS(B152:FE152,metrics.rec,"Recall"),B152:FE152,0)+1)), ", ", INDIRECT(ADDRESS(2,MATCH(_xlfn.MAXIFS(B152:FE152,metrics.rec,"Recall"),B152:FE152,0)+1)))</f>
        <v>k=5, r=0.3</v>
      </c>
      <c r="FS152" s="1" t="e" cm="1">
        <f t="array" aca="1" ref="FS152" ca="1">CONCATENATE(INDIRECT(ADDRESS(1,MATCH(_xlfn.MAXIFS(B152:FE152,metrics.rec,"Coverage"),B152:FE152,0)+1)), ", ", INDIRECT(ADDRESS(2,MATCH(_xlfn.MAXIFS(B152:FE152,metrics.rec,"Coverage"),B152:FE152,0)+1)))</f>
        <v>#N/A</v>
      </c>
      <c r="FT152" s="1" t="str" cm="1">
        <f t="array" aca="1" ref="FT152" ca="1">CONCATENATE(INDIRECT(ADDRESS(1,MATCH(_xlfn.MAXIFS(B152:FE152,metrics.rec,"Recatio"),B152:FE152,0)+1)), ", ", INDIRECT(ADDRESS(2,MATCH(_xlfn.MAXIFS(B152:FE152,metrics.rec,"Recatio"),B152:FE152,0)+1)))</f>
        <v>k=5, r=0.3</v>
      </c>
      <c r="FU152" s="1" t="str" cm="1">
        <f t="array" aca="1" ref="FU152" ca="1">CONCATENATE(INDIRECT(ADDRESS(1,MATCH(_xlfn.MINIFS(B152:FE152,metrics.rec,"Time"),B152:FE152,0)+1)), ", ", INDIRECT(ADDRESS(2,MATCH(_xlfn.MINIFS(B152:FE152,metrics.rec,"Time"),B152:FE152,0)+1)))</f>
        <v>k=5, r=0.9</v>
      </c>
    </row>
    <row r="153" spans="1:177" x14ac:dyDescent="0.2">
      <c r="A153" s="1" t="s">
        <v>148</v>
      </c>
      <c r="B153" s="4"/>
      <c r="C153" s="4"/>
      <c r="D153" s="4"/>
      <c r="E153" s="4"/>
      <c r="F153" s="4"/>
      <c r="G153" s="4"/>
      <c r="H153" s="4"/>
      <c r="I153" s="4"/>
      <c r="J153" s="5">
        <v>0.62649999999999995</v>
      </c>
      <c r="K153" s="5">
        <v>0.68079999999999996</v>
      </c>
      <c r="L153" s="5">
        <v>0.29809999999999998</v>
      </c>
      <c r="M153" s="5">
        <v>4.8999999999999998E-3</v>
      </c>
      <c r="N153" s="5">
        <v>0.875</v>
      </c>
      <c r="O153" s="5"/>
      <c r="P153" s="5">
        <v>1</v>
      </c>
      <c r="Q153" s="5">
        <v>6.1986999999999997</v>
      </c>
      <c r="R153" s="4">
        <v>0.63639999999999997</v>
      </c>
      <c r="S153" s="4">
        <v>0.70069999999999999</v>
      </c>
      <c r="T153" s="4">
        <v>0.28860000000000002</v>
      </c>
      <c r="U153" s="4">
        <v>9.2999999999999992E-3</v>
      </c>
      <c r="V153" s="4">
        <v>0.85950000000000004</v>
      </c>
      <c r="W153" s="4"/>
      <c r="X153" s="4">
        <v>1</v>
      </c>
      <c r="Y153" s="4">
        <v>4.7641999999999998</v>
      </c>
      <c r="Z153" s="5">
        <v>0.65990000000000004</v>
      </c>
      <c r="AA153" s="5">
        <v>0.75539999999999996</v>
      </c>
      <c r="AB153" s="5">
        <v>0.23419999999999999</v>
      </c>
      <c r="AC153" s="5">
        <v>1.6799999999999999E-2</v>
      </c>
      <c r="AD153" s="5">
        <v>0.82569999999999999</v>
      </c>
      <c r="AE153" s="5"/>
      <c r="AF153" s="5">
        <v>1</v>
      </c>
      <c r="AG153" s="5">
        <v>3.3338000000000001</v>
      </c>
      <c r="AH153" s="4">
        <v>0.72809999999999997</v>
      </c>
      <c r="AI153" s="4">
        <v>0.92469999999999997</v>
      </c>
      <c r="AJ153" s="4">
        <v>0.15809999999999999</v>
      </c>
      <c r="AK153" s="4">
        <v>5.4899999999999997E-2</v>
      </c>
      <c r="AL153" s="4">
        <v>0.60260000000000002</v>
      </c>
      <c r="AM153" s="4"/>
      <c r="AN153" s="4">
        <v>0.97599999999999998</v>
      </c>
      <c r="AO153" s="4">
        <v>1.0673999999999999</v>
      </c>
      <c r="AP153" s="5"/>
      <c r="AQ153" s="5"/>
      <c r="AR153" s="5"/>
      <c r="AS153" s="5"/>
      <c r="AT153" s="5"/>
      <c r="AU153" s="5"/>
      <c r="AV153" s="5"/>
      <c r="AW153" s="5"/>
      <c r="AX153" s="4"/>
      <c r="AY153" s="4"/>
      <c r="AZ153" s="4"/>
      <c r="BA153" s="4"/>
      <c r="BB153" s="4"/>
      <c r="BC153" s="4"/>
      <c r="BD153" s="4"/>
      <c r="BE153" s="4"/>
      <c r="BF153" s="5"/>
      <c r="BG153" s="5"/>
      <c r="BH153" s="5"/>
      <c r="BI153" s="5"/>
      <c r="BJ153" s="5"/>
      <c r="BK153" s="5"/>
      <c r="BL153" s="5"/>
      <c r="BM153" s="5"/>
      <c r="BN153" s="4"/>
      <c r="BO153" s="4"/>
      <c r="BP153" s="4"/>
      <c r="BQ153" s="4"/>
      <c r="BR153" s="4"/>
      <c r="BS153" s="4"/>
      <c r="BT153" s="4"/>
      <c r="BU153" s="4"/>
      <c r="BV153" s="5"/>
      <c r="BW153" s="5"/>
      <c r="BX153" s="5"/>
      <c r="BY153" s="5"/>
      <c r="BZ153" s="5"/>
      <c r="CA153" s="5"/>
      <c r="CB153" s="5"/>
      <c r="CC153" s="5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/>
      <c r="EI153" s="5"/>
      <c r="EJ153" s="5"/>
      <c r="EK153" s="5"/>
      <c r="EL153" s="5"/>
      <c r="EM153" s="5"/>
      <c r="EN153" s="5"/>
      <c r="EO153" s="5"/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>
        <f t="shared" si="32"/>
        <v>0.66272500000000001</v>
      </c>
      <c r="FG153" s="4">
        <f t="shared" si="33"/>
        <v>0.76539999999999997</v>
      </c>
      <c r="FH153" s="4">
        <f t="shared" si="34"/>
        <v>0.24475</v>
      </c>
      <c r="FI153" s="4">
        <f t="shared" si="35"/>
        <v>2.1475000000000001E-2</v>
      </c>
      <c r="FJ153" s="4">
        <f t="shared" si="36"/>
        <v>0.79069999999999996</v>
      </c>
      <c r="FK153" s="4" t="e">
        <f t="shared" si="37"/>
        <v>#DIV/0!</v>
      </c>
      <c r="FL153" s="4">
        <f t="shared" si="38"/>
        <v>0.99399999999999999</v>
      </c>
      <c r="FM153" s="4">
        <f t="shared" si="39"/>
        <v>3.8410249999999997</v>
      </c>
      <c r="FN153" s="1" t="str" cm="1">
        <f t="array" aca="1" ref="FN153" ca="1">CONCATENATE(INDIRECT(ADDRESS(1,MATCH(_xlfn.MINIFS(B153:FE153,metrics.rec,"MAE"),B153:FE153,0)+1)), ", ", INDIRECT(ADDRESS(2,MATCH(_xlfn.MINIFS(B153:FE153,metrics.rec,"MAE"),B153:FE153,0)+1)))</f>
        <v>k=5, r=0.3</v>
      </c>
      <c r="FO153" s="1" t="str" cm="1">
        <f t="array" aca="1" ref="FO153" ca="1">CONCATENATE(INDIRECT(ADDRESS(1,MATCH(_xlfn.MINIFS(B153:FE153,metrics.rec,"MSE"),B153:FE153,0)+1)), ", ", INDIRECT(ADDRESS(2,MATCH(_xlfn.MINIFS(B153:FE153,metrics.rec,"MSE"),B153:FE153,0)+1)))</f>
        <v>k=5, r=0.3</v>
      </c>
      <c r="FP153" s="1" t="str" cm="1">
        <f t="array" aca="1" ref="FP153" ca="1">CONCATENATE(INDIRECT(ADDRESS(1,MATCH(_xlfn.MAXIFS(B153:FE153,metrics.rec,"R"),B153:FE153,0)+1)), ", ", INDIRECT(ADDRESS(2,MATCH(_xlfn.MAXIFS(B153:FE153,metrics.rec,"R"),B153:FE153,0)+1)))</f>
        <v>k=5, r=0.3</v>
      </c>
      <c r="FQ153" s="1" t="str" cm="1">
        <f t="array" aca="1" ref="FQ153" ca="1">CONCATENATE(INDIRECT(ADDRESS(1,MATCH(_xlfn.MAXIFS(B153:FE153,metrics.rec,"Precision"),B153:FE153,0)+1)), ", ", INDIRECT(ADDRESS(2,MATCH(_xlfn.MAXIFS(B153:FE153,metrics.rec,"Precision"),B153:FE153,0)+1)))</f>
        <v>k=5, r=0.9</v>
      </c>
      <c r="FR153" s="1" t="str" cm="1">
        <f t="array" aca="1" ref="FR153" ca="1">CONCATENATE(INDIRECT(ADDRESS(1,MATCH(_xlfn.MAXIFS(B153:FE153,metrics.rec,"Recall"),B153:FE153,0)+1)), ", ", INDIRECT(ADDRESS(2,MATCH(_xlfn.MAXIFS(B153:FE153,metrics.rec,"Recall"),B153:FE153,0)+1)))</f>
        <v>k=5, r=0.3</v>
      </c>
      <c r="FS153" s="1" t="e" cm="1">
        <f t="array" aca="1" ref="FS153" ca="1">CONCATENATE(INDIRECT(ADDRESS(1,MATCH(_xlfn.MAXIFS(B153:FE153,metrics.rec,"Coverage"),B153:FE153,0)+1)), ", ", INDIRECT(ADDRESS(2,MATCH(_xlfn.MAXIFS(B153:FE153,metrics.rec,"Coverage"),B153:FE153,0)+1)))</f>
        <v>#N/A</v>
      </c>
      <c r="FT153" s="1" t="str" cm="1">
        <f t="array" aca="1" ref="FT153" ca="1">CONCATENATE(INDIRECT(ADDRESS(1,MATCH(_xlfn.MAXIFS(B153:FE153,metrics.rec,"Recatio"),B153:FE153,0)+1)), ", ", INDIRECT(ADDRESS(2,MATCH(_xlfn.MAXIFS(B153:FE153,metrics.rec,"Recatio"),B153:FE153,0)+1)))</f>
        <v>k=5, r=0.3</v>
      </c>
      <c r="FU153" s="1" t="str" cm="1">
        <f t="array" aca="1" ref="FU153" ca="1">CONCATENATE(INDIRECT(ADDRESS(1,MATCH(_xlfn.MINIFS(B153:FE153,metrics.rec,"Time"),B153:FE153,0)+1)), ", ", INDIRECT(ADDRESS(2,MATCH(_xlfn.MINIFS(B153:FE153,metrics.rec,"Time"),B153:FE153,0)+1)))</f>
        <v>k=5, r=0.9</v>
      </c>
    </row>
    <row r="154" spans="1:177" x14ac:dyDescent="0.2">
      <c r="A154" s="1" t="s">
        <v>149</v>
      </c>
      <c r="B154" s="4"/>
      <c r="C154" s="4"/>
      <c r="D154" s="4"/>
      <c r="E154" s="4"/>
      <c r="F154" s="4"/>
      <c r="G154" s="4"/>
      <c r="H154" s="4"/>
      <c r="I154" s="4"/>
      <c r="J154" s="5">
        <v>0.63500000000000001</v>
      </c>
      <c r="K154" s="5">
        <v>0.69640000000000002</v>
      </c>
      <c r="L154" s="5">
        <v>0.2979</v>
      </c>
      <c r="M154" s="5">
        <v>7.6E-3</v>
      </c>
      <c r="N154" s="5">
        <v>0.85270000000000001</v>
      </c>
      <c r="O154" s="5"/>
      <c r="P154" s="5">
        <v>1</v>
      </c>
      <c r="Q154" s="5">
        <v>6.2758000000000003</v>
      </c>
      <c r="R154" s="4">
        <v>0.65890000000000004</v>
      </c>
      <c r="S154" s="4">
        <v>0.74570000000000003</v>
      </c>
      <c r="T154" s="4">
        <v>0.26769999999999999</v>
      </c>
      <c r="U154" s="4">
        <v>1.4500000000000001E-2</v>
      </c>
      <c r="V154" s="4">
        <v>0.82769999999999999</v>
      </c>
      <c r="W154" s="4"/>
      <c r="X154" s="4">
        <v>1</v>
      </c>
      <c r="Y154" s="4">
        <v>4.7420999999999998</v>
      </c>
      <c r="Z154" s="5">
        <v>0.70599999999999996</v>
      </c>
      <c r="AA154" s="5">
        <v>0.85229999999999995</v>
      </c>
      <c r="AB154" s="5">
        <v>0.217</v>
      </c>
      <c r="AC154" s="5">
        <v>2.5499999999999998E-2</v>
      </c>
      <c r="AD154" s="5">
        <v>0.78290000000000004</v>
      </c>
      <c r="AE154" s="5"/>
      <c r="AF154" s="5">
        <v>1</v>
      </c>
      <c r="AG154" s="5">
        <v>3.2881</v>
      </c>
      <c r="AH154" s="4">
        <v>0.7772</v>
      </c>
      <c r="AI154" s="4">
        <v>1.0381</v>
      </c>
      <c r="AJ154" s="4">
        <v>0.1285</v>
      </c>
      <c r="AK154" s="4">
        <v>7.8899999999999998E-2</v>
      </c>
      <c r="AL154" s="4">
        <v>0.53090000000000004</v>
      </c>
      <c r="AM154" s="4"/>
      <c r="AN154" s="4">
        <v>0.97670000000000001</v>
      </c>
      <c r="AO154" s="4">
        <v>1.0024</v>
      </c>
      <c r="AP154" s="5"/>
      <c r="AQ154" s="5"/>
      <c r="AR154" s="5"/>
      <c r="AS154" s="5"/>
      <c r="AT154" s="5"/>
      <c r="AU154" s="5"/>
      <c r="AV154" s="5"/>
      <c r="AW154" s="5"/>
      <c r="AX154" s="4"/>
      <c r="AY154" s="4"/>
      <c r="AZ154" s="4"/>
      <c r="BA154" s="4"/>
      <c r="BB154" s="4"/>
      <c r="BC154" s="4"/>
      <c r="BD154" s="4"/>
      <c r="BE154" s="4"/>
      <c r="BF154" s="5"/>
      <c r="BG154" s="5"/>
      <c r="BH154" s="5"/>
      <c r="BI154" s="5"/>
      <c r="BJ154" s="5"/>
      <c r="BK154" s="5"/>
      <c r="BL154" s="5"/>
      <c r="BM154" s="5"/>
      <c r="BN154" s="4"/>
      <c r="BO154" s="4"/>
      <c r="BP154" s="4"/>
      <c r="BQ154" s="4"/>
      <c r="BR154" s="4"/>
      <c r="BS154" s="4"/>
      <c r="BT154" s="4"/>
      <c r="BU154" s="4"/>
      <c r="BV154" s="5"/>
      <c r="BW154" s="5"/>
      <c r="BX154" s="5"/>
      <c r="BY154" s="5"/>
      <c r="BZ154" s="5"/>
      <c r="CA154" s="5"/>
      <c r="CB154" s="5"/>
      <c r="CC154" s="5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>
        <f t="shared" si="32"/>
        <v>0.69427499999999998</v>
      </c>
      <c r="FG154" s="4">
        <f t="shared" si="33"/>
        <v>0.833125</v>
      </c>
      <c r="FH154" s="4">
        <f t="shared" si="34"/>
        <v>0.22777500000000001</v>
      </c>
      <c r="FI154" s="4">
        <f t="shared" si="35"/>
        <v>3.1625E-2</v>
      </c>
      <c r="FJ154" s="4">
        <f t="shared" si="36"/>
        <v>0.74855000000000005</v>
      </c>
      <c r="FK154" s="4" t="e">
        <f t="shared" si="37"/>
        <v>#DIV/0!</v>
      </c>
      <c r="FL154" s="4">
        <f t="shared" si="38"/>
        <v>0.99417500000000003</v>
      </c>
      <c r="FM154" s="4">
        <f t="shared" si="39"/>
        <v>3.8271000000000002</v>
      </c>
      <c r="FN154" s="1" t="str" cm="1">
        <f t="array" aca="1" ref="FN154" ca="1">CONCATENATE(INDIRECT(ADDRESS(1,MATCH(_xlfn.MINIFS(B154:FE154,metrics.rec,"MAE"),B154:FE154,0)+1)), ", ", INDIRECT(ADDRESS(2,MATCH(_xlfn.MINIFS(B154:FE154,metrics.rec,"MAE"),B154:FE154,0)+1)))</f>
        <v>k=5, r=0.3</v>
      </c>
      <c r="FO154" s="1" t="str" cm="1">
        <f t="array" aca="1" ref="FO154" ca="1">CONCATENATE(INDIRECT(ADDRESS(1,MATCH(_xlfn.MINIFS(B154:FE154,metrics.rec,"MSE"),B154:FE154,0)+1)), ", ", INDIRECT(ADDRESS(2,MATCH(_xlfn.MINIFS(B154:FE154,metrics.rec,"MSE"),B154:FE154,0)+1)))</f>
        <v>k=5, r=0.3</v>
      </c>
      <c r="FP154" s="1" t="str" cm="1">
        <f t="array" aca="1" ref="FP154" ca="1">CONCATENATE(INDIRECT(ADDRESS(1,MATCH(_xlfn.MAXIFS(B154:FE154,metrics.rec,"R"),B154:FE154,0)+1)), ", ", INDIRECT(ADDRESS(2,MATCH(_xlfn.MAXIFS(B154:FE154,metrics.rec,"R"),B154:FE154,0)+1)))</f>
        <v>k=5, r=0.3</v>
      </c>
      <c r="FQ154" s="1" t="str" cm="1">
        <f t="array" aca="1" ref="FQ154" ca="1">CONCATENATE(INDIRECT(ADDRESS(1,MATCH(_xlfn.MAXIFS(B154:FE154,metrics.rec,"Precision"),B154:FE154,0)+1)), ", ", INDIRECT(ADDRESS(2,MATCH(_xlfn.MAXIFS(B154:FE154,metrics.rec,"Precision"),B154:FE154,0)+1)))</f>
        <v>k=5, r=0.9</v>
      </c>
      <c r="FR154" s="1" t="str" cm="1">
        <f t="array" aca="1" ref="FR154" ca="1">CONCATENATE(INDIRECT(ADDRESS(1,MATCH(_xlfn.MAXIFS(B154:FE154,metrics.rec,"Recall"),B154:FE154,0)+1)), ", ", INDIRECT(ADDRESS(2,MATCH(_xlfn.MAXIFS(B154:FE154,metrics.rec,"Recall"),B154:FE154,0)+1)))</f>
        <v>k=5, r=0.3</v>
      </c>
      <c r="FS154" s="1" t="e" cm="1">
        <f t="array" aca="1" ref="FS154" ca="1">CONCATENATE(INDIRECT(ADDRESS(1,MATCH(_xlfn.MAXIFS(B154:FE154,metrics.rec,"Coverage"),B154:FE154,0)+1)), ", ", INDIRECT(ADDRESS(2,MATCH(_xlfn.MAXIFS(B154:FE154,metrics.rec,"Coverage"),B154:FE154,0)+1)))</f>
        <v>#N/A</v>
      </c>
      <c r="FT154" s="1" t="str" cm="1">
        <f t="array" aca="1" ref="FT154" ca="1">CONCATENATE(INDIRECT(ADDRESS(1,MATCH(_xlfn.MAXIFS(B154:FE154,metrics.rec,"Recatio"),B154:FE154,0)+1)), ", ", INDIRECT(ADDRESS(2,MATCH(_xlfn.MAXIFS(B154:FE154,metrics.rec,"Recatio"),B154:FE154,0)+1)))</f>
        <v>k=5, r=0.3</v>
      </c>
      <c r="FU154" s="1" t="str" cm="1">
        <f t="array" aca="1" ref="FU154" ca="1">CONCATENATE(INDIRECT(ADDRESS(1,MATCH(_xlfn.MINIFS(B154:FE154,metrics.rec,"Time"),B154:FE154,0)+1)), ", ", INDIRECT(ADDRESS(2,MATCH(_xlfn.MINIFS(B154:FE154,metrics.rec,"Time"),B154:FE154,0)+1)))</f>
        <v>k=5, r=0.9</v>
      </c>
    </row>
    <row r="155" spans="1:177" x14ac:dyDescent="0.2">
      <c r="A155" s="1" t="s">
        <v>150</v>
      </c>
      <c r="B155" s="4"/>
      <c r="C155" s="4"/>
      <c r="D155" s="4"/>
      <c r="E155" s="4"/>
      <c r="F155" s="4"/>
      <c r="G155" s="4"/>
      <c r="H155" s="4"/>
      <c r="I155" s="4"/>
      <c r="J155" s="5">
        <v>0.62660000000000005</v>
      </c>
      <c r="K155" s="5">
        <v>0.68289999999999995</v>
      </c>
      <c r="L155" s="5">
        <v>0.28799999999999998</v>
      </c>
      <c r="M155" s="5">
        <v>4.8999999999999998E-3</v>
      </c>
      <c r="N155" s="5">
        <v>0.87680000000000002</v>
      </c>
      <c r="O155" s="5"/>
      <c r="P155" s="5">
        <v>1</v>
      </c>
      <c r="Q155" s="5">
        <v>6.1275000000000004</v>
      </c>
      <c r="R155" s="4">
        <v>0.63759999999999994</v>
      </c>
      <c r="S155" s="4">
        <v>0.70340000000000003</v>
      </c>
      <c r="T155" s="4">
        <v>0.2792</v>
      </c>
      <c r="U155" s="4">
        <v>9.2999999999999992E-3</v>
      </c>
      <c r="V155" s="4">
        <v>0.86180000000000001</v>
      </c>
      <c r="W155" s="4"/>
      <c r="X155" s="4">
        <v>1</v>
      </c>
      <c r="Y155" s="4">
        <v>4.7877000000000001</v>
      </c>
      <c r="Z155" s="5">
        <v>0.66059999999999997</v>
      </c>
      <c r="AA155" s="5">
        <v>0.75609999999999999</v>
      </c>
      <c r="AB155" s="5">
        <v>0.2384</v>
      </c>
      <c r="AC155" s="5">
        <v>1.6799999999999999E-2</v>
      </c>
      <c r="AD155" s="5">
        <v>0.82909999999999995</v>
      </c>
      <c r="AE155" s="5"/>
      <c r="AF155" s="5">
        <v>1</v>
      </c>
      <c r="AG155" s="5">
        <v>3.3134999999999999</v>
      </c>
      <c r="AH155" s="4">
        <v>0.72560000000000002</v>
      </c>
      <c r="AI155" s="4">
        <v>0.91690000000000005</v>
      </c>
      <c r="AJ155" s="4">
        <v>0.1598</v>
      </c>
      <c r="AK155" s="4">
        <v>5.5100000000000003E-2</v>
      </c>
      <c r="AL155" s="4">
        <v>0.60580000000000001</v>
      </c>
      <c r="AM155" s="4"/>
      <c r="AN155" s="4">
        <v>0.97599999999999998</v>
      </c>
      <c r="AO155" s="4">
        <v>0.92569999999999997</v>
      </c>
      <c r="AP155" s="5"/>
      <c r="AQ155" s="5"/>
      <c r="AR155" s="5"/>
      <c r="AS155" s="5"/>
      <c r="AT155" s="5"/>
      <c r="AU155" s="5"/>
      <c r="AV155" s="5"/>
      <c r="AW155" s="5"/>
      <c r="AX155" s="4"/>
      <c r="AY155" s="4"/>
      <c r="AZ155" s="4"/>
      <c r="BA155" s="4"/>
      <c r="BB155" s="4"/>
      <c r="BC155" s="4"/>
      <c r="BD155" s="4"/>
      <c r="BE155" s="4"/>
      <c r="BF155" s="5"/>
      <c r="BG155" s="5"/>
      <c r="BH155" s="5"/>
      <c r="BI155" s="5"/>
      <c r="BJ155" s="5"/>
      <c r="BK155" s="5"/>
      <c r="BL155" s="5"/>
      <c r="BM155" s="5"/>
      <c r="BN155" s="4"/>
      <c r="BO155" s="4"/>
      <c r="BP155" s="4"/>
      <c r="BQ155" s="4"/>
      <c r="BR155" s="4"/>
      <c r="BS155" s="4"/>
      <c r="BT155" s="4"/>
      <c r="BU155" s="4"/>
      <c r="BV155" s="5"/>
      <c r="BW155" s="5"/>
      <c r="BX155" s="5"/>
      <c r="BY155" s="5"/>
      <c r="BZ155" s="5"/>
      <c r="CA155" s="5"/>
      <c r="CB155" s="5"/>
      <c r="CC155" s="5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>
        <f t="shared" si="32"/>
        <v>0.66259999999999997</v>
      </c>
      <c r="FG155" s="4">
        <f t="shared" si="33"/>
        <v>0.76482499999999998</v>
      </c>
      <c r="FH155" s="4">
        <f t="shared" si="34"/>
        <v>0.24134999999999995</v>
      </c>
      <c r="FI155" s="4">
        <f t="shared" si="35"/>
        <v>2.1525000000000002E-2</v>
      </c>
      <c r="FJ155" s="4">
        <f t="shared" si="36"/>
        <v>0.79337499999999994</v>
      </c>
      <c r="FK155" s="4" t="e">
        <f t="shared" si="37"/>
        <v>#DIV/0!</v>
      </c>
      <c r="FL155" s="4">
        <f t="shared" si="38"/>
        <v>0.99399999999999999</v>
      </c>
      <c r="FM155" s="4">
        <f t="shared" si="39"/>
        <v>3.7885999999999997</v>
      </c>
      <c r="FN155" s="1" t="str" cm="1">
        <f t="array" aca="1" ref="FN155" ca="1">CONCATENATE(INDIRECT(ADDRESS(1,MATCH(_xlfn.MINIFS(B155:FE155,metrics.rec,"MAE"),B155:FE155,0)+1)), ", ", INDIRECT(ADDRESS(2,MATCH(_xlfn.MINIFS(B155:FE155,metrics.rec,"MAE"),B155:FE155,0)+1)))</f>
        <v>k=5, r=0.3</v>
      </c>
      <c r="FO155" s="1" t="str" cm="1">
        <f t="array" aca="1" ref="FO155" ca="1">CONCATENATE(INDIRECT(ADDRESS(1,MATCH(_xlfn.MINIFS(B155:FE155,metrics.rec,"MSE"),B155:FE155,0)+1)), ", ", INDIRECT(ADDRESS(2,MATCH(_xlfn.MINIFS(B155:FE155,metrics.rec,"MSE"),B155:FE155,0)+1)))</f>
        <v>k=5, r=0.3</v>
      </c>
      <c r="FP155" s="1" t="str" cm="1">
        <f t="array" aca="1" ref="FP155" ca="1">CONCATENATE(INDIRECT(ADDRESS(1,MATCH(_xlfn.MAXIFS(B155:FE155,metrics.rec,"R"),B155:FE155,0)+1)), ", ", INDIRECT(ADDRESS(2,MATCH(_xlfn.MAXIFS(B155:FE155,metrics.rec,"R"),B155:FE155,0)+1)))</f>
        <v>k=5, r=0.3</v>
      </c>
      <c r="FQ155" s="1" t="str" cm="1">
        <f t="array" aca="1" ref="FQ155" ca="1">CONCATENATE(INDIRECT(ADDRESS(1,MATCH(_xlfn.MAXIFS(B155:FE155,metrics.rec,"Precision"),B155:FE155,0)+1)), ", ", INDIRECT(ADDRESS(2,MATCH(_xlfn.MAXIFS(B155:FE155,metrics.rec,"Precision"),B155:FE155,0)+1)))</f>
        <v>k=5, r=0.9</v>
      </c>
      <c r="FR155" s="1" t="str" cm="1">
        <f t="array" aca="1" ref="FR155" ca="1">CONCATENATE(INDIRECT(ADDRESS(1,MATCH(_xlfn.MAXIFS(B155:FE155,metrics.rec,"Recall"),B155:FE155,0)+1)), ", ", INDIRECT(ADDRESS(2,MATCH(_xlfn.MAXIFS(B155:FE155,metrics.rec,"Recall"),B155:FE155,0)+1)))</f>
        <v>k=5, r=0.3</v>
      </c>
      <c r="FS155" s="1" t="e" cm="1">
        <f t="array" aca="1" ref="FS155" ca="1">CONCATENATE(INDIRECT(ADDRESS(1,MATCH(_xlfn.MAXIFS(B155:FE155,metrics.rec,"Coverage"),B155:FE155,0)+1)), ", ", INDIRECT(ADDRESS(2,MATCH(_xlfn.MAXIFS(B155:FE155,metrics.rec,"Coverage"),B155:FE155,0)+1)))</f>
        <v>#N/A</v>
      </c>
      <c r="FT155" s="1" t="str" cm="1">
        <f t="array" aca="1" ref="FT155" ca="1">CONCATENATE(INDIRECT(ADDRESS(1,MATCH(_xlfn.MAXIFS(B155:FE155,metrics.rec,"Recatio"),B155:FE155,0)+1)), ", ", INDIRECT(ADDRESS(2,MATCH(_xlfn.MAXIFS(B155:FE155,metrics.rec,"Recatio"),B155:FE155,0)+1)))</f>
        <v>k=5, r=0.3</v>
      </c>
      <c r="FU155" s="1" t="str" cm="1">
        <f t="array" aca="1" ref="FU155" ca="1">CONCATENATE(INDIRECT(ADDRESS(1,MATCH(_xlfn.MINIFS(B155:FE155,metrics.rec,"Time"),B155:FE155,0)+1)), ", ", INDIRECT(ADDRESS(2,MATCH(_xlfn.MINIFS(B155:FE155,metrics.rec,"Time"),B155:FE155,0)+1)))</f>
        <v>k=5, r=0.9</v>
      </c>
    </row>
    <row r="156" spans="1:177" x14ac:dyDescent="0.2">
      <c r="A156" s="1" t="s">
        <v>151</v>
      </c>
      <c r="B156" s="4"/>
      <c r="C156" s="4"/>
      <c r="D156" s="4"/>
      <c r="E156" s="4"/>
      <c r="F156" s="4"/>
      <c r="G156" s="4"/>
      <c r="H156" s="4"/>
      <c r="I156" s="4"/>
      <c r="J156" s="5">
        <v>0.62490000000000001</v>
      </c>
      <c r="K156" s="5">
        <v>0.67620000000000002</v>
      </c>
      <c r="L156" s="5">
        <v>0.29759999999999998</v>
      </c>
      <c r="M156" s="5">
        <v>5.3E-3</v>
      </c>
      <c r="N156" s="5">
        <v>0.87290000000000001</v>
      </c>
      <c r="O156" s="5"/>
      <c r="P156" s="5">
        <v>1</v>
      </c>
      <c r="Q156" s="5">
        <v>5.9227999999999996</v>
      </c>
      <c r="R156" s="4">
        <v>0.64080000000000004</v>
      </c>
      <c r="S156" s="4">
        <v>0.70779999999999998</v>
      </c>
      <c r="T156" s="4">
        <v>0.27260000000000001</v>
      </c>
      <c r="U156" s="4">
        <v>1.0200000000000001E-2</v>
      </c>
      <c r="V156" s="4">
        <v>0.85199999999999998</v>
      </c>
      <c r="W156" s="4"/>
      <c r="X156" s="4">
        <v>1</v>
      </c>
      <c r="Y156" s="4">
        <v>4.5952999999999999</v>
      </c>
      <c r="Z156" s="5">
        <v>0.67249999999999999</v>
      </c>
      <c r="AA156" s="5">
        <v>0.77929999999999999</v>
      </c>
      <c r="AB156" s="5">
        <v>0.21560000000000001</v>
      </c>
      <c r="AC156" s="5">
        <v>1.9E-2</v>
      </c>
      <c r="AD156" s="5">
        <v>0.81330000000000002</v>
      </c>
      <c r="AE156" s="5"/>
      <c r="AF156" s="5">
        <v>1</v>
      </c>
      <c r="AG156" s="5">
        <v>3.1846999999999999</v>
      </c>
      <c r="AH156" s="4">
        <v>0.74470000000000003</v>
      </c>
      <c r="AI156" s="4">
        <v>0.96379999999999999</v>
      </c>
      <c r="AJ156" s="4">
        <v>0.1229</v>
      </c>
      <c r="AK156" s="4">
        <v>6.4600000000000005E-2</v>
      </c>
      <c r="AL156" s="4">
        <v>0.54290000000000005</v>
      </c>
      <c r="AM156" s="4"/>
      <c r="AN156" s="4">
        <v>0.97409999999999997</v>
      </c>
      <c r="AO156" s="4">
        <v>0.90029999999999999</v>
      </c>
      <c r="AP156" s="5"/>
      <c r="AQ156" s="5"/>
      <c r="AR156" s="5"/>
      <c r="AS156" s="5"/>
      <c r="AT156" s="5"/>
      <c r="AU156" s="5"/>
      <c r="AV156" s="5"/>
      <c r="AW156" s="5"/>
      <c r="AX156" s="4"/>
      <c r="AY156" s="4"/>
      <c r="AZ156" s="4"/>
      <c r="BA156" s="4"/>
      <c r="BB156" s="4"/>
      <c r="BC156" s="4"/>
      <c r="BD156" s="4"/>
      <c r="BE156" s="4"/>
      <c r="BF156" s="5"/>
      <c r="BG156" s="5"/>
      <c r="BH156" s="5"/>
      <c r="BI156" s="5"/>
      <c r="BJ156" s="5"/>
      <c r="BK156" s="5"/>
      <c r="BL156" s="5"/>
      <c r="BM156" s="5"/>
      <c r="BN156" s="4"/>
      <c r="BO156" s="4"/>
      <c r="BP156" s="4"/>
      <c r="BQ156" s="4"/>
      <c r="BR156" s="4"/>
      <c r="BS156" s="4"/>
      <c r="BT156" s="4"/>
      <c r="BU156" s="4"/>
      <c r="BV156" s="5"/>
      <c r="BW156" s="5"/>
      <c r="BX156" s="5"/>
      <c r="BY156" s="5"/>
      <c r="BZ156" s="5"/>
      <c r="CA156" s="5"/>
      <c r="CB156" s="5"/>
      <c r="CC156" s="5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>
        <f t="shared" si="32"/>
        <v>0.67072500000000002</v>
      </c>
      <c r="FG156" s="4">
        <f t="shared" si="33"/>
        <v>0.781775</v>
      </c>
      <c r="FH156" s="4">
        <f t="shared" si="34"/>
        <v>0.22717500000000002</v>
      </c>
      <c r="FI156" s="4">
        <f t="shared" si="35"/>
        <v>2.4775000000000002E-2</v>
      </c>
      <c r="FJ156" s="4">
        <f t="shared" si="36"/>
        <v>0.77027499999999993</v>
      </c>
      <c r="FK156" s="4" t="e">
        <f t="shared" si="37"/>
        <v>#DIV/0!</v>
      </c>
      <c r="FL156" s="4">
        <f t="shared" si="38"/>
        <v>0.99352499999999999</v>
      </c>
      <c r="FM156" s="4">
        <f t="shared" si="39"/>
        <v>3.6507749999999999</v>
      </c>
      <c r="FN156" s="1" t="str" cm="1">
        <f t="array" aca="1" ref="FN156" ca="1">CONCATENATE(INDIRECT(ADDRESS(1,MATCH(_xlfn.MINIFS(B156:FE156,metrics.rec,"MAE"),B156:FE156,0)+1)), ", ", INDIRECT(ADDRESS(2,MATCH(_xlfn.MINIFS(B156:FE156,metrics.rec,"MAE"),B156:FE156,0)+1)))</f>
        <v>k=5, r=0.3</v>
      </c>
      <c r="FO156" s="1" t="str" cm="1">
        <f t="array" aca="1" ref="FO156" ca="1">CONCATENATE(INDIRECT(ADDRESS(1,MATCH(_xlfn.MINIFS(B156:FE156,metrics.rec,"MSE"),B156:FE156,0)+1)), ", ", INDIRECT(ADDRESS(2,MATCH(_xlfn.MINIFS(B156:FE156,metrics.rec,"MSE"),B156:FE156,0)+1)))</f>
        <v>k=5, r=0.3</v>
      </c>
      <c r="FP156" s="1" t="str" cm="1">
        <f t="array" aca="1" ref="FP156" ca="1">CONCATENATE(INDIRECT(ADDRESS(1,MATCH(_xlfn.MAXIFS(B156:FE156,metrics.rec,"R"),B156:FE156,0)+1)), ", ", INDIRECT(ADDRESS(2,MATCH(_xlfn.MAXIFS(B156:FE156,metrics.rec,"R"),B156:FE156,0)+1)))</f>
        <v>k=5, r=0.3</v>
      </c>
      <c r="FQ156" s="1" t="str" cm="1">
        <f t="array" aca="1" ref="FQ156" ca="1">CONCATENATE(INDIRECT(ADDRESS(1,MATCH(_xlfn.MAXIFS(B156:FE156,metrics.rec,"Precision"),B156:FE156,0)+1)), ", ", INDIRECT(ADDRESS(2,MATCH(_xlfn.MAXIFS(B156:FE156,metrics.rec,"Precision"),B156:FE156,0)+1)))</f>
        <v>k=5, r=0.9</v>
      </c>
      <c r="FR156" s="1" t="str" cm="1">
        <f t="array" aca="1" ref="FR156" ca="1">CONCATENATE(INDIRECT(ADDRESS(1,MATCH(_xlfn.MAXIFS(B156:FE156,metrics.rec,"Recall"),B156:FE156,0)+1)), ", ", INDIRECT(ADDRESS(2,MATCH(_xlfn.MAXIFS(B156:FE156,metrics.rec,"Recall"),B156:FE156,0)+1)))</f>
        <v>k=5, r=0.3</v>
      </c>
      <c r="FS156" s="1" t="e" cm="1">
        <f t="array" aca="1" ref="FS156" ca="1">CONCATENATE(INDIRECT(ADDRESS(1,MATCH(_xlfn.MAXIFS(B156:FE156,metrics.rec,"Coverage"),B156:FE156,0)+1)), ", ", INDIRECT(ADDRESS(2,MATCH(_xlfn.MAXIFS(B156:FE156,metrics.rec,"Coverage"),B156:FE156,0)+1)))</f>
        <v>#N/A</v>
      </c>
      <c r="FT156" s="1" t="str" cm="1">
        <f t="array" aca="1" ref="FT156" ca="1">CONCATENATE(INDIRECT(ADDRESS(1,MATCH(_xlfn.MAXIFS(B156:FE156,metrics.rec,"Recatio"),B156:FE156,0)+1)), ", ", INDIRECT(ADDRESS(2,MATCH(_xlfn.MAXIFS(B156:FE156,metrics.rec,"Recatio"),B156:FE156,0)+1)))</f>
        <v>k=5, r=0.3</v>
      </c>
      <c r="FU156" s="1" t="str" cm="1">
        <f t="array" aca="1" ref="FU156" ca="1">CONCATENATE(INDIRECT(ADDRESS(1,MATCH(_xlfn.MINIFS(B156:FE156,metrics.rec,"Time"),B156:FE156,0)+1)), ", ", INDIRECT(ADDRESS(2,MATCH(_xlfn.MINIFS(B156:FE156,metrics.rec,"Time"),B156:FE156,0)+1)))</f>
        <v>k=5, r=0.9</v>
      </c>
    </row>
    <row r="157" spans="1:177" x14ac:dyDescent="0.2">
      <c r="A157" s="1" t="s">
        <v>152</v>
      </c>
      <c r="B157" s="4"/>
      <c r="C157" s="4"/>
      <c r="D157" s="4"/>
      <c r="E157" s="4"/>
      <c r="F157" s="4"/>
      <c r="G157" s="4"/>
      <c r="H157" s="4"/>
      <c r="I157" s="4"/>
      <c r="J157" s="5"/>
      <c r="K157" s="5"/>
      <c r="L157" s="5"/>
      <c r="M157" s="5"/>
      <c r="N157" s="5"/>
      <c r="O157" s="5"/>
      <c r="P157" s="5"/>
      <c r="Q157" s="5"/>
      <c r="R157" s="4">
        <v>0.63980000000000004</v>
      </c>
      <c r="S157" s="4">
        <v>0.7077</v>
      </c>
      <c r="T157" s="4">
        <v>0.28139999999999998</v>
      </c>
      <c r="U157" s="4">
        <v>8.8999999999999999E-3</v>
      </c>
      <c r="V157" s="4">
        <v>0.86040000000000005</v>
      </c>
      <c r="W157" s="4"/>
      <c r="X157" s="4">
        <v>1</v>
      </c>
      <c r="Y157" s="4">
        <v>4.8453999999999997</v>
      </c>
      <c r="Z157" s="5">
        <v>0.66200000000000003</v>
      </c>
      <c r="AA157" s="5">
        <v>0.75970000000000004</v>
      </c>
      <c r="AB157" s="5">
        <v>0.2397</v>
      </c>
      <c r="AC157" s="5">
        <v>1.4800000000000001E-2</v>
      </c>
      <c r="AD157" s="5">
        <v>0.83089999999999997</v>
      </c>
      <c r="AE157" s="5"/>
      <c r="AF157" s="5">
        <v>1</v>
      </c>
      <c r="AG157" s="5">
        <v>3.3569</v>
      </c>
      <c r="AH157" s="4">
        <v>0.74550000000000005</v>
      </c>
      <c r="AI157" s="4">
        <v>0.97230000000000005</v>
      </c>
      <c r="AJ157" s="4">
        <v>0.14119999999999999</v>
      </c>
      <c r="AK157" s="4">
        <v>2.87E-2</v>
      </c>
      <c r="AL157" s="4">
        <v>0.70569999999999999</v>
      </c>
      <c r="AM157" s="4"/>
      <c r="AN157" s="4">
        <v>0.9839</v>
      </c>
      <c r="AO157" s="4">
        <v>0.97360000000000002</v>
      </c>
      <c r="AP157" s="5"/>
      <c r="AQ157" s="5"/>
      <c r="AR157" s="5"/>
      <c r="AS157" s="5"/>
      <c r="AT157" s="5"/>
      <c r="AU157" s="5"/>
      <c r="AV157" s="5"/>
      <c r="AW157" s="5"/>
      <c r="AX157" s="4"/>
      <c r="AY157" s="4"/>
      <c r="AZ157" s="4"/>
      <c r="BA157" s="4"/>
      <c r="BB157" s="4"/>
      <c r="BC157" s="4"/>
      <c r="BD157" s="4"/>
      <c r="BE157" s="4"/>
      <c r="BF157" s="5"/>
      <c r="BG157" s="5"/>
      <c r="BH157" s="5"/>
      <c r="BI157" s="5"/>
      <c r="BJ157" s="5"/>
      <c r="BK157" s="5"/>
      <c r="BL157" s="5"/>
      <c r="BM157" s="5"/>
      <c r="BN157" s="4"/>
      <c r="BO157" s="4"/>
      <c r="BP157" s="4"/>
      <c r="BQ157" s="4"/>
      <c r="BR157" s="4"/>
      <c r="BS157" s="4"/>
      <c r="BT157" s="4"/>
      <c r="BU157" s="4"/>
      <c r="BV157" s="5"/>
      <c r="BW157" s="5"/>
      <c r="BX157" s="5"/>
      <c r="BY157" s="5"/>
      <c r="BZ157" s="5"/>
      <c r="CA157" s="5"/>
      <c r="CB157" s="5"/>
      <c r="CC157" s="5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4"/>
      <c r="DK157" s="4"/>
      <c r="DL157" s="4"/>
      <c r="DM157" s="4"/>
      <c r="DN157" s="4"/>
      <c r="DO157" s="4"/>
      <c r="DP157" s="4"/>
      <c r="DQ157" s="4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>
        <f t="shared" si="32"/>
        <v>0.68243333333333334</v>
      </c>
      <c r="FG157" s="4">
        <f t="shared" si="33"/>
        <v>0.81323333333333336</v>
      </c>
      <c r="FH157" s="4">
        <f t="shared" si="34"/>
        <v>0.22076666666666667</v>
      </c>
      <c r="FI157" s="4">
        <f t="shared" si="35"/>
        <v>1.7466666666666669E-2</v>
      </c>
      <c r="FJ157" s="4">
        <f t="shared" si="36"/>
        <v>0.79900000000000004</v>
      </c>
      <c r="FK157" s="4" t="e">
        <f t="shared" si="37"/>
        <v>#DIV/0!</v>
      </c>
      <c r="FL157" s="4">
        <f t="shared" si="38"/>
        <v>0.99463333333333337</v>
      </c>
      <c r="FM157" s="4">
        <f t="shared" si="39"/>
        <v>3.0586333333333329</v>
      </c>
      <c r="FN157" s="1" t="str" cm="1">
        <f t="array" aca="1" ref="FN157" ca="1">CONCATENATE(INDIRECT(ADDRESS(1,MATCH(_xlfn.MINIFS(B157:FE157,metrics.rec,"MAE"),B157:FE157,0)+1)), ", ", INDIRECT(ADDRESS(2,MATCH(_xlfn.MINIFS(B157:FE157,metrics.rec,"MAE"),B157:FE157,0)+1)))</f>
        <v>k=5, r=0.5</v>
      </c>
      <c r="FO157" s="1" t="str" cm="1">
        <f t="array" aca="1" ref="FO157" ca="1">CONCATENATE(INDIRECT(ADDRESS(1,MATCH(_xlfn.MINIFS(B157:FE157,metrics.rec,"MSE"),B157:FE157,0)+1)), ", ", INDIRECT(ADDRESS(2,MATCH(_xlfn.MINIFS(B157:FE157,metrics.rec,"MSE"),B157:FE157,0)+1)))</f>
        <v>k=5, r=0.5</v>
      </c>
      <c r="FP157" s="1" t="str" cm="1">
        <f t="array" aca="1" ref="FP157" ca="1">CONCATENATE(INDIRECT(ADDRESS(1,MATCH(_xlfn.MAXIFS(B157:FE157,metrics.rec,"R"),B157:FE157,0)+1)), ", ", INDIRECT(ADDRESS(2,MATCH(_xlfn.MAXIFS(B157:FE157,metrics.rec,"R"),B157:FE157,0)+1)))</f>
        <v>k=5, r=0.5</v>
      </c>
      <c r="FQ157" s="1" t="str" cm="1">
        <f t="array" aca="1" ref="FQ157" ca="1">CONCATENATE(INDIRECT(ADDRESS(1,MATCH(_xlfn.MAXIFS(B157:FE157,metrics.rec,"Precision"),B157:FE157,0)+1)), ", ", INDIRECT(ADDRESS(2,MATCH(_xlfn.MAXIFS(B157:FE157,metrics.rec,"Precision"),B157:FE157,0)+1)))</f>
        <v>k=5, r=0.9</v>
      </c>
      <c r="FR157" s="1" t="str" cm="1">
        <f t="array" aca="1" ref="FR157" ca="1">CONCATENATE(INDIRECT(ADDRESS(1,MATCH(_xlfn.MAXIFS(B157:FE157,metrics.rec,"Recall"),B157:FE157,0)+1)), ", ", INDIRECT(ADDRESS(2,MATCH(_xlfn.MAXIFS(B157:FE157,metrics.rec,"Recall"),B157:FE157,0)+1)))</f>
        <v>k=5, r=0.5</v>
      </c>
      <c r="FS157" s="1" t="e" cm="1">
        <f t="array" aca="1" ref="FS157" ca="1">CONCATENATE(INDIRECT(ADDRESS(1,MATCH(_xlfn.MAXIFS(B157:FE157,metrics.rec,"Coverage"),B157:FE157,0)+1)), ", ", INDIRECT(ADDRESS(2,MATCH(_xlfn.MAXIFS(B157:FE157,metrics.rec,"Coverage"),B157:FE157,0)+1)))</f>
        <v>#N/A</v>
      </c>
      <c r="FT157" s="1" t="str" cm="1">
        <f t="array" aca="1" ref="FT157" ca="1">CONCATENATE(INDIRECT(ADDRESS(1,MATCH(_xlfn.MAXIFS(B157:FE157,metrics.rec,"Recatio"),B157:FE157,0)+1)), ", ", INDIRECT(ADDRESS(2,MATCH(_xlfn.MAXIFS(B157:FE157,metrics.rec,"Recatio"),B157:FE157,0)+1)))</f>
        <v>k=5, r=0.5</v>
      </c>
      <c r="FU157" s="1" t="str" cm="1">
        <f t="array" aca="1" ref="FU157" ca="1">CONCATENATE(INDIRECT(ADDRESS(1,MATCH(_xlfn.MINIFS(B157:FE157,metrics.rec,"Time"),B157:FE157,0)+1)), ", ", INDIRECT(ADDRESS(2,MATCH(_xlfn.MINIFS(B157:FE157,metrics.rec,"Time"),B157:FE157,0)+1)))</f>
        <v>k=5, r=0.9</v>
      </c>
    </row>
    <row r="158" spans="1:177" x14ac:dyDescent="0.2">
      <c r="A158" s="1" t="s">
        <v>153</v>
      </c>
      <c r="B158" s="4"/>
      <c r="C158" s="4"/>
      <c r="D158" s="4"/>
      <c r="E158" s="4"/>
      <c r="F158" s="4"/>
      <c r="G158" s="4"/>
      <c r="H158" s="4"/>
      <c r="I158" s="4"/>
      <c r="J158" s="5"/>
      <c r="K158" s="5"/>
      <c r="L158" s="5"/>
      <c r="M158" s="5"/>
      <c r="N158" s="5"/>
      <c r="O158" s="5"/>
      <c r="P158" s="5"/>
      <c r="Q158" s="5"/>
      <c r="R158" s="4">
        <v>0.63639999999999997</v>
      </c>
      <c r="S158" s="4">
        <v>0.70169999999999999</v>
      </c>
      <c r="T158" s="4">
        <v>0.28399999999999997</v>
      </c>
      <c r="U158" s="4">
        <v>9.2999999999999992E-3</v>
      </c>
      <c r="V158" s="4">
        <v>0.86450000000000005</v>
      </c>
      <c r="W158" s="4"/>
      <c r="X158" s="4">
        <v>1</v>
      </c>
      <c r="Y158" s="4">
        <v>4.6642000000000001</v>
      </c>
      <c r="Z158" s="5">
        <v>0.66</v>
      </c>
      <c r="AA158" s="5">
        <v>0.75549999999999995</v>
      </c>
      <c r="AB158" s="5">
        <v>0.23769999999999999</v>
      </c>
      <c r="AC158" s="5">
        <v>1.6799999999999999E-2</v>
      </c>
      <c r="AD158" s="5">
        <v>0.83130000000000004</v>
      </c>
      <c r="AE158" s="5"/>
      <c r="AF158" s="5">
        <v>1</v>
      </c>
      <c r="AG158" s="5">
        <v>3.2166999999999999</v>
      </c>
      <c r="AH158" s="4">
        <v>0.72750000000000004</v>
      </c>
      <c r="AI158" s="4">
        <v>0.92230000000000001</v>
      </c>
      <c r="AJ158" s="4">
        <v>0.15890000000000001</v>
      </c>
      <c r="AK158" s="4">
        <v>5.5E-2</v>
      </c>
      <c r="AL158" s="4">
        <v>0.60640000000000005</v>
      </c>
      <c r="AM158" s="4"/>
      <c r="AN158" s="4">
        <v>0.97599999999999998</v>
      </c>
      <c r="AO158" s="4">
        <v>0.97970000000000002</v>
      </c>
      <c r="AP158" s="5"/>
      <c r="AQ158" s="5"/>
      <c r="AR158" s="5"/>
      <c r="AS158" s="5"/>
      <c r="AT158" s="5"/>
      <c r="AU158" s="5"/>
      <c r="AV158" s="5"/>
      <c r="AW158" s="5"/>
      <c r="AX158" s="4"/>
      <c r="AY158" s="4"/>
      <c r="AZ158" s="4"/>
      <c r="BA158" s="4"/>
      <c r="BB158" s="4"/>
      <c r="BC158" s="4"/>
      <c r="BD158" s="4"/>
      <c r="BE158" s="4"/>
      <c r="BF158" s="5"/>
      <c r="BG158" s="5"/>
      <c r="BH158" s="5"/>
      <c r="BI158" s="5"/>
      <c r="BJ158" s="5"/>
      <c r="BK158" s="5"/>
      <c r="BL158" s="5"/>
      <c r="BM158" s="5"/>
      <c r="BN158" s="4"/>
      <c r="BO158" s="4"/>
      <c r="BP158" s="4"/>
      <c r="BQ158" s="4"/>
      <c r="BR158" s="4"/>
      <c r="BS158" s="4"/>
      <c r="BT158" s="4"/>
      <c r="BU158" s="4"/>
      <c r="BV158" s="5"/>
      <c r="BW158" s="5"/>
      <c r="BX158" s="5"/>
      <c r="BY158" s="5"/>
      <c r="BZ158" s="5"/>
      <c r="CA158" s="5"/>
      <c r="CB158" s="5"/>
      <c r="CC158" s="5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5"/>
      <c r="DC158" s="5"/>
      <c r="DD158" s="5"/>
      <c r="DE158" s="5"/>
      <c r="DF158" s="5"/>
      <c r="DG158" s="5"/>
      <c r="DH158" s="5"/>
      <c r="DI158" s="5"/>
      <c r="DJ158" s="4"/>
      <c r="DK158" s="4"/>
      <c r="DL158" s="4"/>
      <c r="DM158" s="4"/>
      <c r="DN158" s="4"/>
      <c r="DO158" s="4"/>
      <c r="DP158" s="4"/>
      <c r="DQ158" s="4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>
        <f t="shared" si="32"/>
        <v>0.67463333333333342</v>
      </c>
      <c r="FG158" s="4">
        <f t="shared" si="33"/>
        <v>0.79316666666666658</v>
      </c>
      <c r="FH158" s="4">
        <f t="shared" si="34"/>
        <v>0.22686666666666666</v>
      </c>
      <c r="FI158" s="4">
        <f t="shared" si="35"/>
        <v>2.7033333333333336E-2</v>
      </c>
      <c r="FJ158" s="4">
        <f t="shared" si="36"/>
        <v>0.76739999999999997</v>
      </c>
      <c r="FK158" s="4" t="e">
        <f t="shared" si="37"/>
        <v>#DIV/0!</v>
      </c>
      <c r="FL158" s="4">
        <f t="shared" si="38"/>
        <v>0.99199999999999999</v>
      </c>
      <c r="FM158" s="4">
        <f t="shared" si="39"/>
        <v>2.9535333333333331</v>
      </c>
      <c r="FN158" s="1" t="str" cm="1">
        <f t="array" aca="1" ref="FN158" ca="1">CONCATENATE(INDIRECT(ADDRESS(1,MATCH(_xlfn.MINIFS(B158:FE158,metrics.rec,"MAE"),B158:FE158,0)+1)), ", ", INDIRECT(ADDRESS(2,MATCH(_xlfn.MINIFS(B158:FE158,metrics.rec,"MAE"),B158:FE158,0)+1)))</f>
        <v>k=5, r=0.5</v>
      </c>
      <c r="FO158" s="1" t="str" cm="1">
        <f t="array" aca="1" ref="FO158" ca="1">CONCATENATE(INDIRECT(ADDRESS(1,MATCH(_xlfn.MINIFS(B158:FE158,metrics.rec,"MSE"),B158:FE158,0)+1)), ", ", INDIRECT(ADDRESS(2,MATCH(_xlfn.MINIFS(B158:FE158,metrics.rec,"MSE"),B158:FE158,0)+1)))</f>
        <v>k=5, r=0.5</v>
      </c>
      <c r="FP158" s="1" t="str" cm="1">
        <f t="array" aca="1" ref="FP158" ca="1">CONCATENATE(INDIRECT(ADDRESS(1,MATCH(_xlfn.MAXIFS(B158:FE158,metrics.rec,"R"),B158:FE158,0)+1)), ", ", INDIRECT(ADDRESS(2,MATCH(_xlfn.MAXIFS(B158:FE158,metrics.rec,"R"),B158:FE158,0)+1)))</f>
        <v>k=5, r=0.5</v>
      </c>
      <c r="FQ158" s="1" t="str" cm="1">
        <f t="array" aca="1" ref="FQ158" ca="1">CONCATENATE(INDIRECT(ADDRESS(1,MATCH(_xlfn.MAXIFS(B158:FE158,metrics.rec,"Precision"),B158:FE158,0)+1)), ", ", INDIRECT(ADDRESS(2,MATCH(_xlfn.MAXIFS(B158:FE158,metrics.rec,"Precision"),B158:FE158,0)+1)))</f>
        <v>k=5, r=0.9</v>
      </c>
      <c r="FR158" s="1" t="str" cm="1">
        <f t="array" aca="1" ref="FR158" ca="1">CONCATENATE(INDIRECT(ADDRESS(1,MATCH(_xlfn.MAXIFS(B158:FE158,metrics.rec,"Recall"),B158:FE158,0)+1)), ", ", INDIRECT(ADDRESS(2,MATCH(_xlfn.MAXIFS(B158:FE158,metrics.rec,"Recall"),B158:FE158,0)+1)))</f>
        <v>k=5, r=0.5</v>
      </c>
      <c r="FS158" s="1" t="e" cm="1">
        <f t="array" aca="1" ref="FS158" ca="1">CONCATENATE(INDIRECT(ADDRESS(1,MATCH(_xlfn.MAXIFS(B158:FE158,metrics.rec,"Coverage"),B158:FE158,0)+1)), ", ", INDIRECT(ADDRESS(2,MATCH(_xlfn.MAXIFS(B158:FE158,metrics.rec,"Coverage"),B158:FE158,0)+1)))</f>
        <v>#N/A</v>
      </c>
      <c r="FT158" s="1" t="str" cm="1">
        <f t="array" aca="1" ref="FT158" ca="1">CONCATENATE(INDIRECT(ADDRESS(1,MATCH(_xlfn.MAXIFS(B158:FE158,metrics.rec,"Recatio"),B158:FE158,0)+1)), ", ", INDIRECT(ADDRESS(2,MATCH(_xlfn.MAXIFS(B158:FE158,metrics.rec,"Recatio"),B158:FE158,0)+1)))</f>
        <v>k=5, r=0.5</v>
      </c>
      <c r="FU158" s="1" t="str" cm="1">
        <f t="array" aca="1" ref="FU158" ca="1">CONCATENATE(INDIRECT(ADDRESS(1,MATCH(_xlfn.MINIFS(B158:FE158,metrics.rec,"Time"),B158:FE158,0)+1)), ", ", INDIRECT(ADDRESS(2,MATCH(_xlfn.MINIFS(B158:FE158,metrics.rec,"Time"),B158:FE158,0)+1)))</f>
        <v>k=5, r=0.9</v>
      </c>
    </row>
    <row r="159" spans="1:177" x14ac:dyDescent="0.2">
      <c r="A159" s="1" t="s">
        <v>154</v>
      </c>
      <c r="B159" s="4"/>
      <c r="C159" s="4"/>
      <c r="D159" s="4"/>
      <c r="E159" s="4"/>
      <c r="F159" s="4"/>
      <c r="G159" s="4"/>
      <c r="H159" s="4"/>
      <c r="I159" s="4"/>
      <c r="J159" s="5"/>
      <c r="K159" s="5"/>
      <c r="L159" s="5"/>
      <c r="M159" s="5"/>
      <c r="N159" s="5"/>
      <c r="O159" s="5"/>
      <c r="P159" s="5"/>
      <c r="Q159" s="5"/>
      <c r="R159" s="4">
        <v>0.62949999999999995</v>
      </c>
      <c r="S159" s="4">
        <v>0.69230000000000003</v>
      </c>
      <c r="T159" s="4">
        <v>0.28100000000000003</v>
      </c>
      <c r="U159" s="4">
        <v>8.8999999999999999E-3</v>
      </c>
      <c r="V159" s="4">
        <v>0.86029999999999995</v>
      </c>
      <c r="W159" s="4"/>
      <c r="X159" s="4">
        <v>1</v>
      </c>
      <c r="Y159" s="4">
        <v>4.7272999999999996</v>
      </c>
      <c r="Z159" s="5">
        <v>0.66259999999999997</v>
      </c>
      <c r="AA159" s="5">
        <v>0.76980000000000004</v>
      </c>
      <c r="AB159" s="5">
        <v>0.21820000000000001</v>
      </c>
      <c r="AC159" s="5">
        <v>1.4800000000000001E-2</v>
      </c>
      <c r="AD159" s="5">
        <v>0.82369999999999999</v>
      </c>
      <c r="AE159" s="5"/>
      <c r="AF159" s="5">
        <v>1</v>
      </c>
      <c r="AG159" s="5">
        <v>3.2856000000000001</v>
      </c>
      <c r="AH159" s="4">
        <v>0.75619999999999998</v>
      </c>
      <c r="AI159" s="4">
        <v>1.0027999999999999</v>
      </c>
      <c r="AJ159" s="4">
        <v>0.13550000000000001</v>
      </c>
      <c r="AK159" s="4">
        <v>2.8400000000000002E-2</v>
      </c>
      <c r="AL159" s="4">
        <v>0.69610000000000005</v>
      </c>
      <c r="AM159" s="4"/>
      <c r="AN159" s="4">
        <v>0.9839</v>
      </c>
      <c r="AO159" s="4">
        <v>1.0803</v>
      </c>
      <c r="AP159" s="5"/>
      <c r="AQ159" s="5"/>
      <c r="AR159" s="5"/>
      <c r="AS159" s="5"/>
      <c r="AT159" s="5"/>
      <c r="AU159" s="5"/>
      <c r="AV159" s="5"/>
      <c r="AW159" s="5"/>
      <c r="AX159" s="4"/>
      <c r="AY159" s="4"/>
      <c r="AZ159" s="4"/>
      <c r="BA159" s="4"/>
      <c r="BB159" s="4"/>
      <c r="BC159" s="4"/>
      <c r="BD159" s="4"/>
      <c r="BE159" s="4"/>
      <c r="BF159" s="5"/>
      <c r="BG159" s="5"/>
      <c r="BH159" s="5"/>
      <c r="BI159" s="5"/>
      <c r="BJ159" s="5"/>
      <c r="BK159" s="5"/>
      <c r="BL159" s="5"/>
      <c r="BM159" s="5"/>
      <c r="BN159" s="4"/>
      <c r="BO159" s="4"/>
      <c r="BP159" s="4"/>
      <c r="BQ159" s="4"/>
      <c r="BR159" s="4"/>
      <c r="BS159" s="4"/>
      <c r="BT159" s="4"/>
      <c r="BU159" s="4"/>
      <c r="BV159" s="5"/>
      <c r="BW159" s="5"/>
      <c r="BX159" s="5"/>
      <c r="BY159" s="5"/>
      <c r="BZ159" s="5"/>
      <c r="CA159" s="5"/>
      <c r="CB159" s="5"/>
      <c r="CC159" s="5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>
        <f t="shared" si="32"/>
        <v>0.68276666666666674</v>
      </c>
      <c r="FG159" s="4">
        <f t="shared" si="33"/>
        <v>0.82163333333333333</v>
      </c>
      <c r="FH159" s="4">
        <f t="shared" si="34"/>
        <v>0.21156666666666668</v>
      </c>
      <c r="FI159" s="4">
        <f t="shared" si="35"/>
        <v>1.7366666666666666E-2</v>
      </c>
      <c r="FJ159" s="4">
        <f t="shared" si="36"/>
        <v>0.79336666666666666</v>
      </c>
      <c r="FK159" s="4" t="e">
        <f t="shared" si="37"/>
        <v>#DIV/0!</v>
      </c>
      <c r="FL159" s="4">
        <f t="shared" si="38"/>
        <v>0.99463333333333337</v>
      </c>
      <c r="FM159" s="4">
        <f t="shared" si="39"/>
        <v>3.0310666666666664</v>
      </c>
      <c r="FN159" s="1" t="str" cm="1">
        <f t="array" aca="1" ref="FN159" ca="1">CONCATENATE(INDIRECT(ADDRESS(1,MATCH(_xlfn.MINIFS(B159:FE159,metrics.rec,"MAE"),B159:FE159,0)+1)), ", ", INDIRECT(ADDRESS(2,MATCH(_xlfn.MINIFS(B159:FE159,metrics.rec,"MAE"),B159:FE159,0)+1)))</f>
        <v>k=5, r=0.5</v>
      </c>
      <c r="FO159" s="1" t="str" cm="1">
        <f t="array" aca="1" ref="FO159" ca="1">CONCATENATE(INDIRECT(ADDRESS(1,MATCH(_xlfn.MINIFS(B159:FE159,metrics.rec,"MSE"),B159:FE159,0)+1)), ", ", INDIRECT(ADDRESS(2,MATCH(_xlfn.MINIFS(B159:FE159,metrics.rec,"MSE"),B159:FE159,0)+1)))</f>
        <v>k=5, r=0.5</v>
      </c>
      <c r="FP159" s="1" t="str" cm="1">
        <f t="array" aca="1" ref="FP159" ca="1">CONCATENATE(INDIRECT(ADDRESS(1,MATCH(_xlfn.MAXIFS(B159:FE159,metrics.rec,"R"),B159:FE159,0)+1)), ", ", INDIRECT(ADDRESS(2,MATCH(_xlfn.MAXIFS(B159:FE159,metrics.rec,"R"),B159:FE159,0)+1)))</f>
        <v>k=5, r=0.5</v>
      </c>
      <c r="FQ159" s="1" t="str" cm="1">
        <f t="array" aca="1" ref="FQ159" ca="1">CONCATENATE(INDIRECT(ADDRESS(1,MATCH(_xlfn.MAXIFS(B159:FE159,metrics.rec,"Precision"),B159:FE159,0)+1)), ", ", INDIRECT(ADDRESS(2,MATCH(_xlfn.MAXIFS(B159:FE159,metrics.rec,"Precision"),B159:FE159,0)+1)))</f>
        <v>k=5, r=0.9</v>
      </c>
      <c r="FR159" s="1" t="str" cm="1">
        <f t="array" aca="1" ref="FR159" ca="1">CONCATENATE(INDIRECT(ADDRESS(1,MATCH(_xlfn.MAXIFS(B159:FE159,metrics.rec,"Recall"),B159:FE159,0)+1)), ", ", INDIRECT(ADDRESS(2,MATCH(_xlfn.MAXIFS(B159:FE159,metrics.rec,"Recall"),B159:FE159,0)+1)))</f>
        <v>k=5, r=0.5</v>
      </c>
      <c r="FS159" s="1" t="e" cm="1">
        <f t="array" aca="1" ref="FS159" ca="1">CONCATENATE(INDIRECT(ADDRESS(1,MATCH(_xlfn.MAXIFS(B159:FE159,metrics.rec,"Coverage"),B159:FE159,0)+1)), ", ", INDIRECT(ADDRESS(2,MATCH(_xlfn.MAXIFS(B159:FE159,metrics.rec,"Coverage"),B159:FE159,0)+1)))</f>
        <v>#N/A</v>
      </c>
      <c r="FT159" s="1" t="str" cm="1">
        <f t="array" aca="1" ref="FT159" ca="1">CONCATENATE(INDIRECT(ADDRESS(1,MATCH(_xlfn.MAXIFS(B159:FE159,metrics.rec,"Recatio"),B159:FE159,0)+1)), ", ", INDIRECT(ADDRESS(2,MATCH(_xlfn.MAXIFS(B159:FE159,metrics.rec,"Recatio"),B159:FE159,0)+1)))</f>
        <v>k=5, r=0.5</v>
      </c>
      <c r="FU159" s="1" t="str" cm="1">
        <f t="array" aca="1" ref="FU159" ca="1">CONCATENATE(INDIRECT(ADDRESS(1,MATCH(_xlfn.MINIFS(B159:FE159,metrics.rec,"Time"),B159:FE159,0)+1)), ", ", INDIRECT(ADDRESS(2,MATCH(_xlfn.MINIFS(B159:FE159,metrics.rec,"Time"),B159:FE159,0)+1)))</f>
        <v>k=5, r=0.9</v>
      </c>
    </row>
    <row r="160" spans="1:177" x14ac:dyDescent="0.2">
      <c r="A160" s="1" t="s">
        <v>155</v>
      </c>
      <c r="B160" s="4"/>
      <c r="C160" s="4"/>
      <c r="D160" s="4"/>
      <c r="E160" s="4"/>
      <c r="F160" s="4"/>
      <c r="G160" s="4"/>
      <c r="H160" s="4"/>
      <c r="I160" s="4"/>
      <c r="J160" s="5"/>
      <c r="K160" s="5"/>
      <c r="L160" s="5"/>
      <c r="M160" s="5"/>
      <c r="N160" s="5"/>
      <c r="O160" s="5"/>
      <c r="P160" s="5"/>
      <c r="Q160" s="5"/>
      <c r="R160" s="4">
        <v>0.63149999999999995</v>
      </c>
      <c r="S160" s="4">
        <v>0.69620000000000004</v>
      </c>
      <c r="T160" s="4">
        <v>0.28089999999999998</v>
      </c>
      <c r="U160" s="4">
        <v>8.8999999999999999E-3</v>
      </c>
      <c r="V160" s="4">
        <v>0.86060000000000003</v>
      </c>
      <c r="W160" s="4"/>
      <c r="X160" s="4">
        <v>1</v>
      </c>
      <c r="Y160" s="4">
        <v>4.8155999999999999</v>
      </c>
      <c r="Z160" s="5">
        <v>0.66390000000000005</v>
      </c>
      <c r="AA160" s="5">
        <v>0.77200000000000002</v>
      </c>
      <c r="AB160" s="5">
        <v>0.21879999999999999</v>
      </c>
      <c r="AC160" s="5">
        <v>1.4800000000000001E-2</v>
      </c>
      <c r="AD160" s="5">
        <v>0.82410000000000005</v>
      </c>
      <c r="AE160" s="5"/>
      <c r="AF160" s="5">
        <v>1</v>
      </c>
      <c r="AG160" s="5">
        <v>3.2887</v>
      </c>
      <c r="AH160" s="4">
        <v>0.75649999999999995</v>
      </c>
      <c r="AI160" s="4">
        <v>1.0028999999999999</v>
      </c>
      <c r="AJ160" s="4">
        <v>0.13550000000000001</v>
      </c>
      <c r="AK160" s="4">
        <v>2.8400000000000002E-2</v>
      </c>
      <c r="AL160" s="4">
        <v>0.69679999999999997</v>
      </c>
      <c r="AM160" s="4"/>
      <c r="AN160" s="4">
        <v>0.9839</v>
      </c>
      <c r="AO160" s="4">
        <v>0.96689999999999998</v>
      </c>
      <c r="AP160" s="5"/>
      <c r="AQ160" s="5"/>
      <c r="AR160" s="5"/>
      <c r="AS160" s="5"/>
      <c r="AT160" s="5"/>
      <c r="AU160" s="5"/>
      <c r="AV160" s="5"/>
      <c r="AW160" s="5"/>
      <c r="AX160" s="4"/>
      <c r="AY160" s="4"/>
      <c r="AZ160" s="4"/>
      <c r="BA160" s="4"/>
      <c r="BB160" s="4"/>
      <c r="BC160" s="4"/>
      <c r="BD160" s="4"/>
      <c r="BE160" s="4"/>
      <c r="BF160" s="5"/>
      <c r="BG160" s="5"/>
      <c r="BH160" s="5"/>
      <c r="BI160" s="5"/>
      <c r="BJ160" s="5"/>
      <c r="BK160" s="5"/>
      <c r="BL160" s="5"/>
      <c r="BM160" s="5"/>
      <c r="BN160" s="4"/>
      <c r="BO160" s="4"/>
      <c r="BP160" s="4"/>
      <c r="BQ160" s="4"/>
      <c r="BR160" s="4"/>
      <c r="BS160" s="4"/>
      <c r="BT160" s="4"/>
      <c r="BU160" s="4"/>
      <c r="BV160" s="5"/>
      <c r="BW160" s="5"/>
      <c r="BX160" s="5"/>
      <c r="BY160" s="5"/>
      <c r="BZ160" s="5"/>
      <c r="CA160" s="5"/>
      <c r="CB160" s="5"/>
      <c r="CC160" s="5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>
        <f t="shared" si="32"/>
        <v>0.68396666666666661</v>
      </c>
      <c r="FG160" s="4">
        <f t="shared" si="33"/>
        <v>0.82369999999999999</v>
      </c>
      <c r="FH160" s="4">
        <f t="shared" si="34"/>
        <v>0.21173333333333333</v>
      </c>
      <c r="FI160" s="4">
        <f t="shared" si="35"/>
        <v>1.7366666666666666E-2</v>
      </c>
      <c r="FJ160" s="4">
        <f t="shared" si="36"/>
        <v>0.79383333333333328</v>
      </c>
      <c r="FK160" s="4" t="e">
        <f t="shared" si="37"/>
        <v>#DIV/0!</v>
      </c>
      <c r="FL160" s="4">
        <f t="shared" si="38"/>
        <v>0.99463333333333337</v>
      </c>
      <c r="FM160" s="4">
        <f t="shared" si="39"/>
        <v>3.0237333333333338</v>
      </c>
      <c r="FN160" s="1" t="str" cm="1">
        <f t="array" aca="1" ref="FN160" ca="1">CONCATENATE(INDIRECT(ADDRESS(1,MATCH(_xlfn.MINIFS(B160:FE160,metrics.rec,"MAE"),B160:FE160,0)+1)), ", ", INDIRECT(ADDRESS(2,MATCH(_xlfn.MINIFS(B160:FE160,metrics.rec,"MAE"),B160:FE160,0)+1)))</f>
        <v>k=5, r=0.5</v>
      </c>
      <c r="FO160" s="1" t="str" cm="1">
        <f t="array" aca="1" ref="FO160" ca="1">CONCATENATE(INDIRECT(ADDRESS(1,MATCH(_xlfn.MINIFS(B160:FE160,metrics.rec,"MSE"),B160:FE160,0)+1)), ", ", INDIRECT(ADDRESS(2,MATCH(_xlfn.MINIFS(B160:FE160,metrics.rec,"MSE"),B160:FE160,0)+1)))</f>
        <v>k=5, r=0.5</v>
      </c>
      <c r="FP160" s="1" t="str" cm="1">
        <f t="array" aca="1" ref="FP160" ca="1">CONCATENATE(INDIRECT(ADDRESS(1,MATCH(_xlfn.MAXIFS(B160:FE160,metrics.rec,"R"),B160:FE160,0)+1)), ", ", INDIRECT(ADDRESS(2,MATCH(_xlfn.MAXIFS(B160:FE160,metrics.rec,"R"),B160:FE160,0)+1)))</f>
        <v>k=5, r=0.5</v>
      </c>
      <c r="FQ160" s="1" t="str" cm="1">
        <f t="array" aca="1" ref="FQ160" ca="1">CONCATENATE(INDIRECT(ADDRESS(1,MATCH(_xlfn.MAXIFS(B160:FE160,metrics.rec,"Precision"),B160:FE160,0)+1)), ", ", INDIRECT(ADDRESS(2,MATCH(_xlfn.MAXIFS(B160:FE160,metrics.rec,"Precision"),B160:FE160,0)+1)))</f>
        <v>k=5, r=0.9</v>
      </c>
      <c r="FR160" s="1" t="str" cm="1">
        <f t="array" aca="1" ref="FR160" ca="1">CONCATENATE(INDIRECT(ADDRESS(1,MATCH(_xlfn.MAXIFS(B160:FE160,metrics.rec,"Recall"),B160:FE160,0)+1)), ", ", INDIRECT(ADDRESS(2,MATCH(_xlfn.MAXIFS(B160:FE160,metrics.rec,"Recall"),B160:FE160,0)+1)))</f>
        <v>k=5, r=0.5</v>
      </c>
      <c r="FS160" s="1" t="e" cm="1">
        <f t="array" aca="1" ref="FS160" ca="1">CONCATENATE(INDIRECT(ADDRESS(1,MATCH(_xlfn.MAXIFS(B160:FE160,metrics.rec,"Coverage"),B160:FE160,0)+1)), ", ", INDIRECT(ADDRESS(2,MATCH(_xlfn.MAXIFS(B160:FE160,metrics.rec,"Coverage"),B160:FE160,0)+1)))</f>
        <v>#N/A</v>
      </c>
      <c r="FT160" s="1" t="str" cm="1">
        <f t="array" aca="1" ref="FT160" ca="1">CONCATENATE(INDIRECT(ADDRESS(1,MATCH(_xlfn.MAXIFS(B160:FE160,metrics.rec,"Recatio"),B160:FE160,0)+1)), ", ", INDIRECT(ADDRESS(2,MATCH(_xlfn.MAXIFS(B160:FE160,metrics.rec,"Recatio"),B160:FE160,0)+1)))</f>
        <v>k=5, r=0.5</v>
      </c>
      <c r="FU160" s="1" t="str" cm="1">
        <f t="array" aca="1" ref="FU160" ca="1">CONCATENATE(INDIRECT(ADDRESS(1,MATCH(_xlfn.MINIFS(B160:FE160,metrics.rec,"Time"),B160:FE160,0)+1)), ", ", INDIRECT(ADDRESS(2,MATCH(_xlfn.MINIFS(B160:FE160,metrics.rec,"Time"),B160:FE160,0)+1)))</f>
        <v>k=5, r=0.9</v>
      </c>
    </row>
    <row r="161" spans="1:177" x14ac:dyDescent="0.2">
      <c r="A161" s="1" t="s">
        <v>156</v>
      </c>
      <c r="B161" s="4"/>
      <c r="C161" s="4"/>
      <c r="D161" s="4"/>
      <c r="E161" s="4"/>
      <c r="F161" s="4"/>
      <c r="G161" s="4"/>
      <c r="H161" s="4"/>
      <c r="I161" s="4"/>
      <c r="J161" s="5"/>
      <c r="K161" s="5"/>
      <c r="L161" s="5"/>
      <c r="M161" s="5"/>
      <c r="N161" s="5"/>
      <c r="O161" s="5"/>
      <c r="P161" s="5"/>
      <c r="Q161" s="5"/>
      <c r="R161" s="4">
        <v>0.63749999999999996</v>
      </c>
      <c r="S161" s="4">
        <v>0.70399999999999996</v>
      </c>
      <c r="T161" s="4">
        <v>0.28139999999999998</v>
      </c>
      <c r="U161" s="4">
        <v>8.8999999999999999E-3</v>
      </c>
      <c r="V161" s="4">
        <v>0.86160000000000003</v>
      </c>
      <c r="W161" s="4"/>
      <c r="X161" s="4">
        <v>1</v>
      </c>
      <c r="Y161" s="4">
        <v>4.8821000000000003</v>
      </c>
      <c r="Z161" s="5">
        <v>0.65969999999999995</v>
      </c>
      <c r="AA161" s="5">
        <v>0.75609999999999999</v>
      </c>
      <c r="AB161" s="5">
        <v>0.23649999999999999</v>
      </c>
      <c r="AC161" s="5">
        <v>1.4800000000000001E-2</v>
      </c>
      <c r="AD161" s="5">
        <v>0.83189999999999997</v>
      </c>
      <c r="AE161" s="5"/>
      <c r="AF161" s="5">
        <v>1</v>
      </c>
      <c r="AG161" s="5">
        <v>3.3235999999999999</v>
      </c>
      <c r="AH161" s="4">
        <v>0.74419999999999997</v>
      </c>
      <c r="AI161" s="4">
        <v>0.97160000000000002</v>
      </c>
      <c r="AJ161" s="4">
        <v>0.1419</v>
      </c>
      <c r="AK161" s="4">
        <v>2.87E-2</v>
      </c>
      <c r="AL161" s="4">
        <v>0.70620000000000005</v>
      </c>
      <c r="AM161" s="4"/>
      <c r="AN161" s="4">
        <v>0.9839</v>
      </c>
      <c r="AO161" s="4">
        <v>0.95979999999999999</v>
      </c>
      <c r="AP161" s="5"/>
      <c r="AQ161" s="5"/>
      <c r="AR161" s="5"/>
      <c r="AS161" s="5"/>
      <c r="AT161" s="5"/>
      <c r="AU161" s="5"/>
      <c r="AV161" s="5"/>
      <c r="AW161" s="5"/>
      <c r="AX161" s="4"/>
      <c r="AY161" s="4"/>
      <c r="AZ161" s="4"/>
      <c r="BA161" s="4"/>
      <c r="BB161" s="4"/>
      <c r="BC161" s="4"/>
      <c r="BD161" s="4"/>
      <c r="BE161" s="4"/>
      <c r="BF161" s="5"/>
      <c r="BG161" s="5"/>
      <c r="BH161" s="5"/>
      <c r="BI161" s="5"/>
      <c r="BJ161" s="5"/>
      <c r="BK161" s="5"/>
      <c r="BL161" s="5"/>
      <c r="BM161" s="5"/>
      <c r="BN161" s="4"/>
      <c r="BO161" s="4"/>
      <c r="BP161" s="4"/>
      <c r="BQ161" s="4"/>
      <c r="BR161" s="4"/>
      <c r="BS161" s="4"/>
      <c r="BT161" s="4"/>
      <c r="BU161" s="4"/>
      <c r="BV161" s="5"/>
      <c r="BW161" s="5"/>
      <c r="BX161" s="5"/>
      <c r="BY161" s="5"/>
      <c r="BZ161" s="5"/>
      <c r="CA161" s="5"/>
      <c r="CB161" s="5"/>
      <c r="CC161" s="5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>
        <f t="shared" si="32"/>
        <v>0.68046666666666666</v>
      </c>
      <c r="FG161" s="4">
        <f t="shared" si="33"/>
        <v>0.81056666666666677</v>
      </c>
      <c r="FH161" s="4">
        <f t="shared" si="34"/>
        <v>0.21993333333333334</v>
      </c>
      <c r="FI161" s="4">
        <f t="shared" si="35"/>
        <v>1.7466666666666669E-2</v>
      </c>
      <c r="FJ161" s="4">
        <f t="shared" si="36"/>
        <v>0.79990000000000006</v>
      </c>
      <c r="FK161" s="4" t="e">
        <f t="shared" si="37"/>
        <v>#DIV/0!</v>
      </c>
      <c r="FL161" s="4">
        <f t="shared" si="38"/>
        <v>0.99463333333333337</v>
      </c>
      <c r="FM161" s="4">
        <f t="shared" si="39"/>
        <v>3.0551666666666666</v>
      </c>
      <c r="FN161" s="1" t="str" cm="1">
        <f t="array" aca="1" ref="FN161" ca="1">CONCATENATE(INDIRECT(ADDRESS(1,MATCH(_xlfn.MINIFS(B161:FE161,metrics.rec,"MAE"),B161:FE161,0)+1)), ", ", INDIRECT(ADDRESS(2,MATCH(_xlfn.MINIFS(B161:FE161,metrics.rec,"MAE"),B161:FE161,0)+1)))</f>
        <v>k=5, r=0.5</v>
      </c>
      <c r="FO161" s="1" t="str" cm="1">
        <f t="array" aca="1" ref="FO161" ca="1">CONCATENATE(INDIRECT(ADDRESS(1,MATCH(_xlfn.MINIFS(B161:FE161,metrics.rec,"MSE"),B161:FE161,0)+1)), ", ", INDIRECT(ADDRESS(2,MATCH(_xlfn.MINIFS(B161:FE161,metrics.rec,"MSE"),B161:FE161,0)+1)))</f>
        <v>k=5, r=0.5</v>
      </c>
      <c r="FP161" s="1" t="str" cm="1">
        <f t="array" aca="1" ref="FP161" ca="1">CONCATENATE(INDIRECT(ADDRESS(1,MATCH(_xlfn.MAXIFS(B161:FE161,metrics.rec,"R"),B161:FE161,0)+1)), ", ", INDIRECT(ADDRESS(2,MATCH(_xlfn.MAXIFS(B161:FE161,metrics.rec,"R"),B161:FE161,0)+1)))</f>
        <v>k=5, r=0.5</v>
      </c>
      <c r="FQ161" s="1" t="str" cm="1">
        <f t="array" aca="1" ref="FQ161" ca="1">CONCATENATE(INDIRECT(ADDRESS(1,MATCH(_xlfn.MAXIFS(B161:FE161,metrics.rec,"Precision"),B161:FE161,0)+1)), ", ", INDIRECT(ADDRESS(2,MATCH(_xlfn.MAXIFS(B161:FE161,metrics.rec,"Precision"),B161:FE161,0)+1)))</f>
        <v>k=5, r=0.9</v>
      </c>
      <c r="FR161" s="1" t="str" cm="1">
        <f t="array" aca="1" ref="FR161" ca="1">CONCATENATE(INDIRECT(ADDRESS(1,MATCH(_xlfn.MAXIFS(B161:FE161,metrics.rec,"Recall"),B161:FE161,0)+1)), ", ", INDIRECT(ADDRESS(2,MATCH(_xlfn.MAXIFS(B161:FE161,metrics.rec,"Recall"),B161:FE161,0)+1)))</f>
        <v>k=5, r=0.5</v>
      </c>
      <c r="FS161" s="1" t="e" cm="1">
        <f t="array" aca="1" ref="FS161" ca="1">CONCATENATE(INDIRECT(ADDRESS(1,MATCH(_xlfn.MAXIFS(B161:FE161,metrics.rec,"Coverage"),B161:FE161,0)+1)), ", ", INDIRECT(ADDRESS(2,MATCH(_xlfn.MAXIFS(B161:FE161,metrics.rec,"Coverage"),B161:FE161,0)+1)))</f>
        <v>#N/A</v>
      </c>
      <c r="FT161" s="1" t="str" cm="1">
        <f t="array" aca="1" ref="FT161" ca="1">CONCATENATE(INDIRECT(ADDRESS(1,MATCH(_xlfn.MAXIFS(B161:FE161,metrics.rec,"Recatio"),B161:FE161,0)+1)), ", ", INDIRECT(ADDRESS(2,MATCH(_xlfn.MAXIFS(B161:FE161,metrics.rec,"Recatio"),B161:FE161,0)+1)))</f>
        <v>k=5, r=0.5</v>
      </c>
      <c r="FU161" s="1" t="str" cm="1">
        <f t="array" aca="1" ref="FU161" ca="1">CONCATENATE(INDIRECT(ADDRESS(1,MATCH(_xlfn.MINIFS(B161:FE161,metrics.rec,"Time"),B161:FE161,0)+1)), ", ", INDIRECT(ADDRESS(2,MATCH(_xlfn.MINIFS(B161:FE161,metrics.rec,"Time"),B161:FE161,0)+1)))</f>
        <v>k=5, r=0.9</v>
      </c>
    </row>
    <row r="162" spans="1:177" x14ac:dyDescent="0.2">
      <c r="A162" s="1" t="s">
        <v>157</v>
      </c>
      <c r="B162" s="4"/>
      <c r="C162" s="4"/>
      <c r="D162" s="4"/>
      <c r="E162" s="4"/>
      <c r="F162" s="4"/>
      <c r="G162" s="4"/>
      <c r="H162" s="4"/>
      <c r="I162" s="4"/>
      <c r="J162" s="5"/>
      <c r="K162" s="5"/>
      <c r="L162" s="5"/>
      <c r="M162" s="5"/>
      <c r="N162" s="5"/>
      <c r="O162" s="5"/>
      <c r="P162" s="5"/>
      <c r="Q162" s="5"/>
      <c r="R162" s="4">
        <v>0.6391</v>
      </c>
      <c r="S162" s="4">
        <v>0.70720000000000005</v>
      </c>
      <c r="T162" s="4">
        <v>0.28010000000000002</v>
      </c>
      <c r="U162" s="4">
        <v>8.8999999999999999E-3</v>
      </c>
      <c r="V162" s="4">
        <v>0.86109999999999998</v>
      </c>
      <c r="W162" s="4"/>
      <c r="X162" s="4">
        <v>1</v>
      </c>
      <c r="Y162" s="4">
        <v>4.8192000000000004</v>
      </c>
      <c r="Z162" s="5">
        <v>0.66090000000000004</v>
      </c>
      <c r="AA162" s="5">
        <v>0.75819999999999999</v>
      </c>
      <c r="AB162" s="5">
        <v>0.23749999999999999</v>
      </c>
      <c r="AC162" s="5">
        <v>1.4800000000000001E-2</v>
      </c>
      <c r="AD162" s="5">
        <v>0.83160000000000001</v>
      </c>
      <c r="AE162" s="5"/>
      <c r="AF162" s="5">
        <v>1</v>
      </c>
      <c r="AG162" s="5">
        <v>3.7410999999999999</v>
      </c>
      <c r="AH162" s="4">
        <v>0.74439999999999995</v>
      </c>
      <c r="AI162" s="4">
        <v>0.97150000000000003</v>
      </c>
      <c r="AJ162" s="4">
        <v>0.14199999999999999</v>
      </c>
      <c r="AK162" s="4">
        <v>2.87E-2</v>
      </c>
      <c r="AL162" s="4">
        <v>0.70640000000000003</v>
      </c>
      <c r="AM162" s="4"/>
      <c r="AN162" s="4">
        <v>0.9839</v>
      </c>
      <c r="AO162" s="4">
        <v>0.95979999999999999</v>
      </c>
      <c r="AP162" s="5"/>
      <c r="AQ162" s="5"/>
      <c r="AR162" s="5"/>
      <c r="AS162" s="5"/>
      <c r="AT162" s="5"/>
      <c r="AU162" s="5"/>
      <c r="AV162" s="5"/>
      <c r="AW162" s="5"/>
      <c r="AX162" s="4"/>
      <c r="AY162" s="4"/>
      <c r="AZ162" s="4"/>
      <c r="BA162" s="4"/>
      <c r="BB162" s="4"/>
      <c r="BC162" s="4"/>
      <c r="BD162" s="4"/>
      <c r="BE162" s="4"/>
      <c r="BF162" s="5"/>
      <c r="BG162" s="5"/>
      <c r="BH162" s="5"/>
      <c r="BI162" s="5"/>
      <c r="BJ162" s="5"/>
      <c r="BK162" s="5"/>
      <c r="BL162" s="5"/>
      <c r="BM162" s="5"/>
      <c r="BN162" s="4"/>
      <c r="BO162" s="4"/>
      <c r="BP162" s="4"/>
      <c r="BQ162" s="4"/>
      <c r="BR162" s="4"/>
      <c r="BS162" s="4"/>
      <c r="BT162" s="4"/>
      <c r="BU162" s="4"/>
      <c r="BV162" s="5"/>
      <c r="BW162" s="5"/>
      <c r="BX162" s="5"/>
      <c r="BY162" s="5"/>
      <c r="BZ162" s="5"/>
      <c r="CA162" s="5"/>
      <c r="CB162" s="5"/>
      <c r="CC162" s="5"/>
      <c r="CD162" s="4"/>
      <c r="CE162" s="4"/>
      <c r="CF162" s="4"/>
      <c r="CG162" s="4"/>
      <c r="CH162" s="4"/>
      <c r="CI162" s="4"/>
      <c r="CJ162" s="4"/>
      <c r="CK162" s="4"/>
      <c r="CL162" s="5"/>
      <c r="CM162" s="5"/>
      <c r="CN162" s="5"/>
      <c r="CO162" s="5"/>
      <c r="CP162" s="5"/>
      <c r="CQ162" s="5"/>
      <c r="CR162" s="5"/>
      <c r="CS162" s="5"/>
      <c r="CT162" s="4"/>
      <c r="CU162" s="4"/>
      <c r="CV162" s="4"/>
      <c r="CW162" s="4"/>
      <c r="CX162" s="4"/>
      <c r="CY162" s="4"/>
      <c r="CZ162" s="4"/>
      <c r="DA162" s="4"/>
      <c r="DB162" s="5"/>
      <c r="DC162" s="5"/>
      <c r="DD162" s="5"/>
      <c r="DE162" s="5"/>
      <c r="DF162" s="5"/>
      <c r="DG162" s="5"/>
      <c r="DH162" s="5"/>
      <c r="DI162" s="5"/>
      <c r="DJ162" s="4"/>
      <c r="DK162" s="4"/>
      <c r="DL162" s="4"/>
      <c r="DM162" s="4"/>
      <c r="DN162" s="4"/>
      <c r="DO162" s="4"/>
      <c r="DP162" s="4"/>
      <c r="DQ162" s="4"/>
      <c r="DR162" s="5"/>
      <c r="DS162" s="5"/>
      <c r="DT162" s="5"/>
      <c r="DU162" s="5"/>
      <c r="DV162" s="5"/>
      <c r="DW162" s="5"/>
      <c r="DX162" s="5"/>
      <c r="DY162" s="5"/>
      <c r="DZ162" s="4"/>
      <c r="EA162" s="4"/>
      <c r="EB162" s="4"/>
      <c r="EC162" s="4"/>
      <c r="ED162" s="4"/>
      <c r="EE162" s="4"/>
      <c r="EF162" s="4"/>
      <c r="EG162" s="4"/>
      <c r="EH162" s="5"/>
      <c r="EI162" s="5"/>
      <c r="EJ162" s="5"/>
      <c r="EK162" s="5"/>
      <c r="EL162" s="5"/>
      <c r="EM162" s="5"/>
      <c r="EN162" s="5"/>
      <c r="EO162" s="5"/>
      <c r="EP162" s="4"/>
      <c r="EQ162" s="4"/>
      <c r="ER162" s="4"/>
      <c r="ES162" s="4"/>
      <c r="ET162" s="4"/>
      <c r="EU162" s="4"/>
      <c r="EV162" s="4"/>
      <c r="EW162" s="4"/>
      <c r="EX162" s="5"/>
      <c r="EY162" s="5"/>
      <c r="EZ162" s="5"/>
      <c r="FA162" s="5"/>
      <c r="FB162" s="5"/>
      <c r="FC162" s="5"/>
      <c r="FD162" s="5"/>
      <c r="FE162" s="5"/>
      <c r="FF162" s="4">
        <f t="shared" si="32"/>
        <v>0.68146666666666667</v>
      </c>
      <c r="FG162" s="4">
        <f t="shared" si="33"/>
        <v>0.81230000000000002</v>
      </c>
      <c r="FH162" s="4">
        <f t="shared" si="34"/>
        <v>0.21986666666666668</v>
      </c>
      <c r="FI162" s="4">
        <f t="shared" si="35"/>
        <v>1.7466666666666669E-2</v>
      </c>
      <c r="FJ162" s="4">
        <f t="shared" si="36"/>
        <v>0.79969999999999997</v>
      </c>
      <c r="FK162" s="4" t="e">
        <f t="shared" si="37"/>
        <v>#DIV/0!</v>
      </c>
      <c r="FL162" s="4">
        <f t="shared" si="38"/>
        <v>0.99463333333333337</v>
      </c>
      <c r="FM162" s="4">
        <f t="shared" si="39"/>
        <v>3.1733666666666664</v>
      </c>
      <c r="FN162" s="1" t="str" cm="1">
        <f t="array" aca="1" ref="FN162" ca="1">CONCATENATE(INDIRECT(ADDRESS(1,MATCH(_xlfn.MINIFS(B162:FE162,metrics.rec,"MAE"),B162:FE162,0)+1)), ", ", INDIRECT(ADDRESS(2,MATCH(_xlfn.MINIFS(B162:FE162,metrics.rec,"MAE"),B162:FE162,0)+1)))</f>
        <v>k=5, r=0.5</v>
      </c>
      <c r="FO162" s="1" t="str" cm="1">
        <f t="array" aca="1" ref="FO162" ca="1">CONCATENATE(INDIRECT(ADDRESS(1,MATCH(_xlfn.MINIFS(B162:FE162,metrics.rec,"MSE"),B162:FE162,0)+1)), ", ", INDIRECT(ADDRESS(2,MATCH(_xlfn.MINIFS(B162:FE162,metrics.rec,"MSE"),B162:FE162,0)+1)))</f>
        <v>k=5, r=0.5</v>
      </c>
      <c r="FP162" s="1" t="str" cm="1">
        <f t="array" aca="1" ref="FP162" ca="1">CONCATENATE(INDIRECT(ADDRESS(1,MATCH(_xlfn.MAXIFS(B162:FE162,metrics.rec,"R"),B162:FE162,0)+1)), ", ", INDIRECT(ADDRESS(2,MATCH(_xlfn.MAXIFS(B162:FE162,metrics.rec,"R"),B162:FE162,0)+1)))</f>
        <v>k=5, r=0.5</v>
      </c>
      <c r="FQ162" s="1" t="str" cm="1">
        <f t="array" aca="1" ref="FQ162" ca="1">CONCATENATE(INDIRECT(ADDRESS(1,MATCH(_xlfn.MAXIFS(B162:FE162,metrics.rec,"Precision"),B162:FE162,0)+1)), ", ", INDIRECT(ADDRESS(2,MATCH(_xlfn.MAXIFS(B162:FE162,metrics.rec,"Precision"),B162:FE162,0)+1)))</f>
        <v>k=5, r=0.9</v>
      </c>
      <c r="FR162" s="1" t="str" cm="1">
        <f t="array" aca="1" ref="FR162" ca="1">CONCATENATE(INDIRECT(ADDRESS(1,MATCH(_xlfn.MAXIFS(B162:FE162,metrics.rec,"Recall"),B162:FE162,0)+1)), ", ", INDIRECT(ADDRESS(2,MATCH(_xlfn.MAXIFS(B162:FE162,metrics.rec,"Recall"),B162:FE162,0)+1)))</f>
        <v>k=5, r=0.5</v>
      </c>
      <c r="FS162" s="1" t="e" cm="1">
        <f t="array" aca="1" ref="FS162" ca="1">CONCATENATE(INDIRECT(ADDRESS(1,MATCH(_xlfn.MAXIFS(B162:FE162,metrics.rec,"Coverage"),B162:FE162,0)+1)), ", ", INDIRECT(ADDRESS(2,MATCH(_xlfn.MAXIFS(B162:FE162,metrics.rec,"Coverage"),B162:FE162,0)+1)))</f>
        <v>#N/A</v>
      </c>
      <c r="FT162" s="1" t="str" cm="1">
        <f t="array" aca="1" ref="FT162" ca="1">CONCATENATE(INDIRECT(ADDRESS(1,MATCH(_xlfn.MAXIFS(B162:FE162,metrics.rec,"Recatio"),B162:FE162,0)+1)), ", ", INDIRECT(ADDRESS(2,MATCH(_xlfn.MAXIFS(B162:FE162,metrics.rec,"Recatio"),B162:FE162,0)+1)))</f>
        <v>k=5, r=0.5</v>
      </c>
      <c r="FU162" s="1" t="str" cm="1">
        <f t="array" aca="1" ref="FU162" ca="1">CONCATENATE(INDIRECT(ADDRESS(1,MATCH(_xlfn.MINIFS(B162:FE162,metrics.rec,"Time"),B162:FE162,0)+1)), ", ", INDIRECT(ADDRESS(2,MATCH(_xlfn.MINIFS(B162:FE162,metrics.rec,"Time"),B162:FE162,0)+1)))</f>
        <v>k=5, r=0.9</v>
      </c>
    </row>
    <row r="163" spans="1:177" x14ac:dyDescent="0.2">
      <c r="A163" s="1" t="s">
        <v>158</v>
      </c>
      <c r="B163" s="4"/>
      <c r="C163" s="4"/>
      <c r="D163" s="4"/>
      <c r="E163" s="4"/>
      <c r="F163" s="4"/>
      <c r="G163" s="4"/>
      <c r="H163" s="4"/>
      <c r="I163" s="4"/>
      <c r="J163" s="5"/>
      <c r="K163" s="5"/>
      <c r="L163" s="5"/>
      <c r="M163" s="5"/>
      <c r="N163" s="5"/>
      <c r="O163" s="5"/>
      <c r="P163" s="5"/>
      <c r="Q163" s="5"/>
      <c r="R163" s="4">
        <v>0.63360000000000005</v>
      </c>
      <c r="S163" s="4">
        <v>0.69669999999999999</v>
      </c>
      <c r="T163" s="4">
        <v>0.28910000000000002</v>
      </c>
      <c r="U163" s="4">
        <v>8.8999999999999999E-3</v>
      </c>
      <c r="V163" s="4">
        <v>0.86080000000000001</v>
      </c>
      <c r="W163" s="4"/>
      <c r="X163" s="4">
        <v>1</v>
      </c>
      <c r="Y163" s="4">
        <v>4.7</v>
      </c>
      <c r="Z163" s="5">
        <v>0.65859999999999996</v>
      </c>
      <c r="AA163" s="5">
        <v>0.75549999999999995</v>
      </c>
      <c r="AB163" s="5">
        <v>0.2351</v>
      </c>
      <c r="AC163" s="5">
        <v>1.4800000000000001E-2</v>
      </c>
      <c r="AD163" s="5">
        <v>0.82879999999999998</v>
      </c>
      <c r="AE163" s="5"/>
      <c r="AF163" s="5">
        <v>1</v>
      </c>
      <c r="AG163" s="5">
        <v>3.6983000000000001</v>
      </c>
      <c r="AH163" s="4">
        <v>0.74750000000000005</v>
      </c>
      <c r="AI163" s="4">
        <v>0.98009999999999997</v>
      </c>
      <c r="AJ163" s="4">
        <v>0.1391</v>
      </c>
      <c r="AK163" s="4">
        <v>2.86E-2</v>
      </c>
      <c r="AL163" s="4">
        <v>0.70199999999999996</v>
      </c>
      <c r="AM163" s="4"/>
      <c r="AN163" s="4">
        <v>0.9839</v>
      </c>
      <c r="AO163" s="4">
        <v>0.96709999999999996</v>
      </c>
      <c r="AP163" s="5"/>
      <c r="AQ163" s="5"/>
      <c r="AR163" s="5"/>
      <c r="AS163" s="5"/>
      <c r="AT163" s="5"/>
      <c r="AU163" s="5"/>
      <c r="AV163" s="5"/>
      <c r="AW163" s="5"/>
      <c r="AX163" s="4"/>
      <c r="AY163" s="4"/>
      <c r="AZ163" s="4"/>
      <c r="BA163" s="4"/>
      <c r="BB163" s="4"/>
      <c r="BC163" s="4"/>
      <c r="BD163" s="4"/>
      <c r="BE163" s="4"/>
      <c r="BF163" s="5"/>
      <c r="BG163" s="5"/>
      <c r="BH163" s="5"/>
      <c r="BI163" s="5"/>
      <c r="BJ163" s="5"/>
      <c r="BK163" s="5"/>
      <c r="BL163" s="5"/>
      <c r="BM163" s="5"/>
      <c r="BN163" s="4"/>
      <c r="BO163" s="4"/>
      <c r="BP163" s="4"/>
      <c r="BQ163" s="4"/>
      <c r="BR163" s="4"/>
      <c r="BS163" s="4"/>
      <c r="BT163" s="4"/>
      <c r="BU163" s="4"/>
      <c r="BV163" s="5"/>
      <c r="BW163" s="5"/>
      <c r="BX163" s="5"/>
      <c r="BY163" s="5"/>
      <c r="BZ163" s="5"/>
      <c r="CA163" s="5"/>
      <c r="CB163" s="5"/>
      <c r="CC163" s="5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/>
      <c r="EI163" s="5"/>
      <c r="EJ163" s="5"/>
      <c r="EK163" s="5"/>
      <c r="EL163" s="5"/>
      <c r="EM163" s="5"/>
      <c r="EN163" s="5"/>
      <c r="EO163" s="5"/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>
        <f t="shared" si="32"/>
        <v>0.67989999999999995</v>
      </c>
      <c r="FG163" s="4">
        <f t="shared" si="33"/>
        <v>0.81076666666666652</v>
      </c>
      <c r="FH163" s="4">
        <f t="shared" si="34"/>
        <v>0.22109999999999999</v>
      </c>
      <c r="FI163" s="4">
        <f t="shared" si="35"/>
        <v>1.7433333333333332E-2</v>
      </c>
      <c r="FJ163" s="4">
        <f t="shared" si="36"/>
        <v>0.79720000000000002</v>
      </c>
      <c r="FK163" s="4" t="e">
        <f t="shared" si="37"/>
        <v>#DIV/0!</v>
      </c>
      <c r="FL163" s="4">
        <f t="shared" si="38"/>
        <v>0.99463333333333337</v>
      </c>
      <c r="FM163" s="4">
        <f t="shared" si="39"/>
        <v>3.1218000000000004</v>
      </c>
      <c r="FN163" s="1" t="str" cm="1">
        <f t="array" aca="1" ref="FN163" ca="1">CONCATENATE(INDIRECT(ADDRESS(1,MATCH(_xlfn.MINIFS(B163:FE163,metrics.rec,"MAE"),B163:FE163,0)+1)), ", ", INDIRECT(ADDRESS(2,MATCH(_xlfn.MINIFS(B163:FE163,metrics.rec,"MAE"),B163:FE163,0)+1)))</f>
        <v>k=5, r=0.5</v>
      </c>
      <c r="FO163" s="1" t="str" cm="1">
        <f t="array" aca="1" ref="FO163" ca="1">CONCATENATE(INDIRECT(ADDRESS(1,MATCH(_xlfn.MINIFS(B163:FE163,metrics.rec,"MSE"),B163:FE163,0)+1)), ", ", INDIRECT(ADDRESS(2,MATCH(_xlfn.MINIFS(B163:FE163,metrics.rec,"MSE"),B163:FE163,0)+1)))</f>
        <v>k=5, r=0.5</v>
      </c>
      <c r="FP163" s="1" t="str" cm="1">
        <f t="array" aca="1" ref="FP163" ca="1">CONCATENATE(INDIRECT(ADDRESS(1,MATCH(_xlfn.MAXIFS(B163:FE163,metrics.rec,"R"),B163:FE163,0)+1)), ", ", INDIRECT(ADDRESS(2,MATCH(_xlfn.MAXIFS(B163:FE163,metrics.rec,"R"),B163:FE163,0)+1)))</f>
        <v>k=5, r=0.5</v>
      </c>
      <c r="FQ163" s="1" t="str" cm="1">
        <f t="array" aca="1" ref="FQ163" ca="1">CONCATENATE(INDIRECT(ADDRESS(1,MATCH(_xlfn.MAXIFS(B163:FE163,metrics.rec,"Precision"),B163:FE163,0)+1)), ", ", INDIRECT(ADDRESS(2,MATCH(_xlfn.MAXIFS(B163:FE163,metrics.rec,"Precision"),B163:FE163,0)+1)))</f>
        <v>k=5, r=0.9</v>
      </c>
      <c r="FR163" s="1" t="str" cm="1">
        <f t="array" aca="1" ref="FR163" ca="1">CONCATENATE(INDIRECT(ADDRESS(1,MATCH(_xlfn.MAXIFS(B163:FE163,metrics.rec,"Recall"),B163:FE163,0)+1)), ", ", INDIRECT(ADDRESS(2,MATCH(_xlfn.MAXIFS(B163:FE163,metrics.rec,"Recall"),B163:FE163,0)+1)))</f>
        <v>k=5, r=0.5</v>
      </c>
      <c r="FS163" s="1" t="e" cm="1">
        <f t="array" aca="1" ref="FS163" ca="1">CONCATENATE(INDIRECT(ADDRESS(1,MATCH(_xlfn.MAXIFS(B163:FE163,metrics.rec,"Coverage"),B163:FE163,0)+1)), ", ", INDIRECT(ADDRESS(2,MATCH(_xlfn.MAXIFS(B163:FE163,metrics.rec,"Coverage"),B163:FE163,0)+1)))</f>
        <v>#N/A</v>
      </c>
      <c r="FT163" s="1" t="str" cm="1">
        <f t="array" aca="1" ref="FT163" ca="1">CONCATENATE(INDIRECT(ADDRESS(1,MATCH(_xlfn.MAXIFS(B163:FE163,metrics.rec,"Recatio"),B163:FE163,0)+1)), ", ", INDIRECT(ADDRESS(2,MATCH(_xlfn.MAXIFS(B163:FE163,metrics.rec,"Recatio"),B163:FE163,0)+1)))</f>
        <v>k=5, r=0.5</v>
      </c>
      <c r="FU163" s="1" t="str" cm="1">
        <f t="array" aca="1" ref="FU163" ca="1">CONCATENATE(INDIRECT(ADDRESS(1,MATCH(_xlfn.MINIFS(B163:FE163,metrics.rec,"Time"),B163:FE163,0)+1)), ", ", INDIRECT(ADDRESS(2,MATCH(_xlfn.MINIFS(B163:FE163,metrics.rec,"Time"),B163:FE163,0)+1)))</f>
        <v>k=5, r=0.9</v>
      </c>
    </row>
    <row r="164" spans="1:177" x14ac:dyDescent="0.2">
      <c r="A164" s="1" t="s">
        <v>159</v>
      </c>
      <c r="B164" s="4"/>
      <c r="C164" s="4"/>
      <c r="D164" s="4"/>
      <c r="E164" s="4"/>
      <c r="F164" s="4"/>
      <c r="G164" s="4"/>
      <c r="H164" s="4"/>
      <c r="I164" s="4"/>
      <c r="J164" s="5"/>
      <c r="K164" s="5"/>
      <c r="L164" s="5"/>
      <c r="M164" s="5"/>
      <c r="N164" s="5"/>
      <c r="O164" s="5"/>
      <c r="P164" s="5"/>
      <c r="Q164" s="5"/>
      <c r="R164" s="4">
        <v>0.6351</v>
      </c>
      <c r="S164" s="4">
        <v>0.69979999999999998</v>
      </c>
      <c r="T164" s="4">
        <v>0.28720000000000001</v>
      </c>
      <c r="U164" s="4">
        <v>8.8999999999999999E-3</v>
      </c>
      <c r="V164" s="4">
        <v>0.86060000000000003</v>
      </c>
      <c r="W164" s="4"/>
      <c r="X164" s="4">
        <v>1</v>
      </c>
      <c r="Y164" s="4">
        <v>4.7765000000000004</v>
      </c>
      <c r="Z164" s="5">
        <v>0.65990000000000004</v>
      </c>
      <c r="AA164" s="5">
        <v>0.75800000000000001</v>
      </c>
      <c r="AB164" s="5">
        <v>0.23280000000000001</v>
      </c>
      <c r="AC164" s="5">
        <v>1.4800000000000001E-2</v>
      </c>
      <c r="AD164" s="5">
        <v>0.82850000000000001</v>
      </c>
      <c r="AE164" s="5"/>
      <c r="AF164" s="5">
        <v>1</v>
      </c>
      <c r="AG164" s="5">
        <v>3.4878999999999998</v>
      </c>
      <c r="AH164" s="4">
        <v>0.74760000000000004</v>
      </c>
      <c r="AI164" s="4">
        <v>0.97960000000000003</v>
      </c>
      <c r="AJ164" s="4">
        <v>0.13930000000000001</v>
      </c>
      <c r="AK164" s="4">
        <v>2.86E-2</v>
      </c>
      <c r="AL164" s="4">
        <v>0.70230000000000004</v>
      </c>
      <c r="AM164" s="4"/>
      <c r="AN164" s="4">
        <v>0.9839</v>
      </c>
      <c r="AO164" s="4">
        <v>0.96699999999999997</v>
      </c>
      <c r="AP164" s="5"/>
      <c r="AQ164" s="5"/>
      <c r="AR164" s="5"/>
      <c r="AS164" s="5"/>
      <c r="AT164" s="5"/>
      <c r="AU164" s="5"/>
      <c r="AV164" s="5"/>
      <c r="AW164" s="5"/>
      <c r="AX164" s="4"/>
      <c r="AY164" s="4"/>
      <c r="AZ164" s="4"/>
      <c r="BA164" s="4"/>
      <c r="BB164" s="4"/>
      <c r="BC164" s="4"/>
      <c r="BD164" s="4"/>
      <c r="BE164" s="4"/>
      <c r="BF164" s="5"/>
      <c r="BG164" s="5"/>
      <c r="BH164" s="5"/>
      <c r="BI164" s="5"/>
      <c r="BJ164" s="5"/>
      <c r="BK164" s="5"/>
      <c r="BL164" s="5"/>
      <c r="BM164" s="5"/>
      <c r="BN164" s="4"/>
      <c r="BO164" s="4"/>
      <c r="BP164" s="4"/>
      <c r="BQ164" s="4"/>
      <c r="BR164" s="4"/>
      <c r="BS164" s="4"/>
      <c r="BT164" s="4"/>
      <c r="BU164" s="4"/>
      <c r="BV164" s="5"/>
      <c r="BW164" s="5"/>
      <c r="BX164" s="5"/>
      <c r="BY164" s="5"/>
      <c r="BZ164" s="5"/>
      <c r="CA164" s="5"/>
      <c r="CB164" s="5"/>
      <c r="CC164" s="5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/>
      <c r="EI164" s="5"/>
      <c r="EJ164" s="5"/>
      <c r="EK164" s="5"/>
      <c r="EL164" s="5"/>
      <c r="EM164" s="5"/>
      <c r="EN164" s="5"/>
      <c r="EO164" s="5"/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>
        <f t="shared" si="32"/>
        <v>0.68086666666666673</v>
      </c>
      <c r="FG164" s="4">
        <f t="shared" si="33"/>
        <v>0.81246666666666678</v>
      </c>
      <c r="FH164" s="4">
        <f t="shared" si="34"/>
        <v>0.21976666666666667</v>
      </c>
      <c r="FI164" s="4">
        <f t="shared" si="35"/>
        <v>1.7433333333333332E-2</v>
      </c>
      <c r="FJ164" s="4">
        <f t="shared" si="36"/>
        <v>0.79713333333333336</v>
      </c>
      <c r="FK164" s="4" t="e">
        <f t="shared" si="37"/>
        <v>#DIV/0!</v>
      </c>
      <c r="FL164" s="4">
        <f t="shared" si="38"/>
        <v>0.99463333333333337</v>
      </c>
      <c r="FM164" s="4">
        <f t="shared" si="39"/>
        <v>3.0771333333333337</v>
      </c>
      <c r="FN164" s="1" t="str" cm="1">
        <f t="array" aca="1" ref="FN164" ca="1">CONCATENATE(INDIRECT(ADDRESS(1,MATCH(_xlfn.MINIFS(B164:FE164,metrics.rec,"MAE"),B164:FE164,0)+1)), ", ", INDIRECT(ADDRESS(2,MATCH(_xlfn.MINIFS(B164:FE164,metrics.rec,"MAE"),B164:FE164,0)+1)))</f>
        <v>k=5, r=0.5</v>
      </c>
      <c r="FO164" s="1" t="str" cm="1">
        <f t="array" aca="1" ref="FO164" ca="1">CONCATENATE(INDIRECT(ADDRESS(1,MATCH(_xlfn.MINIFS(B164:FE164,metrics.rec,"MSE"),B164:FE164,0)+1)), ", ", INDIRECT(ADDRESS(2,MATCH(_xlfn.MINIFS(B164:FE164,metrics.rec,"MSE"),B164:FE164,0)+1)))</f>
        <v>k=5, r=0.5</v>
      </c>
      <c r="FP164" s="1" t="str" cm="1">
        <f t="array" aca="1" ref="FP164" ca="1">CONCATENATE(INDIRECT(ADDRESS(1,MATCH(_xlfn.MAXIFS(B164:FE164,metrics.rec,"R"),B164:FE164,0)+1)), ", ", INDIRECT(ADDRESS(2,MATCH(_xlfn.MAXIFS(B164:FE164,metrics.rec,"R"),B164:FE164,0)+1)))</f>
        <v>k=5, r=0.5</v>
      </c>
      <c r="FQ164" s="1" t="str" cm="1">
        <f t="array" aca="1" ref="FQ164" ca="1">CONCATENATE(INDIRECT(ADDRESS(1,MATCH(_xlfn.MAXIFS(B164:FE164,metrics.rec,"Precision"),B164:FE164,0)+1)), ", ", INDIRECT(ADDRESS(2,MATCH(_xlfn.MAXIFS(B164:FE164,metrics.rec,"Precision"),B164:FE164,0)+1)))</f>
        <v>k=5, r=0.9</v>
      </c>
      <c r="FR164" s="1" t="str" cm="1">
        <f t="array" aca="1" ref="FR164" ca="1">CONCATENATE(INDIRECT(ADDRESS(1,MATCH(_xlfn.MAXIFS(B164:FE164,metrics.rec,"Recall"),B164:FE164,0)+1)), ", ", INDIRECT(ADDRESS(2,MATCH(_xlfn.MAXIFS(B164:FE164,metrics.rec,"Recall"),B164:FE164,0)+1)))</f>
        <v>k=5, r=0.5</v>
      </c>
      <c r="FS164" s="1" t="e" cm="1">
        <f t="array" aca="1" ref="FS164" ca="1">CONCATENATE(INDIRECT(ADDRESS(1,MATCH(_xlfn.MAXIFS(B164:FE164,metrics.rec,"Coverage"),B164:FE164,0)+1)), ", ", INDIRECT(ADDRESS(2,MATCH(_xlfn.MAXIFS(B164:FE164,metrics.rec,"Coverage"),B164:FE164,0)+1)))</f>
        <v>#N/A</v>
      </c>
      <c r="FT164" s="1" t="str" cm="1">
        <f t="array" aca="1" ref="FT164" ca="1">CONCATENATE(INDIRECT(ADDRESS(1,MATCH(_xlfn.MAXIFS(B164:FE164,metrics.rec,"Recatio"),B164:FE164,0)+1)), ", ", INDIRECT(ADDRESS(2,MATCH(_xlfn.MAXIFS(B164:FE164,metrics.rec,"Recatio"),B164:FE164,0)+1)))</f>
        <v>k=5, r=0.5</v>
      </c>
      <c r="FU164" s="1" t="str" cm="1">
        <f t="array" aca="1" ref="FU164" ca="1">CONCATENATE(INDIRECT(ADDRESS(1,MATCH(_xlfn.MINIFS(B164:FE164,metrics.rec,"Time"),B164:FE164,0)+1)), ", ", INDIRECT(ADDRESS(2,MATCH(_xlfn.MINIFS(B164:FE164,metrics.rec,"Time"),B164:FE164,0)+1)))</f>
        <v>k=5, r=0.9</v>
      </c>
    </row>
    <row r="165" spans="1:177" x14ac:dyDescent="0.2">
      <c r="A165" s="1" t="s">
        <v>160</v>
      </c>
      <c r="B165" s="4"/>
      <c r="C165" s="4"/>
      <c r="D165" s="4"/>
      <c r="E165" s="4"/>
      <c r="F165" s="4"/>
      <c r="G165" s="4"/>
      <c r="H165" s="4"/>
      <c r="I165" s="4"/>
      <c r="J165" s="5"/>
      <c r="K165" s="5"/>
      <c r="L165" s="5"/>
      <c r="M165" s="5"/>
      <c r="N165" s="5"/>
      <c r="O165" s="5"/>
      <c r="P165" s="5"/>
      <c r="Q165" s="5"/>
      <c r="R165" s="4">
        <v>0.6512</v>
      </c>
      <c r="S165" s="4">
        <v>0.73009999999999997</v>
      </c>
      <c r="T165" s="4">
        <v>0.2722</v>
      </c>
      <c r="U165" s="4">
        <v>1.4500000000000001E-2</v>
      </c>
      <c r="V165" s="4">
        <v>0.8296</v>
      </c>
      <c r="W165" s="4"/>
      <c r="X165" s="4">
        <v>1</v>
      </c>
      <c r="Y165" s="4">
        <v>4.7241</v>
      </c>
      <c r="Z165" s="5">
        <v>0.6956</v>
      </c>
      <c r="AA165" s="5">
        <v>0.83009999999999995</v>
      </c>
      <c r="AB165" s="5">
        <v>0.21829999999999999</v>
      </c>
      <c r="AC165" s="5">
        <v>2.5499999999999998E-2</v>
      </c>
      <c r="AD165" s="5">
        <v>0.78359999999999996</v>
      </c>
      <c r="AE165" s="5"/>
      <c r="AF165" s="5">
        <v>1</v>
      </c>
      <c r="AG165" s="5">
        <v>3.4007999999999998</v>
      </c>
      <c r="AH165" s="4">
        <v>0.77380000000000004</v>
      </c>
      <c r="AI165" s="4">
        <v>1.032</v>
      </c>
      <c r="AJ165" s="4">
        <v>0.1278</v>
      </c>
      <c r="AK165" s="4">
        <v>7.8899999999999998E-2</v>
      </c>
      <c r="AL165" s="4">
        <v>0.53059999999999996</v>
      </c>
      <c r="AM165" s="4"/>
      <c r="AN165" s="4">
        <v>0.97670000000000001</v>
      </c>
      <c r="AO165" s="4">
        <v>0.92910000000000004</v>
      </c>
      <c r="AP165" s="5"/>
      <c r="AQ165" s="5"/>
      <c r="AR165" s="5"/>
      <c r="AS165" s="5"/>
      <c r="AT165" s="5"/>
      <c r="AU165" s="5"/>
      <c r="AV165" s="5"/>
      <c r="AW165" s="5"/>
      <c r="AX165" s="4"/>
      <c r="AY165" s="4"/>
      <c r="AZ165" s="4"/>
      <c r="BA165" s="4"/>
      <c r="BB165" s="4"/>
      <c r="BC165" s="4"/>
      <c r="BD165" s="4"/>
      <c r="BE165" s="4"/>
      <c r="BF165" s="5"/>
      <c r="BG165" s="5"/>
      <c r="BH165" s="5"/>
      <c r="BI165" s="5"/>
      <c r="BJ165" s="5"/>
      <c r="BK165" s="5"/>
      <c r="BL165" s="5"/>
      <c r="BM165" s="5"/>
      <c r="BN165" s="4"/>
      <c r="BO165" s="4"/>
      <c r="BP165" s="4"/>
      <c r="BQ165" s="4"/>
      <c r="BR165" s="4"/>
      <c r="BS165" s="4"/>
      <c r="BT165" s="4"/>
      <c r="BU165" s="4"/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/>
      <c r="EI165" s="5"/>
      <c r="EJ165" s="5"/>
      <c r="EK165" s="5"/>
      <c r="EL165" s="5"/>
      <c r="EM165" s="5"/>
      <c r="EN165" s="5"/>
      <c r="EO165" s="5"/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>
        <f t="shared" si="32"/>
        <v>0.70686666666666664</v>
      </c>
      <c r="FG165" s="4">
        <f t="shared" si="33"/>
        <v>0.86406666666666665</v>
      </c>
      <c r="FH165" s="4">
        <f t="shared" si="34"/>
        <v>0.20609999999999998</v>
      </c>
      <c r="FI165" s="4">
        <f t="shared" si="35"/>
        <v>3.9633333333333333E-2</v>
      </c>
      <c r="FJ165" s="4">
        <f t="shared" si="36"/>
        <v>0.7145999999999999</v>
      </c>
      <c r="FK165" s="4" t="e">
        <f t="shared" si="37"/>
        <v>#DIV/0!</v>
      </c>
      <c r="FL165" s="4">
        <f t="shared" si="38"/>
        <v>0.99223333333333341</v>
      </c>
      <c r="FM165" s="4">
        <f t="shared" si="39"/>
        <v>3.0180000000000002</v>
      </c>
      <c r="FN165" s="1" t="str" cm="1">
        <f t="array" aca="1" ref="FN165" ca="1">CONCATENATE(INDIRECT(ADDRESS(1,MATCH(_xlfn.MINIFS(B165:FE165,metrics.rec,"MAE"),B165:FE165,0)+1)), ", ", INDIRECT(ADDRESS(2,MATCH(_xlfn.MINIFS(B165:FE165,metrics.rec,"MAE"),B165:FE165,0)+1)))</f>
        <v>k=5, r=0.5</v>
      </c>
      <c r="FO165" s="1" t="str" cm="1">
        <f t="array" aca="1" ref="FO165" ca="1">CONCATENATE(INDIRECT(ADDRESS(1,MATCH(_xlfn.MINIFS(B165:FE165,metrics.rec,"MSE"),B165:FE165,0)+1)), ", ", INDIRECT(ADDRESS(2,MATCH(_xlfn.MINIFS(B165:FE165,metrics.rec,"MSE"),B165:FE165,0)+1)))</f>
        <v>k=5, r=0.5</v>
      </c>
      <c r="FP165" s="1" t="str" cm="1">
        <f t="array" aca="1" ref="FP165" ca="1">CONCATENATE(INDIRECT(ADDRESS(1,MATCH(_xlfn.MAXIFS(B165:FE165,metrics.rec,"R"),B165:FE165,0)+1)), ", ", INDIRECT(ADDRESS(2,MATCH(_xlfn.MAXIFS(B165:FE165,metrics.rec,"R"),B165:FE165,0)+1)))</f>
        <v>k=5, r=0.5</v>
      </c>
      <c r="FQ165" s="1" t="str" cm="1">
        <f t="array" aca="1" ref="FQ165" ca="1">CONCATENATE(INDIRECT(ADDRESS(1,MATCH(_xlfn.MAXIFS(B165:FE165,metrics.rec,"Precision"),B165:FE165,0)+1)), ", ", INDIRECT(ADDRESS(2,MATCH(_xlfn.MAXIFS(B165:FE165,metrics.rec,"Precision"),B165:FE165,0)+1)))</f>
        <v>k=5, r=0.9</v>
      </c>
      <c r="FR165" s="1" t="str" cm="1">
        <f t="array" aca="1" ref="FR165" ca="1">CONCATENATE(INDIRECT(ADDRESS(1,MATCH(_xlfn.MAXIFS(B165:FE165,metrics.rec,"Recall"),B165:FE165,0)+1)), ", ", INDIRECT(ADDRESS(2,MATCH(_xlfn.MAXIFS(B165:FE165,metrics.rec,"Recall"),B165:FE165,0)+1)))</f>
        <v>k=5, r=0.5</v>
      </c>
      <c r="FS165" s="1" t="e" cm="1">
        <f t="array" aca="1" ref="FS165" ca="1">CONCATENATE(INDIRECT(ADDRESS(1,MATCH(_xlfn.MAXIFS(B165:FE165,metrics.rec,"Coverage"),B165:FE165,0)+1)), ", ", INDIRECT(ADDRESS(2,MATCH(_xlfn.MAXIFS(B165:FE165,metrics.rec,"Coverage"),B165:FE165,0)+1)))</f>
        <v>#N/A</v>
      </c>
      <c r="FT165" s="1" t="str" cm="1">
        <f t="array" aca="1" ref="FT165" ca="1">CONCATENATE(INDIRECT(ADDRESS(1,MATCH(_xlfn.MAXIFS(B165:FE165,metrics.rec,"Recatio"),B165:FE165,0)+1)), ", ", INDIRECT(ADDRESS(2,MATCH(_xlfn.MAXIFS(B165:FE165,metrics.rec,"Recatio"),B165:FE165,0)+1)))</f>
        <v>k=5, r=0.5</v>
      </c>
      <c r="FU165" s="1" t="str" cm="1">
        <f t="array" aca="1" ref="FU165" ca="1">CONCATENATE(INDIRECT(ADDRESS(1,MATCH(_xlfn.MINIFS(B165:FE165,metrics.rec,"Time"),B165:FE165,0)+1)), ", ", INDIRECT(ADDRESS(2,MATCH(_xlfn.MINIFS(B165:FE165,metrics.rec,"Time"),B165:FE165,0)+1)))</f>
        <v>k=5, r=0.9</v>
      </c>
    </row>
    <row r="166" spans="1:177" x14ac:dyDescent="0.2">
      <c r="A166" s="1" t="s">
        <v>161</v>
      </c>
      <c r="B166" s="4"/>
      <c r="C166" s="4"/>
      <c r="D166" s="4"/>
      <c r="E166" s="4"/>
      <c r="F166" s="4"/>
      <c r="G166" s="4"/>
      <c r="H166" s="4"/>
      <c r="I166" s="4"/>
      <c r="J166" s="5"/>
      <c r="K166" s="5"/>
      <c r="L166" s="5"/>
      <c r="M166" s="5"/>
      <c r="N166" s="5"/>
      <c r="O166" s="5"/>
      <c r="P166" s="5"/>
      <c r="Q166" s="5"/>
      <c r="R166" s="4">
        <v>0.64500000000000002</v>
      </c>
      <c r="S166" s="4">
        <v>0.71730000000000005</v>
      </c>
      <c r="T166" s="4">
        <v>0.2722</v>
      </c>
      <c r="U166" s="4">
        <v>1.0200000000000001E-2</v>
      </c>
      <c r="V166" s="4">
        <v>0.85009999999999997</v>
      </c>
      <c r="W166" s="4"/>
      <c r="X166" s="4">
        <v>1</v>
      </c>
      <c r="Y166" s="4">
        <v>5.0441000000000003</v>
      </c>
      <c r="Z166" s="5">
        <v>0.68120000000000003</v>
      </c>
      <c r="AA166" s="5">
        <v>0.79890000000000005</v>
      </c>
      <c r="AB166" s="5">
        <v>0.21110000000000001</v>
      </c>
      <c r="AC166" s="5">
        <v>1.9E-2</v>
      </c>
      <c r="AD166" s="5">
        <v>0.81189999999999996</v>
      </c>
      <c r="AE166" s="5"/>
      <c r="AF166" s="5">
        <v>1</v>
      </c>
      <c r="AG166" s="5">
        <v>3.3653</v>
      </c>
      <c r="AH166" s="4">
        <v>0.75149999999999995</v>
      </c>
      <c r="AI166" s="4">
        <v>0.97850000000000004</v>
      </c>
      <c r="AJ166" s="4">
        <v>0.1231</v>
      </c>
      <c r="AK166" s="4">
        <v>6.4600000000000005E-2</v>
      </c>
      <c r="AL166" s="4">
        <v>0.54220000000000002</v>
      </c>
      <c r="AM166" s="4"/>
      <c r="AN166" s="4">
        <v>0.97409999999999997</v>
      </c>
      <c r="AO166" s="4">
        <v>0.91549999999999998</v>
      </c>
      <c r="AP166" s="5"/>
      <c r="AQ166" s="5"/>
      <c r="AR166" s="5"/>
      <c r="AS166" s="5"/>
      <c r="AT166" s="5"/>
      <c r="AU166" s="5"/>
      <c r="AV166" s="5"/>
      <c r="AW166" s="5"/>
      <c r="AX166" s="4"/>
      <c r="AY166" s="4"/>
      <c r="AZ166" s="4"/>
      <c r="BA166" s="4"/>
      <c r="BB166" s="4"/>
      <c r="BC166" s="4"/>
      <c r="BD166" s="4"/>
      <c r="BE166" s="4"/>
      <c r="BF166" s="5"/>
      <c r="BG166" s="5"/>
      <c r="BH166" s="5"/>
      <c r="BI166" s="5"/>
      <c r="BJ166" s="5"/>
      <c r="BK166" s="5"/>
      <c r="BL166" s="5"/>
      <c r="BM166" s="5"/>
      <c r="BN166" s="4"/>
      <c r="BO166" s="4"/>
      <c r="BP166" s="4"/>
      <c r="BQ166" s="4"/>
      <c r="BR166" s="4"/>
      <c r="BS166" s="4"/>
      <c r="BT166" s="4"/>
      <c r="BU166" s="4"/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/>
      <c r="EI166" s="5"/>
      <c r="EJ166" s="5"/>
      <c r="EK166" s="5"/>
      <c r="EL166" s="5"/>
      <c r="EM166" s="5"/>
      <c r="EN166" s="5"/>
      <c r="EO166" s="5"/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>
        <f t="shared" si="32"/>
        <v>0.69256666666666666</v>
      </c>
      <c r="FG166" s="4">
        <f t="shared" si="33"/>
        <v>0.83156666666666668</v>
      </c>
      <c r="FH166" s="4">
        <f t="shared" si="34"/>
        <v>0.20213333333333336</v>
      </c>
      <c r="FI166" s="4">
        <f t="shared" si="35"/>
        <v>3.1266666666666672E-2</v>
      </c>
      <c r="FJ166" s="4">
        <f t="shared" si="36"/>
        <v>0.73473333333333335</v>
      </c>
      <c r="FK166" s="4" t="e">
        <f t="shared" si="37"/>
        <v>#DIV/0!</v>
      </c>
      <c r="FL166" s="4">
        <f t="shared" si="38"/>
        <v>0.99136666666666662</v>
      </c>
      <c r="FM166" s="4">
        <f t="shared" si="39"/>
        <v>3.1082999999999998</v>
      </c>
      <c r="FN166" s="1" t="str" cm="1">
        <f t="array" aca="1" ref="FN166" ca="1">CONCATENATE(INDIRECT(ADDRESS(1,MATCH(_xlfn.MINIFS(B166:FE166,metrics.rec,"MAE"),B166:FE166,0)+1)), ", ", INDIRECT(ADDRESS(2,MATCH(_xlfn.MINIFS(B166:FE166,metrics.rec,"MAE"),B166:FE166,0)+1)))</f>
        <v>k=5, r=0.5</v>
      </c>
      <c r="FO166" s="1" t="str" cm="1">
        <f t="array" aca="1" ref="FO166" ca="1">CONCATENATE(INDIRECT(ADDRESS(1,MATCH(_xlfn.MINIFS(B166:FE166,metrics.rec,"MSE"),B166:FE166,0)+1)), ", ", INDIRECT(ADDRESS(2,MATCH(_xlfn.MINIFS(B166:FE166,metrics.rec,"MSE"),B166:FE166,0)+1)))</f>
        <v>k=5, r=0.5</v>
      </c>
      <c r="FP166" s="1" t="str" cm="1">
        <f t="array" aca="1" ref="FP166" ca="1">CONCATENATE(INDIRECT(ADDRESS(1,MATCH(_xlfn.MAXIFS(B166:FE166,metrics.rec,"R"),B166:FE166,0)+1)), ", ", INDIRECT(ADDRESS(2,MATCH(_xlfn.MAXIFS(B166:FE166,metrics.rec,"R"),B166:FE166,0)+1)))</f>
        <v>k=5, r=0.5</v>
      </c>
      <c r="FQ166" s="1" t="str" cm="1">
        <f t="array" aca="1" ref="FQ166" ca="1">CONCATENATE(INDIRECT(ADDRESS(1,MATCH(_xlfn.MAXIFS(B166:FE166,metrics.rec,"Precision"),B166:FE166,0)+1)), ", ", INDIRECT(ADDRESS(2,MATCH(_xlfn.MAXIFS(B166:FE166,metrics.rec,"Precision"),B166:FE166,0)+1)))</f>
        <v>k=5, r=0.9</v>
      </c>
      <c r="FR166" s="1" t="str" cm="1">
        <f t="array" aca="1" ref="FR166" ca="1">CONCATENATE(INDIRECT(ADDRESS(1,MATCH(_xlfn.MAXIFS(B166:FE166,metrics.rec,"Recall"),B166:FE166,0)+1)), ", ", INDIRECT(ADDRESS(2,MATCH(_xlfn.MAXIFS(B166:FE166,metrics.rec,"Recall"),B166:FE166,0)+1)))</f>
        <v>k=5, r=0.5</v>
      </c>
      <c r="FS166" s="1" t="e" cm="1">
        <f t="array" aca="1" ref="FS166" ca="1">CONCATENATE(INDIRECT(ADDRESS(1,MATCH(_xlfn.MAXIFS(B166:FE166,metrics.rec,"Coverage"),B166:FE166,0)+1)), ", ", INDIRECT(ADDRESS(2,MATCH(_xlfn.MAXIFS(B166:FE166,metrics.rec,"Coverage"),B166:FE166,0)+1)))</f>
        <v>#N/A</v>
      </c>
      <c r="FT166" s="1" t="str" cm="1">
        <f t="array" aca="1" ref="FT166" ca="1">CONCATENATE(INDIRECT(ADDRESS(1,MATCH(_xlfn.MAXIFS(B166:FE166,metrics.rec,"Recatio"),B166:FE166,0)+1)), ", ", INDIRECT(ADDRESS(2,MATCH(_xlfn.MAXIFS(B166:FE166,metrics.rec,"Recatio"),B166:FE166,0)+1)))</f>
        <v>k=5, r=0.5</v>
      </c>
      <c r="FU166" s="1" t="str" cm="1">
        <f t="array" aca="1" ref="FU166" ca="1">CONCATENATE(INDIRECT(ADDRESS(1,MATCH(_xlfn.MINIFS(B166:FE166,metrics.rec,"Time"),B166:FE166,0)+1)), ", ", INDIRECT(ADDRESS(2,MATCH(_xlfn.MINIFS(B166:FE166,metrics.rec,"Time"),B166:FE166,0)+1)))</f>
        <v>k=5, r=0.9</v>
      </c>
    </row>
    <row r="167" spans="1:177" x14ac:dyDescent="0.2">
      <c r="A167" s="1" t="s">
        <v>162</v>
      </c>
      <c r="B167" s="4"/>
      <c r="C167" s="4"/>
      <c r="D167" s="4"/>
      <c r="E167" s="4"/>
      <c r="F167" s="4"/>
      <c r="G167" s="4"/>
      <c r="H167" s="4"/>
      <c r="I167" s="4"/>
      <c r="J167" s="5"/>
      <c r="K167" s="5"/>
      <c r="L167" s="5"/>
      <c r="M167" s="5"/>
      <c r="N167" s="5"/>
      <c r="O167" s="5"/>
      <c r="P167" s="5"/>
      <c r="Q167" s="5"/>
      <c r="R167" s="4">
        <v>0.64200000000000002</v>
      </c>
      <c r="S167" s="4">
        <v>0.71230000000000004</v>
      </c>
      <c r="T167" s="4">
        <v>0.27629999999999999</v>
      </c>
      <c r="U167" s="4">
        <v>8.8999999999999999E-3</v>
      </c>
      <c r="V167" s="4">
        <v>0.85950000000000004</v>
      </c>
      <c r="W167" s="4"/>
      <c r="X167" s="4">
        <v>1</v>
      </c>
      <c r="Y167" s="4">
        <v>4.7724000000000002</v>
      </c>
      <c r="Z167" s="5">
        <v>0.66379999999999995</v>
      </c>
      <c r="AA167" s="5">
        <v>0.76359999999999995</v>
      </c>
      <c r="AB167" s="5">
        <v>0.23810000000000001</v>
      </c>
      <c r="AC167" s="5">
        <v>1.4800000000000001E-2</v>
      </c>
      <c r="AD167" s="5">
        <v>0.83040000000000003</v>
      </c>
      <c r="AE167" s="5"/>
      <c r="AF167" s="5">
        <v>1</v>
      </c>
      <c r="AG167" s="5">
        <v>3.5455999999999999</v>
      </c>
      <c r="AH167" s="4">
        <v>0.746</v>
      </c>
      <c r="AI167" s="4">
        <v>0.97340000000000004</v>
      </c>
      <c r="AJ167" s="4">
        <v>0.14169999999999999</v>
      </c>
      <c r="AK167" s="4">
        <v>2.87E-2</v>
      </c>
      <c r="AL167" s="4">
        <v>0.70569999999999999</v>
      </c>
      <c r="AM167" s="4"/>
      <c r="AN167" s="4">
        <v>0.9839</v>
      </c>
      <c r="AO167" s="4">
        <v>0.98429999999999995</v>
      </c>
      <c r="AP167" s="5"/>
      <c r="AQ167" s="5"/>
      <c r="AR167" s="5"/>
      <c r="AS167" s="5"/>
      <c r="AT167" s="5"/>
      <c r="AU167" s="5"/>
      <c r="AV167" s="5"/>
      <c r="AW167" s="5"/>
      <c r="AX167" s="4"/>
      <c r="AY167" s="4"/>
      <c r="AZ167" s="4"/>
      <c r="BA167" s="4"/>
      <c r="BB167" s="4"/>
      <c r="BC167" s="4"/>
      <c r="BD167" s="4"/>
      <c r="BE167" s="4"/>
      <c r="BF167" s="5"/>
      <c r="BG167" s="5"/>
      <c r="BH167" s="5"/>
      <c r="BI167" s="5"/>
      <c r="BJ167" s="5"/>
      <c r="BK167" s="5"/>
      <c r="BL167" s="5"/>
      <c r="BM167" s="5"/>
      <c r="BN167" s="4"/>
      <c r="BO167" s="4"/>
      <c r="BP167" s="4"/>
      <c r="BQ167" s="4"/>
      <c r="BR167" s="4"/>
      <c r="BS167" s="4"/>
      <c r="BT167" s="4"/>
      <c r="BU167" s="4"/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/>
      <c r="EI167" s="5"/>
      <c r="EJ167" s="5"/>
      <c r="EK167" s="5"/>
      <c r="EL167" s="5"/>
      <c r="EM167" s="5"/>
      <c r="EN167" s="5"/>
      <c r="EO167" s="5"/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>
        <f t="shared" si="32"/>
        <v>0.68393333333333339</v>
      </c>
      <c r="FG167" s="4">
        <f t="shared" si="33"/>
        <v>0.81643333333333334</v>
      </c>
      <c r="FH167" s="4">
        <f t="shared" si="34"/>
        <v>0.21869999999999998</v>
      </c>
      <c r="FI167" s="4">
        <f t="shared" si="35"/>
        <v>1.7466666666666669E-2</v>
      </c>
      <c r="FJ167" s="4">
        <f t="shared" si="36"/>
        <v>0.79853333333333332</v>
      </c>
      <c r="FK167" s="4" t="e">
        <f t="shared" si="37"/>
        <v>#DIV/0!</v>
      </c>
      <c r="FL167" s="4">
        <f t="shared" si="38"/>
        <v>0.99463333333333337</v>
      </c>
      <c r="FM167" s="4">
        <f t="shared" si="39"/>
        <v>3.1007666666666664</v>
      </c>
      <c r="FN167" s="1" t="str" cm="1">
        <f t="array" aca="1" ref="FN167" ca="1">CONCATENATE(INDIRECT(ADDRESS(1,MATCH(_xlfn.MINIFS(B167:FE167,metrics.rec,"MAE"),B167:FE167,0)+1)), ", ", INDIRECT(ADDRESS(2,MATCH(_xlfn.MINIFS(B167:FE167,metrics.rec,"MAE"),B167:FE167,0)+1)))</f>
        <v>k=5, r=0.5</v>
      </c>
      <c r="FO167" s="1" t="str" cm="1">
        <f t="array" aca="1" ref="FO167" ca="1">CONCATENATE(INDIRECT(ADDRESS(1,MATCH(_xlfn.MINIFS(B167:FE167,metrics.rec,"MSE"),B167:FE167,0)+1)), ", ", INDIRECT(ADDRESS(2,MATCH(_xlfn.MINIFS(B167:FE167,metrics.rec,"MSE"),B167:FE167,0)+1)))</f>
        <v>k=5, r=0.5</v>
      </c>
      <c r="FP167" s="1" t="str" cm="1">
        <f t="array" aca="1" ref="FP167" ca="1">CONCATENATE(INDIRECT(ADDRESS(1,MATCH(_xlfn.MAXIFS(B167:FE167,metrics.rec,"R"),B167:FE167,0)+1)), ", ", INDIRECT(ADDRESS(2,MATCH(_xlfn.MAXIFS(B167:FE167,metrics.rec,"R"),B167:FE167,0)+1)))</f>
        <v>k=5, r=0.5</v>
      </c>
      <c r="FQ167" s="1" t="str" cm="1">
        <f t="array" aca="1" ref="FQ167" ca="1">CONCATENATE(INDIRECT(ADDRESS(1,MATCH(_xlfn.MAXIFS(B167:FE167,metrics.rec,"Precision"),B167:FE167,0)+1)), ", ", INDIRECT(ADDRESS(2,MATCH(_xlfn.MAXIFS(B167:FE167,metrics.rec,"Precision"),B167:FE167,0)+1)))</f>
        <v>k=5, r=0.9</v>
      </c>
      <c r="FR167" s="1" t="str" cm="1">
        <f t="array" aca="1" ref="FR167" ca="1">CONCATENATE(INDIRECT(ADDRESS(1,MATCH(_xlfn.MAXIFS(B167:FE167,metrics.rec,"Recall"),B167:FE167,0)+1)), ", ", INDIRECT(ADDRESS(2,MATCH(_xlfn.MAXIFS(B167:FE167,metrics.rec,"Recall"),B167:FE167,0)+1)))</f>
        <v>k=5, r=0.5</v>
      </c>
      <c r="FS167" s="1" t="e" cm="1">
        <f t="array" aca="1" ref="FS167" ca="1">CONCATENATE(INDIRECT(ADDRESS(1,MATCH(_xlfn.MAXIFS(B167:FE167,metrics.rec,"Coverage"),B167:FE167,0)+1)), ", ", INDIRECT(ADDRESS(2,MATCH(_xlfn.MAXIFS(B167:FE167,metrics.rec,"Coverage"),B167:FE167,0)+1)))</f>
        <v>#N/A</v>
      </c>
      <c r="FT167" s="1" t="str" cm="1">
        <f t="array" aca="1" ref="FT167" ca="1">CONCATENATE(INDIRECT(ADDRESS(1,MATCH(_xlfn.MAXIFS(B167:FE167,metrics.rec,"Recatio"),B167:FE167,0)+1)), ", ", INDIRECT(ADDRESS(2,MATCH(_xlfn.MAXIFS(B167:FE167,metrics.rec,"Recatio"),B167:FE167,0)+1)))</f>
        <v>k=5, r=0.5</v>
      </c>
      <c r="FU167" s="1" t="str" cm="1">
        <f t="array" aca="1" ref="FU167" ca="1">CONCATENATE(INDIRECT(ADDRESS(1,MATCH(_xlfn.MINIFS(B167:FE167,metrics.rec,"Time"),B167:FE167,0)+1)), ", ", INDIRECT(ADDRESS(2,MATCH(_xlfn.MINIFS(B167:FE167,metrics.rec,"Time"),B167:FE167,0)+1)))</f>
        <v>k=5, r=0.9</v>
      </c>
    </row>
    <row r="168" spans="1:177" x14ac:dyDescent="0.2">
      <c r="A168" s="1" t="s">
        <v>163</v>
      </c>
      <c r="B168" s="4"/>
      <c r="C168" s="4"/>
      <c r="D168" s="4"/>
      <c r="E168" s="4"/>
      <c r="F168" s="4"/>
      <c r="G168" s="4"/>
      <c r="H168" s="4"/>
      <c r="I168" s="4"/>
      <c r="J168" s="5"/>
      <c r="K168" s="5"/>
      <c r="L168" s="5"/>
      <c r="M168" s="5"/>
      <c r="N168" s="5"/>
      <c r="O168" s="5"/>
      <c r="P168" s="5"/>
      <c r="Q168" s="5"/>
      <c r="R168" s="4">
        <v>0.63849999999999996</v>
      </c>
      <c r="S168" s="4">
        <v>0.70630000000000004</v>
      </c>
      <c r="T168" s="4">
        <v>0.28050000000000003</v>
      </c>
      <c r="U168" s="4">
        <v>9.2999999999999992E-3</v>
      </c>
      <c r="V168" s="4">
        <v>0.8629</v>
      </c>
      <c r="W168" s="4"/>
      <c r="X168" s="4">
        <v>1</v>
      </c>
      <c r="Y168" s="4">
        <v>4.5164999999999997</v>
      </c>
      <c r="Z168" s="5">
        <v>0.66180000000000005</v>
      </c>
      <c r="AA168" s="5">
        <v>0.7601</v>
      </c>
      <c r="AB168" s="5">
        <v>0.23880000000000001</v>
      </c>
      <c r="AC168" s="5">
        <v>1.6799999999999999E-2</v>
      </c>
      <c r="AD168" s="5">
        <v>0.83020000000000005</v>
      </c>
      <c r="AE168" s="5"/>
      <c r="AF168" s="5">
        <v>1</v>
      </c>
      <c r="AG168" s="5">
        <v>3.4268000000000001</v>
      </c>
      <c r="AH168" s="4">
        <v>0.72829999999999995</v>
      </c>
      <c r="AI168" s="4">
        <v>0.92410000000000003</v>
      </c>
      <c r="AJ168" s="4">
        <v>0.1603</v>
      </c>
      <c r="AK168" s="4">
        <v>5.5100000000000003E-2</v>
      </c>
      <c r="AL168" s="4">
        <v>0.60650000000000004</v>
      </c>
      <c r="AM168" s="4"/>
      <c r="AN168" s="4">
        <v>0.97599999999999998</v>
      </c>
      <c r="AO168" s="4">
        <v>0.92530000000000001</v>
      </c>
      <c r="AP168" s="5"/>
      <c r="AQ168" s="5"/>
      <c r="AR168" s="5"/>
      <c r="AS168" s="5"/>
      <c r="AT168" s="5"/>
      <c r="AU168" s="5"/>
      <c r="AV168" s="5"/>
      <c r="AW168" s="5"/>
      <c r="AX168" s="4"/>
      <c r="AY168" s="4"/>
      <c r="AZ168" s="4"/>
      <c r="BA168" s="4"/>
      <c r="BB168" s="4"/>
      <c r="BC168" s="4"/>
      <c r="BD168" s="4"/>
      <c r="BE168" s="4"/>
      <c r="BF168" s="5"/>
      <c r="BG168" s="5"/>
      <c r="BH168" s="5"/>
      <c r="BI168" s="5"/>
      <c r="BJ168" s="5"/>
      <c r="BK168" s="5"/>
      <c r="BL168" s="5"/>
      <c r="BM168" s="5"/>
      <c r="BN168" s="4"/>
      <c r="BO168" s="4"/>
      <c r="BP168" s="4"/>
      <c r="BQ168" s="4"/>
      <c r="BR168" s="4"/>
      <c r="BS168" s="4"/>
      <c r="BT168" s="4"/>
      <c r="BU168" s="4"/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>
        <f t="shared" si="32"/>
        <v>0.67620000000000002</v>
      </c>
      <c r="FG168" s="4">
        <f t="shared" si="33"/>
        <v>0.79683333333333339</v>
      </c>
      <c r="FH168" s="4">
        <f t="shared" si="34"/>
        <v>0.22653333333333336</v>
      </c>
      <c r="FI168" s="4">
        <f t="shared" si="35"/>
        <v>2.7066666666666666E-2</v>
      </c>
      <c r="FJ168" s="4">
        <f t="shared" si="36"/>
        <v>0.76653333333333329</v>
      </c>
      <c r="FK168" s="4" t="e">
        <f t="shared" si="37"/>
        <v>#DIV/0!</v>
      </c>
      <c r="FL168" s="4">
        <f t="shared" si="38"/>
        <v>0.99199999999999999</v>
      </c>
      <c r="FM168" s="4">
        <f t="shared" si="39"/>
        <v>2.9562000000000004</v>
      </c>
      <c r="FN168" s="1" t="str" cm="1">
        <f t="array" aca="1" ref="FN168" ca="1">CONCATENATE(INDIRECT(ADDRESS(1,MATCH(_xlfn.MINIFS(B168:FE168,metrics.rec,"MAE"),B168:FE168,0)+1)), ", ", INDIRECT(ADDRESS(2,MATCH(_xlfn.MINIFS(B168:FE168,metrics.rec,"MAE"),B168:FE168,0)+1)))</f>
        <v>k=5, r=0.5</v>
      </c>
      <c r="FO168" s="1" t="str" cm="1">
        <f t="array" aca="1" ref="FO168" ca="1">CONCATENATE(INDIRECT(ADDRESS(1,MATCH(_xlfn.MINIFS(B168:FE168,metrics.rec,"MSE"),B168:FE168,0)+1)), ", ", INDIRECT(ADDRESS(2,MATCH(_xlfn.MINIFS(B168:FE168,metrics.rec,"MSE"),B168:FE168,0)+1)))</f>
        <v>k=5, r=0.5</v>
      </c>
      <c r="FP168" s="1" t="str" cm="1">
        <f t="array" aca="1" ref="FP168" ca="1">CONCATENATE(INDIRECT(ADDRESS(1,MATCH(_xlfn.MAXIFS(B168:FE168,metrics.rec,"R"),B168:FE168,0)+1)), ", ", INDIRECT(ADDRESS(2,MATCH(_xlfn.MAXIFS(B168:FE168,metrics.rec,"R"),B168:FE168,0)+1)))</f>
        <v>k=5, r=0.5</v>
      </c>
      <c r="FQ168" s="1" t="str" cm="1">
        <f t="array" aca="1" ref="FQ168" ca="1">CONCATENATE(INDIRECT(ADDRESS(1,MATCH(_xlfn.MAXIFS(B168:FE168,metrics.rec,"Precision"),B168:FE168,0)+1)), ", ", INDIRECT(ADDRESS(2,MATCH(_xlfn.MAXIFS(B168:FE168,metrics.rec,"Precision"),B168:FE168,0)+1)))</f>
        <v>k=5, r=0.9</v>
      </c>
      <c r="FR168" s="1" t="str" cm="1">
        <f t="array" aca="1" ref="FR168" ca="1">CONCATENATE(INDIRECT(ADDRESS(1,MATCH(_xlfn.MAXIFS(B168:FE168,metrics.rec,"Recall"),B168:FE168,0)+1)), ", ", INDIRECT(ADDRESS(2,MATCH(_xlfn.MAXIFS(B168:FE168,metrics.rec,"Recall"),B168:FE168,0)+1)))</f>
        <v>k=5, r=0.5</v>
      </c>
      <c r="FS168" s="1" t="e" cm="1">
        <f t="array" aca="1" ref="FS168" ca="1">CONCATENATE(INDIRECT(ADDRESS(1,MATCH(_xlfn.MAXIFS(B168:FE168,metrics.rec,"Coverage"),B168:FE168,0)+1)), ", ", INDIRECT(ADDRESS(2,MATCH(_xlfn.MAXIFS(B168:FE168,metrics.rec,"Coverage"),B168:FE168,0)+1)))</f>
        <v>#N/A</v>
      </c>
      <c r="FT168" s="1" t="str" cm="1">
        <f t="array" aca="1" ref="FT168" ca="1">CONCATENATE(INDIRECT(ADDRESS(1,MATCH(_xlfn.MAXIFS(B168:FE168,metrics.rec,"Recatio"),B168:FE168,0)+1)), ", ", INDIRECT(ADDRESS(2,MATCH(_xlfn.MAXIFS(B168:FE168,metrics.rec,"Recatio"),B168:FE168,0)+1)))</f>
        <v>k=5, r=0.5</v>
      </c>
      <c r="FU168" s="1" t="str" cm="1">
        <f t="array" aca="1" ref="FU168" ca="1">CONCATENATE(INDIRECT(ADDRESS(1,MATCH(_xlfn.MINIFS(B168:FE168,metrics.rec,"Time"),B168:FE168,0)+1)), ", ", INDIRECT(ADDRESS(2,MATCH(_xlfn.MINIFS(B168:FE168,metrics.rec,"Time"),B168:FE168,0)+1)))</f>
        <v>k=5, r=0.9</v>
      </c>
    </row>
    <row r="169" spans="1:177" x14ac:dyDescent="0.2">
      <c r="A169" s="1" t="s">
        <v>164</v>
      </c>
      <c r="B169" s="4"/>
      <c r="C169" s="4"/>
      <c r="D169" s="4"/>
      <c r="E169" s="4"/>
      <c r="F169" s="4"/>
      <c r="G169" s="4"/>
      <c r="H169" s="4"/>
      <c r="I169" s="4"/>
      <c r="J169" s="5"/>
      <c r="K169" s="5"/>
      <c r="L169" s="5"/>
      <c r="M169" s="5"/>
      <c r="N169" s="5"/>
      <c r="O169" s="5"/>
      <c r="P169" s="5"/>
      <c r="Q169" s="5"/>
      <c r="R169" s="4">
        <v>0.63100000000000001</v>
      </c>
      <c r="S169" s="4">
        <v>0.6956</v>
      </c>
      <c r="T169" s="4">
        <v>0.28079999999999999</v>
      </c>
      <c r="U169" s="4">
        <v>8.8999999999999999E-3</v>
      </c>
      <c r="V169" s="4">
        <v>0.85950000000000004</v>
      </c>
      <c r="W169" s="4"/>
      <c r="X169" s="4">
        <v>1</v>
      </c>
      <c r="Y169" s="4">
        <v>4.5293000000000001</v>
      </c>
      <c r="Z169" s="5">
        <v>0.66349999999999998</v>
      </c>
      <c r="AA169" s="5">
        <v>0.77210000000000001</v>
      </c>
      <c r="AB169" s="5">
        <v>0.21690000000000001</v>
      </c>
      <c r="AC169" s="5">
        <v>1.4800000000000001E-2</v>
      </c>
      <c r="AD169" s="5">
        <v>0.82320000000000004</v>
      </c>
      <c r="AE169" s="5"/>
      <c r="AF169" s="5">
        <v>1</v>
      </c>
      <c r="AG169" s="5">
        <v>3.4485999999999999</v>
      </c>
      <c r="AH169" s="4">
        <v>0.75629999999999997</v>
      </c>
      <c r="AI169" s="4">
        <v>1.0033000000000001</v>
      </c>
      <c r="AJ169" s="4">
        <v>0.13569999999999999</v>
      </c>
      <c r="AK169" s="4">
        <v>2.8400000000000002E-2</v>
      </c>
      <c r="AL169" s="4">
        <v>0.69669999999999999</v>
      </c>
      <c r="AM169" s="4"/>
      <c r="AN169" s="4">
        <v>0.9839</v>
      </c>
      <c r="AO169" s="4">
        <v>0.96840000000000004</v>
      </c>
      <c r="AP169" s="5"/>
      <c r="AQ169" s="5"/>
      <c r="AR169" s="5"/>
      <c r="AS169" s="5"/>
      <c r="AT169" s="5"/>
      <c r="AU169" s="5"/>
      <c r="AV169" s="5"/>
      <c r="AW169" s="5"/>
      <c r="AX169" s="4"/>
      <c r="AY169" s="4"/>
      <c r="AZ169" s="4"/>
      <c r="BA169" s="4"/>
      <c r="BB169" s="4"/>
      <c r="BC169" s="4"/>
      <c r="BD169" s="4"/>
      <c r="BE169" s="4"/>
      <c r="BF169" s="5"/>
      <c r="BG169" s="5"/>
      <c r="BH169" s="5"/>
      <c r="BI169" s="5"/>
      <c r="BJ169" s="5"/>
      <c r="BK169" s="5"/>
      <c r="BL169" s="5"/>
      <c r="BM169" s="5"/>
      <c r="BN169" s="4"/>
      <c r="BO169" s="4"/>
      <c r="BP169" s="4"/>
      <c r="BQ169" s="4"/>
      <c r="BR169" s="4"/>
      <c r="BS169" s="4"/>
      <c r="BT169" s="4"/>
      <c r="BU169" s="4"/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>
        <f t="shared" ref="FF169:FF200" si="40">AVERAGEIFS(B169:FE169,metrics.rec,"MAE")</f>
        <v>0.68359999999999987</v>
      </c>
      <c r="FG169" s="4">
        <f t="shared" ref="FG169:FG201" si="41">AVERAGEIFS(B169:FE169,metrics.rec,"MSE")</f>
        <v>0.82366666666666666</v>
      </c>
      <c r="FH169" s="4">
        <f t="shared" ref="FH169:FH201" si="42">AVERAGEIFS(B169:FE169,metrics.rec,"R")</f>
        <v>0.21113333333333331</v>
      </c>
      <c r="FI169" s="4">
        <f t="shared" ref="FI169:FI201" si="43">AVERAGEIFS(B169:FE169,metrics.rec,"Precision")</f>
        <v>1.7366666666666666E-2</v>
      </c>
      <c r="FJ169" s="4">
        <f t="shared" ref="FJ169:FJ201" si="44">AVERAGEIFS(B169:FE169,metrics.rec,"Recall")</f>
        <v>0.79313333333333336</v>
      </c>
      <c r="FK169" s="4" t="e">
        <f t="shared" ref="FK169:FK201" si="45">AVERAGEIFS(B169:FE169,metrics.rec,"Coverage")</f>
        <v>#DIV/0!</v>
      </c>
      <c r="FL169" s="4">
        <f t="shared" ref="FL169:FL201" si="46">AVERAGEIFS(B169:FE169,metrics.rec,"Recatio")</f>
        <v>0.99463333333333337</v>
      </c>
      <c r="FM169" s="4">
        <f t="shared" ref="FM169:FM201" si="47">AVERAGEIFS(B169:FE169,metrics.rec,"Time")</f>
        <v>2.9821000000000004</v>
      </c>
      <c r="FN169" s="1" t="str" cm="1">
        <f t="array" aca="1" ref="FN169" ca="1">CONCATENATE(INDIRECT(ADDRESS(1,MATCH(_xlfn.MINIFS(B169:FE169,metrics.rec,"MAE"),B169:FE169,0)+1)), ", ", INDIRECT(ADDRESS(2,MATCH(_xlfn.MINIFS(B169:FE169,metrics.rec,"MAE"),B169:FE169,0)+1)))</f>
        <v>k=5, r=0.5</v>
      </c>
      <c r="FO169" s="1" t="str" cm="1">
        <f t="array" aca="1" ref="FO169" ca="1">CONCATENATE(INDIRECT(ADDRESS(1,MATCH(_xlfn.MINIFS(B169:FE169,metrics.rec,"MSE"),B169:FE169,0)+1)), ", ", INDIRECT(ADDRESS(2,MATCH(_xlfn.MINIFS(B169:FE169,metrics.rec,"MSE"),B169:FE169,0)+1)))</f>
        <v>k=5, r=0.5</v>
      </c>
      <c r="FP169" s="1" t="str" cm="1">
        <f t="array" aca="1" ref="FP169" ca="1">CONCATENATE(INDIRECT(ADDRESS(1,MATCH(_xlfn.MAXIFS(B169:FE169,metrics.rec,"R"),B169:FE169,0)+1)), ", ", INDIRECT(ADDRESS(2,MATCH(_xlfn.MAXIFS(B169:FE169,metrics.rec,"R"),B169:FE169,0)+1)))</f>
        <v>k=5, r=0.5</v>
      </c>
      <c r="FQ169" s="1" t="str" cm="1">
        <f t="array" aca="1" ref="FQ169" ca="1">CONCATENATE(INDIRECT(ADDRESS(1,MATCH(_xlfn.MAXIFS(B169:FE169,metrics.rec,"Precision"),B169:FE169,0)+1)), ", ", INDIRECT(ADDRESS(2,MATCH(_xlfn.MAXIFS(B169:FE169,metrics.rec,"Precision"),B169:FE169,0)+1)))</f>
        <v>k=5, r=0.9</v>
      </c>
      <c r="FR169" s="1" t="str" cm="1">
        <f t="array" aca="1" ref="FR169" ca="1">CONCATENATE(INDIRECT(ADDRESS(1,MATCH(_xlfn.MAXIFS(B169:FE169,metrics.rec,"Recall"),B169:FE169,0)+1)), ", ", INDIRECT(ADDRESS(2,MATCH(_xlfn.MAXIFS(B169:FE169,metrics.rec,"Recall"),B169:FE169,0)+1)))</f>
        <v>k=5, r=0.5</v>
      </c>
      <c r="FS169" s="1" t="e" cm="1">
        <f t="array" aca="1" ref="FS169" ca="1">CONCATENATE(INDIRECT(ADDRESS(1,MATCH(_xlfn.MAXIFS(B169:FE169,metrics.rec,"Coverage"),B169:FE169,0)+1)), ", ", INDIRECT(ADDRESS(2,MATCH(_xlfn.MAXIFS(B169:FE169,metrics.rec,"Coverage"),B169:FE169,0)+1)))</f>
        <v>#N/A</v>
      </c>
      <c r="FT169" s="1" t="str" cm="1">
        <f t="array" aca="1" ref="FT169" ca="1">CONCATENATE(INDIRECT(ADDRESS(1,MATCH(_xlfn.MAXIFS(B169:FE169,metrics.rec,"Recatio"),B169:FE169,0)+1)), ", ", INDIRECT(ADDRESS(2,MATCH(_xlfn.MAXIFS(B169:FE169,metrics.rec,"Recatio"),B169:FE169,0)+1)))</f>
        <v>k=5, r=0.5</v>
      </c>
      <c r="FU169" s="1" t="str" cm="1">
        <f t="array" aca="1" ref="FU169" ca="1">CONCATENATE(INDIRECT(ADDRESS(1,MATCH(_xlfn.MINIFS(B169:FE169,metrics.rec,"Time"),B169:FE169,0)+1)), ", ", INDIRECT(ADDRESS(2,MATCH(_xlfn.MINIFS(B169:FE169,metrics.rec,"Time"),B169:FE169,0)+1)))</f>
        <v>k=5, r=0.9</v>
      </c>
    </row>
    <row r="170" spans="1:177" x14ac:dyDescent="0.2">
      <c r="A170" s="1" t="s">
        <v>165</v>
      </c>
      <c r="B170" s="4"/>
      <c r="C170" s="4"/>
      <c r="D170" s="4"/>
      <c r="E170" s="4"/>
      <c r="F170" s="4"/>
      <c r="G170" s="4"/>
      <c r="H170" s="4"/>
      <c r="I170" s="4"/>
      <c r="J170" s="5"/>
      <c r="K170" s="5"/>
      <c r="L170" s="5"/>
      <c r="M170" s="5"/>
      <c r="N170" s="5"/>
      <c r="O170" s="5"/>
      <c r="P170" s="5"/>
      <c r="Q170" s="5"/>
      <c r="R170" s="4">
        <v>0.6331</v>
      </c>
      <c r="S170" s="4">
        <v>0.69950000000000001</v>
      </c>
      <c r="T170" s="4">
        <v>0.2782</v>
      </c>
      <c r="U170" s="4">
        <v>8.8999999999999999E-3</v>
      </c>
      <c r="V170" s="4">
        <v>0.85960000000000003</v>
      </c>
      <c r="W170" s="4"/>
      <c r="X170" s="4">
        <v>1</v>
      </c>
      <c r="Y170" s="4">
        <v>4.5799000000000003</v>
      </c>
      <c r="Z170" s="5">
        <v>0.66500000000000004</v>
      </c>
      <c r="AA170" s="5">
        <v>0.77480000000000004</v>
      </c>
      <c r="AB170" s="5">
        <v>0.21970000000000001</v>
      </c>
      <c r="AC170" s="5">
        <v>1.4800000000000001E-2</v>
      </c>
      <c r="AD170" s="5">
        <v>0.82330000000000003</v>
      </c>
      <c r="AE170" s="5"/>
      <c r="AF170" s="5">
        <v>1</v>
      </c>
      <c r="AG170" s="5">
        <v>3.4822000000000002</v>
      </c>
      <c r="AH170" s="4">
        <v>0.75660000000000005</v>
      </c>
      <c r="AI170" s="4">
        <v>1.0032000000000001</v>
      </c>
      <c r="AJ170" s="4">
        <v>0.13589999999999999</v>
      </c>
      <c r="AK170" s="4">
        <v>2.8400000000000002E-2</v>
      </c>
      <c r="AL170" s="4">
        <v>0.69720000000000004</v>
      </c>
      <c r="AM170" s="4"/>
      <c r="AN170" s="4">
        <v>0.9839</v>
      </c>
      <c r="AO170" s="4">
        <v>0.95950000000000002</v>
      </c>
      <c r="AP170" s="5"/>
      <c r="AQ170" s="5"/>
      <c r="AR170" s="5"/>
      <c r="AS170" s="5"/>
      <c r="AT170" s="5"/>
      <c r="AU170" s="5"/>
      <c r="AV170" s="5"/>
      <c r="AW170" s="5"/>
      <c r="AX170" s="4"/>
      <c r="AY170" s="4"/>
      <c r="AZ170" s="4"/>
      <c r="BA170" s="4"/>
      <c r="BB170" s="4"/>
      <c r="BC170" s="4"/>
      <c r="BD170" s="4"/>
      <c r="BE170" s="4"/>
      <c r="BF170" s="5"/>
      <c r="BG170" s="5"/>
      <c r="BH170" s="5"/>
      <c r="BI170" s="5"/>
      <c r="BJ170" s="5"/>
      <c r="BK170" s="5"/>
      <c r="BL170" s="5"/>
      <c r="BM170" s="5"/>
      <c r="BN170" s="4"/>
      <c r="BO170" s="4"/>
      <c r="BP170" s="4"/>
      <c r="BQ170" s="4"/>
      <c r="BR170" s="4"/>
      <c r="BS170" s="4"/>
      <c r="BT170" s="4"/>
      <c r="BU170" s="4"/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>
        <f t="shared" si="40"/>
        <v>0.68489999999999995</v>
      </c>
      <c r="FG170" s="4">
        <f t="shared" si="41"/>
        <v>0.82583333333333331</v>
      </c>
      <c r="FH170" s="4">
        <f t="shared" si="42"/>
        <v>0.21126666666666669</v>
      </c>
      <c r="FI170" s="4">
        <f t="shared" si="43"/>
        <v>1.7366666666666666E-2</v>
      </c>
      <c r="FJ170" s="4">
        <f t="shared" si="44"/>
        <v>0.79336666666666666</v>
      </c>
      <c r="FK170" s="4" t="e">
        <f t="shared" si="45"/>
        <v>#DIV/0!</v>
      </c>
      <c r="FL170" s="4">
        <f t="shared" si="46"/>
        <v>0.99463333333333337</v>
      </c>
      <c r="FM170" s="4">
        <f t="shared" si="47"/>
        <v>3.0072000000000005</v>
      </c>
      <c r="FN170" s="1" t="str" cm="1">
        <f t="array" aca="1" ref="FN170" ca="1">CONCATENATE(INDIRECT(ADDRESS(1,MATCH(_xlfn.MINIFS(B170:FE170,metrics.rec,"MAE"),B170:FE170,0)+1)), ", ", INDIRECT(ADDRESS(2,MATCH(_xlfn.MINIFS(B170:FE170,metrics.rec,"MAE"),B170:FE170,0)+1)))</f>
        <v>k=5, r=0.5</v>
      </c>
      <c r="FO170" s="1" t="str" cm="1">
        <f t="array" aca="1" ref="FO170" ca="1">CONCATENATE(INDIRECT(ADDRESS(1,MATCH(_xlfn.MINIFS(B170:FE170,metrics.rec,"MSE"),B170:FE170,0)+1)), ", ", INDIRECT(ADDRESS(2,MATCH(_xlfn.MINIFS(B170:FE170,metrics.rec,"MSE"),B170:FE170,0)+1)))</f>
        <v>k=5, r=0.5</v>
      </c>
      <c r="FP170" s="1" t="str" cm="1">
        <f t="array" aca="1" ref="FP170" ca="1">CONCATENATE(INDIRECT(ADDRESS(1,MATCH(_xlfn.MAXIFS(B170:FE170,metrics.rec,"R"),B170:FE170,0)+1)), ", ", INDIRECT(ADDRESS(2,MATCH(_xlfn.MAXIFS(B170:FE170,metrics.rec,"R"),B170:FE170,0)+1)))</f>
        <v>k=5, r=0.5</v>
      </c>
      <c r="FQ170" s="1" t="str" cm="1">
        <f t="array" aca="1" ref="FQ170" ca="1">CONCATENATE(INDIRECT(ADDRESS(1,MATCH(_xlfn.MAXIFS(B170:FE170,metrics.rec,"Precision"),B170:FE170,0)+1)), ", ", INDIRECT(ADDRESS(2,MATCH(_xlfn.MAXIFS(B170:FE170,metrics.rec,"Precision"),B170:FE170,0)+1)))</f>
        <v>k=5, r=0.9</v>
      </c>
      <c r="FR170" s="1" t="str" cm="1">
        <f t="array" aca="1" ref="FR170" ca="1">CONCATENATE(INDIRECT(ADDRESS(1,MATCH(_xlfn.MAXIFS(B170:FE170,metrics.rec,"Recall"),B170:FE170,0)+1)), ", ", INDIRECT(ADDRESS(2,MATCH(_xlfn.MAXIFS(B170:FE170,metrics.rec,"Recall"),B170:FE170,0)+1)))</f>
        <v>k=5, r=0.5</v>
      </c>
      <c r="FS170" s="1" t="e" cm="1">
        <f t="array" aca="1" ref="FS170" ca="1">CONCATENATE(INDIRECT(ADDRESS(1,MATCH(_xlfn.MAXIFS(B170:FE170,metrics.rec,"Coverage"),B170:FE170,0)+1)), ", ", INDIRECT(ADDRESS(2,MATCH(_xlfn.MAXIFS(B170:FE170,metrics.rec,"Coverage"),B170:FE170,0)+1)))</f>
        <v>#N/A</v>
      </c>
      <c r="FT170" s="1" t="str" cm="1">
        <f t="array" aca="1" ref="FT170" ca="1">CONCATENATE(INDIRECT(ADDRESS(1,MATCH(_xlfn.MAXIFS(B170:FE170,metrics.rec,"Recatio"),B170:FE170,0)+1)), ", ", INDIRECT(ADDRESS(2,MATCH(_xlfn.MAXIFS(B170:FE170,metrics.rec,"Recatio"),B170:FE170,0)+1)))</f>
        <v>k=5, r=0.5</v>
      </c>
      <c r="FU170" s="1" t="str" cm="1">
        <f t="array" aca="1" ref="FU170" ca="1">CONCATENATE(INDIRECT(ADDRESS(1,MATCH(_xlfn.MINIFS(B170:FE170,metrics.rec,"Time"),B170:FE170,0)+1)), ", ", INDIRECT(ADDRESS(2,MATCH(_xlfn.MINIFS(B170:FE170,metrics.rec,"Time"),B170:FE170,0)+1)))</f>
        <v>k=5, r=0.9</v>
      </c>
    </row>
    <row r="171" spans="1:177" x14ac:dyDescent="0.2">
      <c r="A171" s="1" t="s">
        <v>166</v>
      </c>
      <c r="B171" s="4"/>
      <c r="C171" s="4"/>
      <c r="D171" s="4"/>
      <c r="E171" s="4"/>
      <c r="F171" s="4"/>
      <c r="G171" s="4"/>
      <c r="H171" s="4"/>
      <c r="I171" s="4"/>
      <c r="J171" s="5"/>
      <c r="K171" s="5"/>
      <c r="L171" s="5"/>
      <c r="M171" s="5"/>
      <c r="N171" s="5"/>
      <c r="O171" s="5"/>
      <c r="P171" s="5"/>
      <c r="Q171" s="5"/>
      <c r="R171" s="4">
        <v>0.63949999999999996</v>
      </c>
      <c r="S171" s="4">
        <v>0.70830000000000004</v>
      </c>
      <c r="T171" s="4">
        <v>0.2772</v>
      </c>
      <c r="U171" s="4">
        <v>8.8999999999999999E-3</v>
      </c>
      <c r="V171" s="4">
        <v>0.86060000000000003</v>
      </c>
      <c r="W171" s="4"/>
      <c r="X171" s="4">
        <v>1</v>
      </c>
      <c r="Y171" s="4">
        <v>4.5217000000000001</v>
      </c>
      <c r="Z171" s="5">
        <v>0.66100000000000003</v>
      </c>
      <c r="AA171" s="5">
        <v>0.75900000000000001</v>
      </c>
      <c r="AB171" s="5">
        <v>0.23780000000000001</v>
      </c>
      <c r="AC171" s="5">
        <v>1.4800000000000001E-2</v>
      </c>
      <c r="AD171" s="5">
        <v>0.83109999999999995</v>
      </c>
      <c r="AE171" s="5"/>
      <c r="AF171" s="5">
        <v>1</v>
      </c>
      <c r="AG171" s="5">
        <v>3.4813000000000001</v>
      </c>
      <c r="AH171" s="4">
        <v>0.74429999999999996</v>
      </c>
      <c r="AI171" s="4">
        <v>0.97199999999999998</v>
      </c>
      <c r="AJ171" s="4">
        <v>0.1424</v>
      </c>
      <c r="AK171" s="4">
        <v>2.87E-2</v>
      </c>
      <c r="AL171" s="4">
        <v>0.70630000000000004</v>
      </c>
      <c r="AM171" s="4"/>
      <c r="AN171" s="4">
        <v>0.9839</v>
      </c>
      <c r="AO171" s="4">
        <v>0.96140000000000003</v>
      </c>
      <c r="AP171" s="5"/>
      <c r="AQ171" s="5"/>
      <c r="AR171" s="5"/>
      <c r="AS171" s="5"/>
      <c r="AT171" s="5"/>
      <c r="AU171" s="5"/>
      <c r="AV171" s="5"/>
      <c r="AW171" s="5"/>
      <c r="AX171" s="4"/>
      <c r="AY171" s="4"/>
      <c r="AZ171" s="4"/>
      <c r="BA171" s="4"/>
      <c r="BB171" s="4"/>
      <c r="BC171" s="4"/>
      <c r="BD171" s="4"/>
      <c r="BE171" s="4"/>
      <c r="BF171" s="5"/>
      <c r="BG171" s="5"/>
      <c r="BH171" s="5"/>
      <c r="BI171" s="5"/>
      <c r="BJ171" s="5"/>
      <c r="BK171" s="5"/>
      <c r="BL171" s="5"/>
      <c r="BM171" s="5"/>
      <c r="BN171" s="4"/>
      <c r="BO171" s="4"/>
      <c r="BP171" s="4"/>
      <c r="BQ171" s="4"/>
      <c r="BR171" s="4"/>
      <c r="BS171" s="4"/>
      <c r="BT171" s="4"/>
      <c r="BU171" s="4"/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>
        <f t="shared" si="40"/>
        <v>0.68159999999999998</v>
      </c>
      <c r="FG171" s="4">
        <f t="shared" si="41"/>
        <v>0.81310000000000004</v>
      </c>
      <c r="FH171" s="4">
        <f t="shared" si="42"/>
        <v>0.21913333333333332</v>
      </c>
      <c r="FI171" s="4">
        <f t="shared" si="43"/>
        <v>1.7466666666666669E-2</v>
      </c>
      <c r="FJ171" s="4">
        <f t="shared" si="44"/>
        <v>0.79933333333333334</v>
      </c>
      <c r="FK171" s="4" t="e">
        <f t="shared" si="45"/>
        <v>#DIV/0!</v>
      </c>
      <c r="FL171" s="4">
        <f t="shared" si="46"/>
        <v>0.99463333333333337</v>
      </c>
      <c r="FM171" s="4">
        <f t="shared" si="47"/>
        <v>2.9881333333333333</v>
      </c>
      <c r="FN171" s="1" t="str" cm="1">
        <f t="array" aca="1" ref="FN171" ca="1">CONCATENATE(INDIRECT(ADDRESS(1,MATCH(_xlfn.MINIFS(B171:FE171,metrics.rec,"MAE"),B171:FE171,0)+1)), ", ", INDIRECT(ADDRESS(2,MATCH(_xlfn.MINIFS(B171:FE171,metrics.rec,"MAE"),B171:FE171,0)+1)))</f>
        <v>k=5, r=0.5</v>
      </c>
      <c r="FO171" s="1" t="str" cm="1">
        <f t="array" aca="1" ref="FO171" ca="1">CONCATENATE(INDIRECT(ADDRESS(1,MATCH(_xlfn.MINIFS(B171:FE171,metrics.rec,"MSE"),B171:FE171,0)+1)), ", ", INDIRECT(ADDRESS(2,MATCH(_xlfn.MINIFS(B171:FE171,metrics.rec,"MSE"),B171:FE171,0)+1)))</f>
        <v>k=5, r=0.5</v>
      </c>
      <c r="FP171" s="1" t="str" cm="1">
        <f t="array" aca="1" ref="FP171" ca="1">CONCATENATE(INDIRECT(ADDRESS(1,MATCH(_xlfn.MAXIFS(B171:FE171,metrics.rec,"R"),B171:FE171,0)+1)), ", ", INDIRECT(ADDRESS(2,MATCH(_xlfn.MAXIFS(B171:FE171,metrics.rec,"R"),B171:FE171,0)+1)))</f>
        <v>k=5, r=0.5</v>
      </c>
      <c r="FQ171" s="1" t="str" cm="1">
        <f t="array" aca="1" ref="FQ171" ca="1">CONCATENATE(INDIRECT(ADDRESS(1,MATCH(_xlfn.MAXIFS(B171:FE171,metrics.rec,"Precision"),B171:FE171,0)+1)), ", ", INDIRECT(ADDRESS(2,MATCH(_xlfn.MAXIFS(B171:FE171,metrics.rec,"Precision"),B171:FE171,0)+1)))</f>
        <v>k=5, r=0.9</v>
      </c>
      <c r="FR171" s="1" t="str" cm="1">
        <f t="array" aca="1" ref="FR171" ca="1">CONCATENATE(INDIRECT(ADDRESS(1,MATCH(_xlfn.MAXIFS(B171:FE171,metrics.rec,"Recall"),B171:FE171,0)+1)), ", ", INDIRECT(ADDRESS(2,MATCH(_xlfn.MAXIFS(B171:FE171,metrics.rec,"Recall"),B171:FE171,0)+1)))</f>
        <v>k=5, r=0.5</v>
      </c>
      <c r="FS171" s="1" t="e" cm="1">
        <f t="array" aca="1" ref="FS171" ca="1">CONCATENATE(INDIRECT(ADDRESS(1,MATCH(_xlfn.MAXIFS(B171:FE171,metrics.rec,"Coverage"),B171:FE171,0)+1)), ", ", INDIRECT(ADDRESS(2,MATCH(_xlfn.MAXIFS(B171:FE171,metrics.rec,"Coverage"),B171:FE171,0)+1)))</f>
        <v>#N/A</v>
      </c>
      <c r="FT171" s="1" t="str" cm="1">
        <f t="array" aca="1" ref="FT171" ca="1">CONCATENATE(INDIRECT(ADDRESS(1,MATCH(_xlfn.MAXIFS(B171:FE171,metrics.rec,"Recatio"),B171:FE171,0)+1)), ", ", INDIRECT(ADDRESS(2,MATCH(_xlfn.MAXIFS(B171:FE171,metrics.rec,"Recatio"),B171:FE171,0)+1)))</f>
        <v>k=5, r=0.5</v>
      </c>
      <c r="FU171" s="1" t="str" cm="1">
        <f t="array" aca="1" ref="FU171" ca="1">CONCATENATE(INDIRECT(ADDRESS(1,MATCH(_xlfn.MINIFS(B171:FE171,metrics.rec,"Time"),B171:FE171,0)+1)), ", ", INDIRECT(ADDRESS(2,MATCH(_xlfn.MINIFS(B171:FE171,metrics.rec,"Time"),B171:FE171,0)+1)))</f>
        <v>k=5, r=0.9</v>
      </c>
    </row>
    <row r="172" spans="1:177" x14ac:dyDescent="0.2">
      <c r="A172" s="1" t="s">
        <v>167</v>
      </c>
      <c r="B172" s="4"/>
      <c r="C172" s="4"/>
      <c r="D172" s="4"/>
      <c r="E172" s="4"/>
      <c r="F172" s="4"/>
      <c r="G172" s="4"/>
      <c r="H172" s="4"/>
      <c r="I172" s="4"/>
      <c r="J172" s="5"/>
      <c r="K172" s="5"/>
      <c r="L172" s="5"/>
      <c r="M172" s="5"/>
      <c r="N172" s="5"/>
      <c r="O172" s="5"/>
      <c r="P172" s="5"/>
      <c r="Q172" s="5"/>
      <c r="R172" s="4">
        <v>0.64119999999999999</v>
      </c>
      <c r="S172" s="4">
        <v>0.71140000000000003</v>
      </c>
      <c r="T172" s="4">
        <v>0.27739999999999998</v>
      </c>
      <c r="U172" s="4">
        <v>8.8999999999999999E-3</v>
      </c>
      <c r="V172" s="4">
        <v>0.86009999999999998</v>
      </c>
      <c r="W172" s="4"/>
      <c r="X172" s="4">
        <v>1</v>
      </c>
      <c r="Y172" s="4">
        <v>4.5738000000000003</v>
      </c>
      <c r="Z172" s="5">
        <v>0.66249999999999998</v>
      </c>
      <c r="AA172" s="5">
        <v>0.76180000000000003</v>
      </c>
      <c r="AB172" s="5">
        <v>0.2379</v>
      </c>
      <c r="AC172" s="5">
        <v>1.4800000000000001E-2</v>
      </c>
      <c r="AD172" s="5">
        <v>0.83079999999999998</v>
      </c>
      <c r="AE172" s="5"/>
      <c r="AF172" s="5">
        <v>1</v>
      </c>
      <c r="AG172" s="5">
        <v>3.4944999999999999</v>
      </c>
      <c r="AH172" s="4">
        <v>0.74480000000000002</v>
      </c>
      <c r="AI172" s="4">
        <v>0.97230000000000005</v>
      </c>
      <c r="AJ172" s="4">
        <v>0.14219999999999999</v>
      </c>
      <c r="AK172" s="4">
        <v>2.8799999999999999E-2</v>
      </c>
      <c r="AL172" s="4">
        <v>0.70650000000000002</v>
      </c>
      <c r="AM172" s="4"/>
      <c r="AN172" s="4">
        <v>0.9839</v>
      </c>
      <c r="AO172" s="4">
        <v>0.96689999999999998</v>
      </c>
      <c r="AP172" s="5"/>
      <c r="AQ172" s="5"/>
      <c r="AR172" s="5"/>
      <c r="AS172" s="5"/>
      <c r="AT172" s="5"/>
      <c r="AU172" s="5"/>
      <c r="AV172" s="5"/>
      <c r="AW172" s="5"/>
      <c r="AX172" s="4"/>
      <c r="AY172" s="4"/>
      <c r="AZ172" s="4"/>
      <c r="BA172" s="4"/>
      <c r="BB172" s="4"/>
      <c r="BC172" s="4"/>
      <c r="BD172" s="4"/>
      <c r="BE172" s="4"/>
      <c r="BF172" s="5"/>
      <c r="BG172" s="5"/>
      <c r="BH172" s="5"/>
      <c r="BI172" s="5"/>
      <c r="BJ172" s="5"/>
      <c r="BK172" s="5"/>
      <c r="BL172" s="5"/>
      <c r="BM172" s="5"/>
      <c r="BN172" s="4"/>
      <c r="BO172" s="4"/>
      <c r="BP172" s="4"/>
      <c r="BQ172" s="4"/>
      <c r="BR172" s="4"/>
      <c r="BS172" s="4"/>
      <c r="BT172" s="4"/>
      <c r="BU172" s="4"/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>
        <f t="shared" si="40"/>
        <v>0.6828333333333334</v>
      </c>
      <c r="FG172" s="4">
        <f t="shared" si="41"/>
        <v>0.81516666666666671</v>
      </c>
      <c r="FH172" s="4">
        <f t="shared" si="42"/>
        <v>0.21916666666666665</v>
      </c>
      <c r="FI172" s="4">
        <f t="shared" si="43"/>
        <v>1.7499999999999998E-2</v>
      </c>
      <c r="FJ172" s="4">
        <f t="shared" si="44"/>
        <v>0.79913333333333336</v>
      </c>
      <c r="FK172" s="4" t="e">
        <f t="shared" si="45"/>
        <v>#DIV/0!</v>
      </c>
      <c r="FL172" s="4">
        <f t="shared" si="46"/>
        <v>0.99463333333333337</v>
      </c>
      <c r="FM172" s="4">
        <f t="shared" si="47"/>
        <v>3.0117333333333338</v>
      </c>
      <c r="FN172" s="1" t="str" cm="1">
        <f t="array" aca="1" ref="FN172" ca="1">CONCATENATE(INDIRECT(ADDRESS(1,MATCH(_xlfn.MINIFS(B172:FE172,metrics.rec,"MAE"),B172:FE172,0)+1)), ", ", INDIRECT(ADDRESS(2,MATCH(_xlfn.MINIFS(B172:FE172,metrics.rec,"MAE"),B172:FE172,0)+1)))</f>
        <v>k=5, r=0.5</v>
      </c>
      <c r="FO172" s="1" t="str" cm="1">
        <f t="array" aca="1" ref="FO172" ca="1">CONCATENATE(INDIRECT(ADDRESS(1,MATCH(_xlfn.MINIFS(B172:FE172,metrics.rec,"MSE"),B172:FE172,0)+1)), ", ", INDIRECT(ADDRESS(2,MATCH(_xlfn.MINIFS(B172:FE172,metrics.rec,"MSE"),B172:FE172,0)+1)))</f>
        <v>k=5, r=0.5</v>
      </c>
      <c r="FP172" s="1" t="str" cm="1">
        <f t="array" aca="1" ref="FP172" ca="1">CONCATENATE(INDIRECT(ADDRESS(1,MATCH(_xlfn.MAXIFS(B172:FE172,metrics.rec,"R"),B172:FE172,0)+1)), ", ", INDIRECT(ADDRESS(2,MATCH(_xlfn.MAXIFS(B172:FE172,metrics.rec,"R"),B172:FE172,0)+1)))</f>
        <v>k=5, r=0.5</v>
      </c>
      <c r="FQ172" s="1" t="str" cm="1">
        <f t="array" aca="1" ref="FQ172" ca="1">CONCATENATE(INDIRECT(ADDRESS(1,MATCH(_xlfn.MAXIFS(B172:FE172,metrics.rec,"Precision"),B172:FE172,0)+1)), ", ", INDIRECT(ADDRESS(2,MATCH(_xlfn.MAXIFS(B172:FE172,metrics.rec,"Precision"),B172:FE172,0)+1)))</f>
        <v>k=5, r=0.9</v>
      </c>
      <c r="FR172" s="1" t="str" cm="1">
        <f t="array" aca="1" ref="FR172" ca="1">CONCATENATE(INDIRECT(ADDRESS(1,MATCH(_xlfn.MAXIFS(B172:FE172,metrics.rec,"Recall"),B172:FE172,0)+1)), ", ", INDIRECT(ADDRESS(2,MATCH(_xlfn.MAXIFS(B172:FE172,metrics.rec,"Recall"),B172:FE172,0)+1)))</f>
        <v>k=5, r=0.5</v>
      </c>
      <c r="FS172" s="1" t="e" cm="1">
        <f t="array" aca="1" ref="FS172" ca="1">CONCATENATE(INDIRECT(ADDRESS(1,MATCH(_xlfn.MAXIFS(B172:FE172,metrics.rec,"Coverage"),B172:FE172,0)+1)), ", ", INDIRECT(ADDRESS(2,MATCH(_xlfn.MAXIFS(B172:FE172,metrics.rec,"Coverage"),B172:FE172,0)+1)))</f>
        <v>#N/A</v>
      </c>
      <c r="FT172" s="1" t="str" cm="1">
        <f t="array" aca="1" ref="FT172" ca="1">CONCATENATE(INDIRECT(ADDRESS(1,MATCH(_xlfn.MAXIFS(B172:FE172,metrics.rec,"Recatio"),B172:FE172,0)+1)), ", ", INDIRECT(ADDRESS(2,MATCH(_xlfn.MAXIFS(B172:FE172,metrics.rec,"Recatio"),B172:FE172,0)+1)))</f>
        <v>k=5, r=0.5</v>
      </c>
      <c r="FU172" s="1" t="str" cm="1">
        <f t="array" aca="1" ref="FU172" ca="1">CONCATENATE(INDIRECT(ADDRESS(1,MATCH(_xlfn.MINIFS(B172:FE172,metrics.rec,"Time"),B172:FE172,0)+1)), ", ", INDIRECT(ADDRESS(2,MATCH(_xlfn.MINIFS(B172:FE172,metrics.rec,"Time"),B172:FE172,0)+1)))</f>
        <v>k=5, r=0.9</v>
      </c>
    </row>
    <row r="173" spans="1:177" x14ac:dyDescent="0.2">
      <c r="A173" s="1" t="s">
        <v>168</v>
      </c>
      <c r="B173" s="4"/>
      <c r="C173" s="4"/>
      <c r="D173" s="4"/>
      <c r="E173" s="4"/>
      <c r="F173" s="4"/>
      <c r="G173" s="4"/>
      <c r="H173" s="4"/>
      <c r="I173" s="4"/>
      <c r="J173" s="5"/>
      <c r="K173" s="5"/>
      <c r="L173" s="5"/>
      <c r="M173" s="5"/>
      <c r="N173" s="5"/>
      <c r="O173" s="5"/>
      <c r="P173" s="5"/>
      <c r="Q173" s="5"/>
      <c r="R173" s="4">
        <v>0.63490000000000002</v>
      </c>
      <c r="S173" s="4">
        <v>0.69950000000000001</v>
      </c>
      <c r="T173" s="4">
        <v>0.28699999999999998</v>
      </c>
      <c r="U173" s="4">
        <v>8.8999999999999999E-3</v>
      </c>
      <c r="V173" s="4">
        <v>0.85980000000000001</v>
      </c>
      <c r="W173" s="4"/>
      <c r="X173" s="4">
        <v>1</v>
      </c>
      <c r="Y173" s="4">
        <v>4.5281000000000002</v>
      </c>
      <c r="Z173" s="5">
        <v>0.65980000000000005</v>
      </c>
      <c r="AA173" s="5">
        <v>0.75849999999999995</v>
      </c>
      <c r="AB173" s="5">
        <v>0.2334</v>
      </c>
      <c r="AC173" s="5">
        <v>1.4800000000000001E-2</v>
      </c>
      <c r="AD173" s="5">
        <v>0.82789999999999997</v>
      </c>
      <c r="AE173" s="5"/>
      <c r="AF173" s="5">
        <v>1</v>
      </c>
      <c r="AG173" s="5">
        <v>3.4527000000000001</v>
      </c>
      <c r="AH173" s="4">
        <v>0.74729999999999996</v>
      </c>
      <c r="AI173" s="4">
        <v>0.97989999999999999</v>
      </c>
      <c r="AJ173" s="4">
        <v>0.1401</v>
      </c>
      <c r="AK173" s="4">
        <v>2.86E-2</v>
      </c>
      <c r="AL173" s="4">
        <v>0.70250000000000001</v>
      </c>
      <c r="AM173" s="4"/>
      <c r="AN173" s="4">
        <v>0.9839</v>
      </c>
      <c r="AO173" s="4">
        <v>0.95740000000000003</v>
      </c>
      <c r="AP173" s="5"/>
      <c r="AQ173" s="5"/>
      <c r="AR173" s="5"/>
      <c r="AS173" s="5"/>
      <c r="AT173" s="5"/>
      <c r="AU173" s="5"/>
      <c r="AV173" s="5"/>
      <c r="AW173" s="5"/>
      <c r="AX173" s="4"/>
      <c r="AY173" s="4"/>
      <c r="AZ173" s="4"/>
      <c r="BA173" s="4"/>
      <c r="BB173" s="4"/>
      <c r="BC173" s="4"/>
      <c r="BD173" s="4"/>
      <c r="BE173" s="4"/>
      <c r="BF173" s="5"/>
      <c r="BG173" s="5"/>
      <c r="BH173" s="5"/>
      <c r="BI173" s="5"/>
      <c r="BJ173" s="5"/>
      <c r="BK173" s="5"/>
      <c r="BL173" s="5"/>
      <c r="BM173" s="5"/>
      <c r="BN173" s="4"/>
      <c r="BO173" s="4"/>
      <c r="BP173" s="4"/>
      <c r="BQ173" s="4"/>
      <c r="BR173" s="4"/>
      <c r="BS173" s="4"/>
      <c r="BT173" s="4"/>
      <c r="BU173" s="4"/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>
        <f t="shared" si="40"/>
        <v>0.68066666666666675</v>
      </c>
      <c r="FG173" s="4">
        <f t="shared" si="41"/>
        <v>0.81263333333333332</v>
      </c>
      <c r="FH173" s="4">
        <f t="shared" si="42"/>
        <v>0.22016666666666665</v>
      </c>
      <c r="FI173" s="4">
        <f t="shared" si="43"/>
        <v>1.7433333333333332E-2</v>
      </c>
      <c r="FJ173" s="4">
        <f t="shared" si="44"/>
        <v>0.7967333333333334</v>
      </c>
      <c r="FK173" s="4" t="e">
        <f t="shared" si="45"/>
        <v>#DIV/0!</v>
      </c>
      <c r="FL173" s="4">
        <f t="shared" si="46"/>
        <v>0.99463333333333337</v>
      </c>
      <c r="FM173" s="4">
        <f t="shared" si="47"/>
        <v>2.9794</v>
      </c>
      <c r="FN173" s="1" t="str" cm="1">
        <f t="array" aca="1" ref="FN173" ca="1">CONCATENATE(INDIRECT(ADDRESS(1,MATCH(_xlfn.MINIFS(B173:FE173,metrics.rec,"MAE"),B173:FE173,0)+1)), ", ", INDIRECT(ADDRESS(2,MATCH(_xlfn.MINIFS(B173:FE173,metrics.rec,"MAE"),B173:FE173,0)+1)))</f>
        <v>k=5, r=0.5</v>
      </c>
      <c r="FO173" s="1" t="str" cm="1">
        <f t="array" aca="1" ref="FO173" ca="1">CONCATENATE(INDIRECT(ADDRESS(1,MATCH(_xlfn.MINIFS(B173:FE173,metrics.rec,"MSE"),B173:FE173,0)+1)), ", ", INDIRECT(ADDRESS(2,MATCH(_xlfn.MINIFS(B173:FE173,metrics.rec,"MSE"),B173:FE173,0)+1)))</f>
        <v>k=5, r=0.5</v>
      </c>
      <c r="FP173" s="1" t="str" cm="1">
        <f t="array" aca="1" ref="FP173" ca="1">CONCATENATE(INDIRECT(ADDRESS(1,MATCH(_xlfn.MAXIFS(B173:FE173,metrics.rec,"R"),B173:FE173,0)+1)), ", ", INDIRECT(ADDRESS(2,MATCH(_xlfn.MAXIFS(B173:FE173,metrics.rec,"R"),B173:FE173,0)+1)))</f>
        <v>k=5, r=0.5</v>
      </c>
      <c r="FQ173" s="1" t="str" cm="1">
        <f t="array" aca="1" ref="FQ173" ca="1">CONCATENATE(INDIRECT(ADDRESS(1,MATCH(_xlfn.MAXIFS(B173:FE173,metrics.rec,"Precision"),B173:FE173,0)+1)), ", ", INDIRECT(ADDRESS(2,MATCH(_xlfn.MAXIFS(B173:FE173,metrics.rec,"Precision"),B173:FE173,0)+1)))</f>
        <v>k=5, r=0.9</v>
      </c>
      <c r="FR173" s="1" t="str" cm="1">
        <f t="array" aca="1" ref="FR173" ca="1">CONCATENATE(INDIRECT(ADDRESS(1,MATCH(_xlfn.MAXIFS(B173:FE173,metrics.rec,"Recall"),B173:FE173,0)+1)), ", ", INDIRECT(ADDRESS(2,MATCH(_xlfn.MAXIFS(B173:FE173,metrics.rec,"Recall"),B173:FE173,0)+1)))</f>
        <v>k=5, r=0.5</v>
      </c>
      <c r="FS173" s="1" t="e" cm="1">
        <f t="array" aca="1" ref="FS173" ca="1">CONCATENATE(INDIRECT(ADDRESS(1,MATCH(_xlfn.MAXIFS(B173:FE173,metrics.rec,"Coverage"),B173:FE173,0)+1)), ", ", INDIRECT(ADDRESS(2,MATCH(_xlfn.MAXIFS(B173:FE173,metrics.rec,"Coverage"),B173:FE173,0)+1)))</f>
        <v>#N/A</v>
      </c>
      <c r="FT173" s="1" t="str" cm="1">
        <f t="array" aca="1" ref="FT173" ca="1">CONCATENATE(INDIRECT(ADDRESS(1,MATCH(_xlfn.MAXIFS(B173:FE173,metrics.rec,"Recatio"),B173:FE173,0)+1)), ", ", INDIRECT(ADDRESS(2,MATCH(_xlfn.MAXIFS(B173:FE173,metrics.rec,"Recatio"),B173:FE173,0)+1)))</f>
        <v>k=5, r=0.5</v>
      </c>
      <c r="FU173" s="1" t="str" cm="1">
        <f t="array" aca="1" ref="FU173" ca="1">CONCATENATE(INDIRECT(ADDRESS(1,MATCH(_xlfn.MINIFS(B173:FE173,metrics.rec,"Time"),B173:FE173,0)+1)), ", ", INDIRECT(ADDRESS(2,MATCH(_xlfn.MINIFS(B173:FE173,metrics.rec,"Time"),B173:FE173,0)+1)))</f>
        <v>k=5, r=0.9</v>
      </c>
    </row>
    <row r="174" spans="1:177" x14ac:dyDescent="0.2">
      <c r="A174" s="1" t="s">
        <v>169</v>
      </c>
      <c r="B174" s="4"/>
      <c r="C174" s="4"/>
      <c r="D174" s="4"/>
      <c r="E174" s="4"/>
      <c r="F174" s="4"/>
      <c r="G174" s="4"/>
      <c r="H174" s="4"/>
      <c r="I174" s="4"/>
      <c r="J174" s="5"/>
      <c r="K174" s="5"/>
      <c r="L174" s="5"/>
      <c r="M174" s="5"/>
      <c r="N174" s="5"/>
      <c r="O174" s="5"/>
      <c r="P174" s="5"/>
      <c r="Q174" s="5"/>
      <c r="R174" s="4">
        <v>0.63670000000000004</v>
      </c>
      <c r="S174" s="4">
        <v>0.70330000000000004</v>
      </c>
      <c r="T174" s="4">
        <v>0.2848</v>
      </c>
      <c r="U174" s="4">
        <v>8.8999999999999999E-3</v>
      </c>
      <c r="V174" s="4">
        <v>0.85940000000000005</v>
      </c>
      <c r="W174" s="4"/>
      <c r="X174" s="4">
        <v>1</v>
      </c>
      <c r="Y174" s="4">
        <v>4.5664999999999996</v>
      </c>
      <c r="Z174" s="5">
        <v>0.66139999999999999</v>
      </c>
      <c r="AA174" s="5">
        <v>0.76139999999999997</v>
      </c>
      <c r="AB174" s="5">
        <v>0.23219999999999999</v>
      </c>
      <c r="AC174" s="5">
        <v>1.4800000000000001E-2</v>
      </c>
      <c r="AD174" s="5">
        <v>0.82769999999999999</v>
      </c>
      <c r="AE174" s="5"/>
      <c r="AF174" s="5">
        <v>1</v>
      </c>
      <c r="AG174" s="5">
        <v>3.4506000000000001</v>
      </c>
      <c r="AH174" s="4">
        <v>0.74780000000000002</v>
      </c>
      <c r="AI174" s="4">
        <v>0.98009999999999997</v>
      </c>
      <c r="AJ174" s="4">
        <v>0.1401</v>
      </c>
      <c r="AK174" s="4">
        <v>2.86E-2</v>
      </c>
      <c r="AL174" s="4">
        <v>0.70269999999999999</v>
      </c>
      <c r="AM174" s="4"/>
      <c r="AN174" s="4">
        <v>0.9839</v>
      </c>
      <c r="AO174" s="4">
        <v>0.96409999999999996</v>
      </c>
      <c r="AP174" s="5"/>
      <c r="AQ174" s="5"/>
      <c r="AR174" s="5"/>
      <c r="AS174" s="5"/>
      <c r="AT174" s="5"/>
      <c r="AU174" s="5"/>
      <c r="AV174" s="5"/>
      <c r="AW174" s="5"/>
      <c r="AX174" s="4"/>
      <c r="AY174" s="4"/>
      <c r="AZ174" s="4"/>
      <c r="BA174" s="4"/>
      <c r="BB174" s="4"/>
      <c r="BC174" s="4"/>
      <c r="BD174" s="4"/>
      <c r="BE174" s="4"/>
      <c r="BF174" s="5"/>
      <c r="BG174" s="5"/>
      <c r="BH174" s="5"/>
      <c r="BI174" s="5"/>
      <c r="BJ174" s="5"/>
      <c r="BK174" s="5"/>
      <c r="BL174" s="5"/>
      <c r="BM174" s="5"/>
      <c r="BN174" s="4"/>
      <c r="BO174" s="4"/>
      <c r="BP174" s="4"/>
      <c r="BQ174" s="4"/>
      <c r="BR174" s="4"/>
      <c r="BS174" s="4"/>
      <c r="BT174" s="4"/>
      <c r="BU174" s="4"/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>
        <f t="shared" si="40"/>
        <v>0.68196666666666672</v>
      </c>
      <c r="FG174" s="4">
        <f t="shared" si="41"/>
        <v>0.81493333333333329</v>
      </c>
      <c r="FH174" s="4">
        <f t="shared" si="42"/>
        <v>0.21903333333333333</v>
      </c>
      <c r="FI174" s="4">
        <f t="shared" si="43"/>
        <v>1.7433333333333332E-2</v>
      </c>
      <c r="FJ174" s="4">
        <f t="shared" si="44"/>
        <v>0.79660000000000009</v>
      </c>
      <c r="FK174" s="4" t="e">
        <f t="shared" si="45"/>
        <v>#DIV/0!</v>
      </c>
      <c r="FL174" s="4">
        <f t="shared" si="46"/>
        <v>0.99463333333333337</v>
      </c>
      <c r="FM174" s="4">
        <f t="shared" si="47"/>
        <v>2.9937333333333331</v>
      </c>
      <c r="FN174" s="1" t="str" cm="1">
        <f t="array" aca="1" ref="FN174" ca="1">CONCATENATE(INDIRECT(ADDRESS(1,MATCH(_xlfn.MINIFS(B174:FE174,metrics.rec,"MAE"),B174:FE174,0)+1)), ", ", INDIRECT(ADDRESS(2,MATCH(_xlfn.MINIFS(B174:FE174,metrics.rec,"MAE"),B174:FE174,0)+1)))</f>
        <v>k=5, r=0.5</v>
      </c>
      <c r="FO174" s="1" t="str" cm="1">
        <f t="array" aca="1" ref="FO174" ca="1">CONCATENATE(INDIRECT(ADDRESS(1,MATCH(_xlfn.MINIFS(B174:FE174,metrics.rec,"MSE"),B174:FE174,0)+1)), ", ", INDIRECT(ADDRESS(2,MATCH(_xlfn.MINIFS(B174:FE174,metrics.rec,"MSE"),B174:FE174,0)+1)))</f>
        <v>k=5, r=0.5</v>
      </c>
      <c r="FP174" s="1" t="str" cm="1">
        <f t="array" aca="1" ref="FP174" ca="1">CONCATENATE(INDIRECT(ADDRESS(1,MATCH(_xlfn.MAXIFS(B174:FE174,metrics.rec,"R"),B174:FE174,0)+1)), ", ", INDIRECT(ADDRESS(2,MATCH(_xlfn.MAXIFS(B174:FE174,metrics.rec,"R"),B174:FE174,0)+1)))</f>
        <v>k=5, r=0.5</v>
      </c>
      <c r="FQ174" s="1" t="str" cm="1">
        <f t="array" aca="1" ref="FQ174" ca="1">CONCATENATE(INDIRECT(ADDRESS(1,MATCH(_xlfn.MAXIFS(B174:FE174,metrics.rec,"Precision"),B174:FE174,0)+1)), ", ", INDIRECT(ADDRESS(2,MATCH(_xlfn.MAXIFS(B174:FE174,metrics.rec,"Precision"),B174:FE174,0)+1)))</f>
        <v>k=5, r=0.9</v>
      </c>
      <c r="FR174" s="1" t="str" cm="1">
        <f t="array" aca="1" ref="FR174" ca="1">CONCATENATE(INDIRECT(ADDRESS(1,MATCH(_xlfn.MAXIFS(B174:FE174,metrics.rec,"Recall"),B174:FE174,0)+1)), ", ", INDIRECT(ADDRESS(2,MATCH(_xlfn.MAXIFS(B174:FE174,metrics.rec,"Recall"),B174:FE174,0)+1)))</f>
        <v>k=5, r=0.5</v>
      </c>
      <c r="FS174" s="1" t="e" cm="1">
        <f t="array" aca="1" ref="FS174" ca="1">CONCATENATE(INDIRECT(ADDRESS(1,MATCH(_xlfn.MAXIFS(B174:FE174,metrics.rec,"Coverage"),B174:FE174,0)+1)), ", ", INDIRECT(ADDRESS(2,MATCH(_xlfn.MAXIFS(B174:FE174,metrics.rec,"Coverage"),B174:FE174,0)+1)))</f>
        <v>#N/A</v>
      </c>
      <c r="FT174" s="1" t="str" cm="1">
        <f t="array" aca="1" ref="FT174" ca="1">CONCATENATE(INDIRECT(ADDRESS(1,MATCH(_xlfn.MAXIFS(B174:FE174,metrics.rec,"Recatio"),B174:FE174,0)+1)), ", ", INDIRECT(ADDRESS(2,MATCH(_xlfn.MAXIFS(B174:FE174,metrics.rec,"Recatio"),B174:FE174,0)+1)))</f>
        <v>k=5, r=0.5</v>
      </c>
      <c r="FU174" s="1" t="str" cm="1">
        <f t="array" aca="1" ref="FU174" ca="1">CONCATENATE(INDIRECT(ADDRESS(1,MATCH(_xlfn.MINIFS(B174:FE174,metrics.rec,"Time"),B174:FE174,0)+1)), ", ", INDIRECT(ADDRESS(2,MATCH(_xlfn.MINIFS(B174:FE174,metrics.rec,"Time"),B174:FE174,0)+1)))</f>
        <v>k=5, r=0.9</v>
      </c>
    </row>
    <row r="175" spans="1:177" x14ac:dyDescent="0.2">
      <c r="A175" s="1" t="s">
        <v>170</v>
      </c>
      <c r="B175" s="4"/>
      <c r="C175" s="4"/>
      <c r="D175" s="4"/>
      <c r="E175" s="4"/>
      <c r="F175" s="4"/>
      <c r="G175" s="4"/>
      <c r="H175" s="4"/>
      <c r="I175" s="4"/>
      <c r="J175" s="5"/>
      <c r="K175" s="5"/>
      <c r="L175" s="5"/>
      <c r="M175" s="5"/>
      <c r="N175" s="5"/>
      <c r="O175" s="5"/>
      <c r="P175" s="5"/>
      <c r="Q175" s="5"/>
      <c r="R175" s="4">
        <v>0.65639999999999998</v>
      </c>
      <c r="S175" s="4">
        <v>0.74099999999999999</v>
      </c>
      <c r="T175" s="4">
        <v>0.27139999999999997</v>
      </c>
      <c r="U175" s="4">
        <v>1.4500000000000001E-2</v>
      </c>
      <c r="V175" s="4">
        <v>0.82789999999999997</v>
      </c>
      <c r="W175" s="4"/>
      <c r="X175" s="4">
        <v>1</v>
      </c>
      <c r="Y175" s="4">
        <v>4.4508000000000001</v>
      </c>
      <c r="Z175" s="5">
        <v>0.70489999999999997</v>
      </c>
      <c r="AA175" s="5">
        <v>0.85040000000000004</v>
      </c>
      <c r="AB175" s="5">
        <v>0.216</v>
      </c>
      <c r="AC175" s="5">
        <v>2.5499999999999998E-2</v>
      </c>
      <c r="AD175" s="5">
        <v>0.78269999999999995</v>
      </c>
      <c r="AE175" s="5"/>
      <c r="AF175" s="5">
        <v>1</v>
      </c>
      <c r="AG175" s="5">
        <v>3.3917000000000002</v>
      </c>
      <c r="AH175" s="4">
        <v>0.77859999999999996</v>
      </c>
      <c r="AI175" s="4">
        <v>1.0424</v>
      </c>
      <c r="AJ175" s="4">
        <v>0.12770000000000001</v>
      </c>
      <c r="AK175" s="4">
        <v>7.8899999999999998E-2</v>
      </c>
      <c r="AL175" s="4">
        <v>0.53010000000000002</v>
      </c>
      <c r="AM175" s="4"/>
      <c r="AN175" s="4">
        <v>0.97670000000000001</v>
      </c>
      <c r="AO175" s="4">
        <v>0.9274</v>
      </c>
      <c r="AP175" s="5"/>
      <c r="AQ175" s="5"/>
      <c r="AR175" s="5"/>
      <c r="AS175" s="5"/>
      <c r="AT175" s="5"/>
      <c r="AU175" s="5"/>
      <c r="AV175" s="5"/>
      <c r="AW175" s="5"/>
      <c r="AX175" s="4"/>
      <c r="AY175" s="4"/>
      <c r="AZ175" s="4"/>
      <c r="BA175" s="4"/>
      <c r="BB175" s="4"/>
      <c r="BC175" s="4"/>
      <c r="BD175" s="4"/>
      <c r="BE175" s="4"/>
      <c r="BF175" s="5"/>
      <c r="BG175" s="5"/>
      <c r="BH175" s="5"/>
      <c r="BI175" s="5"/>
      <c r="BJ175" s="5"/>
      <c r="BK175" s="5"/>
      <c r="BL175" s="5"/>
      <c r="BM175" s="5"/>
      <c r="BN175" s="4"/>
      <c r="BO175" s="4"/>
      <c r="BP175" s="4"/>
      <c r="BQ175" s="4"/>
      <c r="BR175" s="4"/>
      <c r="BS175" s="4"/>
      <c r="BT175" s="4"/>
      <c r="BU175" s="4"/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>
        <f t="shared" si="40"/>
        <v>0.71329999999999993</v>
      </c>
      <c r="FG175" s="4">
        <f t="shared" si="41"/>
        <v>0.87793333333333334</v>
      </c>
      <c r="FH175" s="4">
        <f t="shared" si="42"/>
        <v>0.20503333333333332</v>
      </c>
      <c r="FI175" s="4">
        <f t="shared" si="43"/>
        <v>3.9633333333333333E-2</v>
      </c>
      <c r="FJ175" s="4">
        <f t="shared" si="44"/>
        <v>0.71356666666666657</v>
      </c>
      <c r="FK175" s="4" t="e">
        <f t="shared" si="45"/>
        <v>#DIV/0!</v>
      </c>
      <c r="FL175" s="4">
        <f t="shared" si="46"/>
        <v>0.99223333333333341</v>
      </c>
      <c r="FM175" s="4">
        <f t="shared" si="47"/>
        <v>2.9232999999999998</v>
      </c>
      <c r="FN175" s="1" t="str" cm="1">
        <f t="array" aca="1" ref="FN175" ca="1">CONCATENATE(INDIRECT(ADDRESS(1,MATCH(_xlfn.MINIFS(B175:FE175,metrics.rec,"MAE"),B175:FE175,0)+1)), ", ", INDIRECT(ADDRESS(2,MATCH(_xlfn.MINIFS(B175:FE175,metrics.rec,"MAE"),B175:FE175,0)+1)))</f>
        <v>k=5, r=0.5</v>
      </c>
      <c r="FO175" s="1" t="str" cm="1">
        <f t="array" aca="1" ref="FO175" ca="1">CONCATENATE(INDIRECT(ADDRESS(1,MATCH(_xlfn.MINIFS(B175:FE175,metrics.rec,"MSE"),B175:FE175,0)+1)), ", ", INDIRECT(ADDRESS(2,MATCH(_xlfn.MINIFS(B175:FE175,metrics.rec,"MSE"),B175:FE175,0)+1)))</f>
        <v>k=5, r=0.5</v>
      </c>
      <c r="FP175" s="1" t="str" cm="1">
        <f t="array" aca="1" ref="FP175" ca="1">CONCATENATE(INDIRECT(ADDRESS(1,MATCH(_xlfn.MAXIFS(B175:FE175,metrics.rec,"R"),B175:FE175,0)+1)), ", ", INDIRECT(ADDRESS(2,MATCH(_xlfn.MAXIFS(B175:FE175,metrics.rec,"R"),B175:FE175,0)+1)))</f>
        <v>k=5, r=0.5</v>
      </c>
      <c r="FQ175" s="1" t="str" cm="1">
        <f t="array" aca="1" ref="FQ175" ca="1">CONCATENATE(INDIRECT(ADDRESS(1,MATCH(_xlfn.MAXIFS(B175:FE175,metrics.rec,"Precision"),B175:FE175,0)+1)), ", ", INDIRECT(ADDRESS(2,MATCH(_xlfn.MAXIFS(B175:FE175,metrics.rec,"Precision"),B175:FE175,0)+1)))</f>
        <v>k=5, r=0.9</v>
      </c>
      <c r="FR175" s="1" t="str" cm="1">
        <f t="array" aca="1" ref="FR175" ca="1">CONCATENATE(INDIRECT(ADDRESS(1,MATCH(_xlfn.MAXIFS(B175:FE175,metrics.rec,"Recall"),B175:FE175,0)+1)), ", ", INDIRECT(ADDRESS(2,MATCH(_xlfn.MAXIFS(B175:FE175,metrics.rec,"Recall"),B175:FE175,0)+1)))</f>
        <v>k=5, r=0.5</v>
      </c>
      <c r="FS175" s="1" t="e" cm="1">
        <f t="array" aca="1" ref="FS175" ca="1">CONCATENATE(INDIRECT(ADDRESS(1,MATCH(_xlfn.MAXIFS(B175:FE175,metrics.rec,"Coverage"),B175:FE175,0)+1)), ", ", INDIRECT(ADDRESS(2,MATCH(_xlfn.MAXIFS(B175:FE175,metrics.rec,"Coverage"),B175:FE175,0)+1)))</f>
        <v>#N/A</v>
      </c>
      <c r="FT175" s="1" t="str" cm="1">
        <f t="array" aca="1" ref="FT175" ca="1">CONCATENATE(INDIRECT(ADDRESS(1,MATCH(_xlfn.MAXIFS(B175:FE175,metrics.rec,"Recatio"),B175:FE175,0)+1)), ", ", INDIRECT(ADDRESS(2,MATCH(_xlfn.MAXIFS(B175:FE175,metrics.rec,"Recatio"),B175:FE175,0)+1)))</f>
        <v>k=5, r=0.5</v>
      </c>
      <c r="FU175" s="1" t="str" cm="1">
        <f t="array" aca="1" ref="FU175" ca="1">CONCATENATE(INDIRECT(ADDRESS(1,MATCH(_xlfn.MINIFS(B175:FE175,metrics.rec,"Time"),B175:FE175,0)+1)), ", ", INDIRECT(ADDRESS(2,MATCH(_xlfn.MINIFS(B175:FE175,metrics.rec,"Time"),B175:FE175,0)+1)))</f>
        <v>k=5, r=0.9</v>
      </c>
    </row>
    <row r="176" spans="1:177" x14ac:dyDescent="0.2">
      <c r="A176" s="1" t="s">
        <v>171</v>
      </c>
      <c r="B176" s="4"/>
      <c r="C176" s="4"/>
      <c r="D176" s="4"/>
      <c r="E176" s="4"/>
      <c r="F176" s="4"/>
      <c r="G176" s="4"/>
      <c r="H176" s="4"/>
      <c r="I176" s="4"/>
      <c r="J176" s="5"/>
      <c r="K176" s="5"/>
      <c r="L176" s="5"/>
      <c r="M176" s="5"/>
      <c r="N176" s="5"/>
      <c r="O176" s="5"/>
      <c r="P176" s="5"/>
      <c r="Q176" s="5"/>
      <c r="R176" s="4">
        <v>0.65959999999999996</v>
      </c>
      <c r="S176" s="4">
        <v>0.75680000000000003</v>
      </c>
      <c r="T176" s="4">
        <v>0.21440000000000001</v>
      </c>
      <c r="U176" s="4">
        <v>2.1600000000000001E-2</v>
      </c>
      <c r="V176" s="4">
        <v>0.82279999999999998</v>
      </c>
      <c r="W176" s="4"/>
      <c r="X176" s="4">
        <v>1</v>
      </c>
      <c r="Y176" s="4">
        <v>2.0142000000000002</v>
      </c>
      <c r="Z176" s="5">
        <v>0.68279999999999996</v>
      </c>
      <c r="AA176" s="5">
        <v>0.80800000000000005</v>
      </c>
      <c r="AB176" s="5">
        <v>0.15920000000000001</v>
      </c>
      <c r="AC176" s="5">
        <v>3.2500000000000001E-2</v>
      </c>
      <c r="AD176" s="5">
        <v>0.77029999999999998</v>
      </c>
      <c r="AE176" s="5"/>
      <c r="AF176" s="5">
        <v>1</v>
      </c>
      <c r="AG176" s="5">
        <v>1.6966000000000001</v>
      </c>
      <c r="AH176" s="4">
        <v>0.74650000000000005</v>
      </c>
      <c r="AI176" s="4">
        <v>0.96319999999999995</v>
      </c>
      <c r="AJ176" s="4">
        <v>0.1004</v>
      </c>
      <c r="AK176" s="4">
        <v>4.4200000000000003E-2</v>
      </c>
      <c r="AL176" s="4">
        <v>0.56510000000000005</v>
      </c>
      <c r="AM176" s="4"/>
      <c r="AN176" s="4">
        <v>0.98</v>
      </c>
      <c r="AO176" s="4">
        <v>0.86339999999999995</v>
      </c>
      <c r="AP176" s="5"/>
      <c r="AQ176" s="5"/>
      <c r="AR176" s="5"/>
      <c r="AS176" s="5"/>
      <c r="AT176" s="5"/>
      <c r="AU176" s="5"/>
      <c r="AV176" s="5"/>
      <c r="AW176" s="5"/>
      <c r="AX176" s="4"/>
      <c r="AY176" s="4"/>
      <c r="AZ176" s="4"/>
      <c r="BA176" s="4"/>
      <c r="BB176" s="4"/>
      <c r="BC176" s="4"/>
      <c r="BD176" s="4"/>
      <c r="BE176" s="4"/>
      <c r="BF176" s="5"/>
      <c r="BG176" s="5"/>
      <c r="BH176" s="5"/>
      <c r="BI176" s="5"/>
      <c r="BJ176" s="5"/>
      <c r="BK176" s="5"/>
      <c r="BL176" s="5"/>
      <c r="BM176" s="5"/>
      <c r="BN176" s="4"/>
      <c r="BO176" s="4"/>
      <c r="BP176" s="4"/>
      <c r="BQ176" s="4"/>
      <c r="BR176" s="4"/>
      <c r="BS176" s="4"/>
      <c r="BT176" s="4"/>
      <c r="BU176" s="4"/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>
        <f t="shared" si="40"/>
        <v>0.69630000000000003</v>
      </c>
      <c r="FG176" s="4">
        <f t="shared" si="41"/>
        <v>0.84266666666666667</v>
      </c>
      <c r="FH176" s="4">
        <f t="shared" si="42"/>
        <v>0.158</v>
      </c>
      <c r="FI176" s="4">
        <f t="shared" si="43"/>
        <v>3.2766666666666666E-2</v>
      </c>
      <c r="FJ176" s="4">
        <f t="shared" si="44"/>
        <v>0.71939999999999993</v>
      </c>
      <c r="FK176" s="4" t="e">
        <f t="shared" si="45"/>
        <v>#DIV/0!</v>
      </c>
      <c r="FL176" s="4">
        <f t="shared" si="46"/>
        <v>0.99333333333333329</v>
      </c>
      <c r="FM176" s="4">
        <f t="shared" si="47"/>
        <v>1.5247333333333335</v>
      </c>
      <c r="FN176" s="1" t="str" cm="1">
        <f t="array" aca="1" ref="FN176" ca="1">CONCATENATE(INDIRECT(ADDRESS(1,MATCH(_xlfn.MINIFS(B176:FE176,metrics.rec,"MAE"),B176:FE176,0)+1)), ", ", INDIRECT(ADDRESS(2,MATCH(_xlfn.MINIFS(B176:FE176,metrics.rec,"MAE"),B176:FE176,0)+1)))</f>
        <v>k=5, r=0.5</v>
      </c>
      <c r="FO176" s="1" t="str" cm="1">
        <f t="array" aca="1" ref="FO176" ca="1">CONCATENATE(INDIRECT(ADDRESS(1,MATCH(_xlfn.MINIFS(B176:FE176,metrics.rec,"MSE"),B176:FE176,0)+1)), ", ", INDIRECT(ADDRESS(2,MATCH(_xlfn.MINIFS(B176:FE176,metrics.rec,"MSE"),B176:FE176,0)+1)))</f>
        <v>k=5, r=0.5</v>
      </c>
      <c r="FP176" s="1" t="str" cm="1">
        <f t="array" aca="1" ref="FP176" ca="1">CONCATENATE(INDIRECT(ADDRESS(1,MATCH(_xlfn.MAXIFS(B176:FE176,metrics.rec,"R"),B176:FE176,0)+1)), ", ", INDIRECT(ADDRESS(2,MATCH(_xlfn.MAXIFS(B176:FE176,metrics.rec,"R"),B176:FE176,0)+1)))</f>
        <v>k=5, r=0.5</v>
      </c>
      <c r="FQ176" s="1" t="str" cm="1">
        <f t="array" aca="1" ref="FQ176" ca="1">CONCATENATE(INDIRECT(ADDRESS(1,MATCH(_xlfn.MAXIFS(B176:FE176,metrics.rec,"Precision"),B176:FE176,0)+1)), ", ", INDIRECT(ADDRESS(2,MATCH(_xlfn.MAXIFS(B176:FE176,metrics.rec,"Precision"),B176:FE176,0)+1)))</f>
        <v>k=5, r=0.9</v>
      </c>
      <c r="FR176" s="1" t="str" cm="1">
        <f t="array" aca="1" ref="FR176" ca="1">CONCATENATE(INDIRECT(ADDRESS(1,MATCH(_xlfn.MAXIFS(B176:FE176,metrics.rec,"Recall"),B176:FE176,0)+1)), ", ", INDIRECT(ADDRESS(2,MATCH(_xlfn.MAXIFS(B176:FE176,metrics.rec,"Recall"),B176:FE176,0)+1)))</f>
        <v>k=5, r=0.5</v>
      </c>
      <c r="FS176" s="1" t="e" cm="1">
        <f t="array" aca="1" ref="FS176" ca="1">CONCATENATE(INDIRECT(ADDRESS(1,MATCH(_xlfn.MAXIFS(B176:FE176,metrics.rec,"Coverage"),B176:FE176,0)+1)), ", ", INDIRECT(ADDRESS(2,MATCH(_xlfn.MAXIFS(B176:FE176,metrics.rec,"Coverage"),B176:FE176,0)+1)))</f>
        <v>#N/A</v>
      </c>
      <c r="FT176" s="1" t="str" cm="1">
        <f t="array" aca="1" ref="FT176" ca="1">CONCATENATE(INDIRECT(ADDRESS(1,MATCH(_xlfn.MAXIFS(B176:FE176,metrics.rec,"Recatio"),B176:FE176,0)+1)), ", ", INDIRECT(ADDRESS(2,MATCH(_xlfn.MAXIFS(B176:FE176,metrics.rec,"Recatio"),B176:FE176,0)+1)))</f>
        <v>k=5, r=0.5</v>
      </c>
      <c r="FU176" s="1" t="str" cm="1">
        <f t="array" aca="1" ref="FU176" ca="1">CONCATENATE(INDIRECT(ADDRESS(1,MATCH(_xlfn.MINIFS(B176:FE176,metrics.rec,"Time"),B176:FE176,0)+1)), ", ", INDIRECT(ADDRESS(2,MATCH(_xlfn.MINIFS(B176:FE176,metrics.rec,"Time"),B176:FE176,0)+1)))</f>
        <v>k=5, r=0.9</v>
      </c>
    </row>
    <row r="177" spans="1:177" x14ac:dyDescent="0.2">
      <c r="A177" s="1" t="s">
        <v>172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>
        <v>0.65859999999999996</v>
      </c>
      <c r="S177" s="4">
        <v>0.75560000000000005</v>
      </c>
      <c r="T177" s="4">
        <v>0.22120000000000001</v>
      </c>
      <c r="U177" s="4">
        <v>1.9199999999999998E-2</v>
      </c>
      <c r="V177" s="4">
        <v>0.83069999999999999</v>
      </c>
      <c r="W177" s="4"/>
      <c r="X177" s="4">
        <v>1</v>
      </c>
      <c r="Y177" s="4">
        <v>1.8189</v>
      </c>
      <c r="Z177" s="5">
        <v>0.68079999999999996</v>
      </c>
      <c r="AA177" s="5">
        <v>0.8044</v>
      </c>
      <c r="AB177" s="5">
        <v>0.16830000000000001</v>
      </c>
      <c r="AC177" s="5">
        <v>3.0499999999999999E-2</v>
      </c>
      <c r="AD177" s="5">
        <v>0.78</v>
      </c>
      <c r="AE177" s="5"/>
      <c r="AF177" s="5">
        <v>1</v>
      </c>
      <c r="AG177" s="5">
        <v>1.3791</v>
      </c>
      <c r="AH177" s="4">
        <v>0.74099999999999999</v>
      </c>
      <c r="AI177" s="4">
        <v>0.95079999999999998</v>
      </c>
      <c r="AJ177" s="4">
        <v>0.1089</v>
      </c>
      <c r="AK177" s="4">
        <v>5.3699999999999998E-2</v>
      </c>
      <c r="AL177" s="4">
        <v>0.53939999999999999</v>
      </c>
      <c r="AM177" s="4"/>
      <c r="AN177" s="4">
        <v>0.97640000000000005</v>
      </c>
      <c r="AO177" s="4">
        <v>0.60260000000000002</v>
      </c>
      <c r="AP177" s="5"/>
      <c r="AQ177" s="5"/>
      <c r="AR177" s="5"/>
      <c r="AS177" s="5"/>
      <c r="AT177" s="5"/>
      <c r="AU177" s="5"/>
      <c r="AV177" s="5"/>
      <c r="AW177" s="5"/>
      <c r="AX177" s="4"/>
      <c r="AY177" s="4"/>
      <c r="AZ177" s="4"/>
      <c r="BA177" s="4"/>
      <c r="BB177" s="4"/>
      <c r="BC177" s="4"/>
      <c r="BD177" s="4"/>
      <c r="BE177" s="4"/>
      <c r="BF177" s="5"/>
      <c r="BG177" s="5"/>
      <c r="BH177" s="5"/>
      <c r="BI177" s="5"/>
      <c r="BJ177" s="5"/>
      <c r="BK177" s="5"/>
      <c r="BL177" s="5"/>
      <c r="BM177" s="5"/>
      <c r="BN177" s="4"/>
      <c r="BO177" s="4"/>
      <c r="BP177" s="4"/>
      <c r="BQ177" s="4"/>
      <c r="BR177" s="4"/>
      <c r="BS177" s="4"/>
      <c r="BT177" s="4"/>
      <c r="BU177" s="4"/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>
        <f t="shared" si="40"/>
        <v>0.69346666666666668</v>
      </c>
      <c r="FG177" s="4">
        <f t="shared" si="41"/>
        <v>0.83693333333333342</v>
      </c>
      <c r="FH177" s="4">
        <f t="shared" si="42"/>
        <v>0.16613333333333333</v>
      </c>
      <c r="FI177" s="4">
        <f t="shared" si="43"/>
        <v>3.4466666666666666E-2</v>
      </c>
      <c r="FJ177" s="4">
        <f t="shared" si="44"/>
        <v>0.7167</v>
      </c>
      <c r="FK177" s="4" t="e">
        <f t="shared" si="45"/>
        <v>#DIV/0!</v>
      </c>
      <c r="FL177" s="4">
        <f t="shared" si="46"/>
        <v>0.99213333333333331</v>
      </c>
      <c r="FM177" s="4">
        <f t="shared" si="47"/>
        <v>1.2668666666666668</v>
      </c>
      <c r="FN177" s="1" t="str" cm="1">
        <f t="array" aca="1" ref="FN177" ca="1">CONCATENATE(INDIRECT(ADDRESS(1,MATCH(_xlfn.MINIFS(B177:FE177,metrics.rec,"MAE"),B177:FE177,0)+1)), ", ", INDIRECT(ADDRESS(2,MATCH(_xlfn.MINIFS(B177:FE177,metrics.rec,"MAE"),B177:FE177,0)+1)))</f>
        <v>k=5, r=0.5</v>
      </c>
      <c r="FO177" s="1" t="str" cm="1">
        <f t="array" aca="1" ref="FO177" ca="1">CONCATENATE(INDIRECT(ADDRESS(1,MATCH(_xlfn.MINIFS(B177:FE177,metrics.rec,"MSE"),B177:FE177,0)+1)), ", ", INDIRECT(ADDRESS(2,MATCH(_xlfn.MINIFS(B177:FE177,metrics.rec,"MSE"),B177:FE177,0)+1)))</f>
        <v>k=5, r=0.5</v>
      </c>
      <c r="FP177" s="1" t="str" cm="1">
        <f t="array" aca="1" ref="FP177" ca="1">CONCATENATE(INDIRECT(ADDRESS(1,MATCH(_xlfn.MAXIFS(B177:FE177,metrics.rec,"R"),B177:FE177,0)+1)), ", ", INDIRECT(ADDRESS(2,MATCH(_xlfn.MAXIFS(B177:FE177,metrics.rec,"R"),B177:FE177,0)+1)))</f>
        <v>k=5, r=0.5</v>
      </c>
      <c r="FQ177" s="1" t="str" cm="1">
        <f t="array" aca="1" ref="FQ177" ca="1">CONCATENATE(INDIRECT(ADDRESS(1,MATCH(_xlfn.MAXIFS(B177:FE177,metrics.rec,"Precision"),B177:FE177,0)+1)), ", ", INDIRECT(ADDRESS(2,MATCH(_xlfn.MAXIFS(B177:FE177,metrics.rec,"Precision"),B177:FE177,0)+1)))</f>
        <v>k=5, r=0.9</v>
      </c>
      <c r="FR177" s="1" t="str" cm="1">
        <f t="array" aca="1" ref="FR177" ca="1">CONCATENATE(INDIRECT(ADDRESS(1,MATCH(_xlfn.MAXIFS(B177:FE177,metrics.rec,"Recall"),B177:FE177,0)+1)), ", ", INDIRECT(ADDRESS(2,MATCH(_xlfn.MAXIFS(B177:FE177,metrics.rec,"Recall"),B177:FE177,0)+1)))</f>
        <v>k=5, r=0.5</v>
      </c>
      <c r="FS177" s="1" t="e" cm="1">
        <f t="array" aca="1" ref="FS177" ca="1">CONCATENATE(INDIRECT(ADDRESS(1,MATCH(_xlfn.MAXIFS(B177:FE177,metrics.rec,"Coverage"),B177:FE177,0)+1)), ", ", INDIRECT(ADDRESS(2,MATCH(_xlfn.MAXIFS(B177:FE177,metrics.rec,"Coverage"),B177:FE177,0)+1)))</f>
        <v>#N/A</v>
      </c>
      <c r="FT177" s="1" t="str" cm="1">
        <f t="array" aca="1" ref="FT177" ca="1">CONCATENATE(INDIRECT(ADDRESS(1,MATCH(_xlfn.MAXIFS(B177:FE177,metrics.rec,"Recatio"),B177:FE177,0)+1)), ", ", INDIRECT(ADDRESS(2,MATCH(_xlfn.MAXIFS(B177:FE177,metrics.rec,"Recatio"),B177:FE177,0)+1)))</f>
        <v>k=5, r=0.5</v>
      </c>
      <c r="FU177" s="1" t="str" cm="1">
        <f t="array" aca="1" ref="FU177" ca="1">CONCATENATE(INDIRECT(ADDRESS(1,MATCH(_xlfn.MINIFS(B177:FE177,metrics.rec,"Time"),B177:FE177,0)+1)), ", ", INDIRECT(ADDRESS(2,MATCH(_xlfn.MINIFS(B177:FE177,metrics.rec,"Time"),B177:FE177,0)+1)))</f>
        <v>k=5, r=0.9</v>
      </c>
    </row>
    <row r="178" spans="1:177" x14ac:dyDescent="0.2">
      <c r="A178" s="1" t="s">
        <v>173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>
        <v>0.65969999999999995</v>
      </c>
      <c r="S178" s="4">
        <v>0.7671</v>
      </c>
      <c r="T178" s="4">
        <v>0.2636</v>
      </c>
      <c r="U178" s="4">
        <v>1.15E-2</v>
      </c>
      <c r="V178" s="4">
        <v>0.84919999999999995</v>
      </c>
      <c r="W178" s="4"/>
      <c r="X178" s="4">
        <v>1</v>
      </c>
      <c r="Y178" s="4">
        <v>1.8936999999999999</v>
      </c>
      <c r="Z178" s="5">
        <v>0.68049999999999999</v>
      </c>
      <c r="AA178" s="5">
        <v>0.81169999999999998</v>
      </c>
      <c r="AB178" s="5">
        <v>0.20349999999999999</v>
      </c>
      <c r="AC178" s="5">
        <v>2.07E-2</v>
      </c>
      <c r="AD178" s="5">
        <v>0.80589999999999995</v>
      </c>
      <c r="AE178" s="5"/>
      <c r="AF178" s="5">
        <v>1</v>
      </c>
      <c r="AG178" s="5">
        <v>1.4588000000000001</v>
      </c>
      <c r="AH178" s="4">
        <v>0.74080000000000001</v>
      </c>
      <c r="AI178" s="4">
        <v>0.95269999999999999</v>
      </c>
      <c r="AJ178" s="4">
        <v>0.11260000000000001</v>
      </c>
      <c r="AK178" s="4">
        <v>5.1700000000000003E-2</v>
      </c>
      <c r="AL178" s="4">
        <v>0.56940000000000002</v>
      </c>
      <c r="AM178" s="4"/>
      <c r="AN178" s="4">
        <v>0.97640000000000005</v>
      </c>
      <c r="AO178" s="4">
        <v>0.59330000000000005</v>
      </c>
      <c r="AP178" s="5"/>
      <c r="AQ178" s="5"/>
      <c r="AR178" s="5"/>
      <c r="AS178" s="5"/>
      <c r="AT178" s="5"/>
      <c r="AU178" s="5"/>
      <c r="AV178" s="5"/>
      <c r="AW178" s="5"/>
      <c r="AX178" s="4"/>
      <c r="AY178" s="4"/>
      <c r="AZ178" s="4"/>
      <c r="BA178" s="4"/>
      <c r="BB178" s="4"/>
      <c r="BC178" s="4"/>
      <c r="BD178" s="4"/>
      <c r="BE178" s="4"/>
      <c r="BF178" s="5"/>
      <c r="BG178" s="5"/>
      <c r="BH178" s="5"/>
      <c r="BI178" s="5"/>
      <c r="BJ178" s="5"/>
      <c r="BK178" s="5"/>
      <c r="BL178" s="5"/>
      <c r="BM178" s="5"/>
      <c r="BN178" s="4"/>
      <c r="BO178" s="4"/>
      <c r="BP178" s="4"/>
      <c r="BQ178" s="4"/>
      <c r="BR178" s="4"/>
      <c r="BS178" s="4"/>
      <c r="BT178" s="4"/>
      <c r="BU178" s="4"/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>
        <f t="shared" si="40"/>
        <v>0.69366666666666665</v>
      </c>
      <c r="FG178" s="4">
        <f t="shared" si="41"/>
        <v>0.84383333333333332</v>
      </c>
      <c r="FH178" s="4">
        <f t="shared" si="42"/>
        <v>0.19323333333333334</v>
      </c>
      <c r="FI178" s="4">
        <f t="shared" si="43"/>
        <v>2.7966666666666667E-2</v>
      </c>
      <c r="FJ178" s="4">
        <f t="shared" si="44"/>
        <v>0.74149999999999994</v>
      </c>
      <c r="FK178" s="4" t="e">
        <f t="shared" si="45"/>
        <v>#DIV/0!</v>
      </c>
      <c r="FL178" s="4">
        <f t="shared" si="46"/>
        <v>0.99213333333333331</v>
      </c>
      <c r="FM178" s="4">
        <f t="shared" si="47"/>
        <v>1.3152666666666668</v>
      </c>
      <c r="FN178" s="1" t="str" cm="1">
        <f t="array" aca="1" ref="FN178" ca="1">CONCATENATE(INDIRECT(ADDRESS(1,MATCH(_xlfn.MINIFS(B178:FE178,metrics.rec,"MAE"),B178:FE178,0)+1)), ", ", INDIRECT(ADDRESS(2,MATCH(_xlfn.MINIFS(B178:FE178,metrics.rec,"MAE"),B178:FE178,0)+1)))</f>
        <v>k=5, r=0.5</v>
      </c>
      <c r="FO178" s="1" t="str" cm="1">
        <f t="array" aca="1" ref="FO178" ca="1">CONCATENATE(INDIRECT(ADDRESS(1,MATCH(_xlfn.MINIFS(B178:FE178,metrics.rec,"MSE"),B178:FE178,0)+1)), ", ", INDIRECT(ADDRESS(2,MATCH(_xlfn.MINIFS(B178:FE178,metrics.rec,"MSE"),B178:FE178,0)+1)))</f>
        <v>k=5, r=0.5</v>
      </c>
      <c r="FP178" s="1" t="str" cm="1">
        <f t="array" aca="1" ref="FP178" ca="1">CONCATENATE(INDIRECT(ADDRESS(1,MATCH(_xlfn.MAXIFS(B178:FE178,metrics.rec,"R"),B178:FE178,0)+1)), ", ", INDIRECT(ADDRESS(2,MATCH(_xlfn.MAXIFS(B178:FE178,metrics.rec,"R"),B178:FE178,0)+1)))</f>
        <v>k=5, r=0.5</v>
      </c>
      <c r="FQ178" s="1" t="str" cm="1">
        <f t="array" aca="1" ref="FQ178" ca="1">CONCATENATE(INDIRECT(ADDRESS(1,MATCH(_xlfn.MAXIFS(B178:FE178,metrics.rec,"Precision"),B178:FE178,0)+1)), ", ", INDIRECT(ADDRESS(2,MATCH(_xlfn.MAXIFS(B178:FE178,metrics.rec,"Precision"),B178:FE178,0)+1)))</f>
        <v>k=5, r=0.9</v>
      </c>
      <c r="FR178" s="1" t="str" cm="1">
        <f t="array" aca="1" ref="FR178" ca="1">CONCATENATE(INDIRECT(ADDRESS(1,MATCH(_xlfn.MAXIFS(B178:FE178,metrics.rec,"Recall"),B178:FE178,0)+1)), ", ", INDIRECT(ADDRESS(2,MATCH(_xlfn.MAXIFS(B178:FE178,metrics.rec,"Recall"),B178:FE178,0)+1)))</f>
        <v>k=5, r=0.5</v>
      </c>
      <c r="FS178" s="1" t="e" cm="1">
        <f t="array" aca="1" ref="FS178" ca="1">CONCATENATE(INDIRECT(ADDRESS(1,MATCH(_xlfn.MAXIFS(B178:FE178,metrics.rec,"Coverage"),B178:FE178,0)+1)), ", ", INDIRECT(ADDRESS(2,MATCH(_xlfn.MAXIFS(B178:FE178,metrics.rec,"Coverage"),B178:FE178,0)+1)))</f>
        <v>#N/A</v>
      </c>
      <c r="FT178" s="1" t="str" cm="1">
        <f t="array" aca="1" ref="FT178" ca="1">CONCATENATE(INDIRECT(ADDRESS(1,MATCH(_xlfn.MAXIFS(B178:FE178,metrics.rec,"Recatio"),B178:FE178,0)+1)), ", ", INDIRECT(ADDRESS(2,MATCH(_xlfn.MAXIFS(B178:FE178,metrics.rec,"Recatio"),B178:FE178,0)+1)))</f>
        <v>k=5, r=0.5</v>
      </c>
      <c r="FU178" s="1" t="str" cm="1">
        <f t="array" aca="1" ref="FU178" ca="1">CONCATENATE(INDIRECT(ADDRESS(1,MATCH(_xlfn.MINIFS(B178:FE178,metrics.rec,"Time"),B178:FE178,0)+1)), ", ", INDIRECT(ADDRESS(2,MATCH(_xlfn.MINIFS(B178:FE178,metrics.rec,"Time"),B178:FE178,0)+1)))</f>
        <v>k=5, r=0.9</v>
      </c>
    </row>
    <row r="179" spans="1:177" x14ac:dyDescent="0.2">
      <c r="A179" s="1" t="s">
        <v>174</v>
      </c>
      <c r="B179" s="4"/>
      <c r="C179" s="4"/>
      <c r="D179" s="4"/>
      <c r="E179" s="4"/>
      <c r="F179" s="4"/>
      <c r="G179" s="4"/>
      <c r="H179" s="4"/>
      <c r="I179" s="4"/>
      <c r="J179" s="5"/>
      <c r="K179" s="5"/>
      <c r="L179" s="5"/>
      <c r="M179" s="5"/>
      <c r="N179" s="5"/>
      <c r="O179" s="5"/>
      <c r="P179" s="5"/>
      <c r="Q179" s="5"/>
      <c r="R179" s="4">
        <v>0.66100000000000003</v>
      </c>
      <c r="S179" s="4">
        <v>0.76290000000000002</v>
      </c>
      <c r="T179" s="4">
        <v>0.21129999999999999</v>
      </c>
      <c r="U179" s="4">
        <v>1.9400000000000001E-2</v>
      </c>
      <c r="V179" s="4">
        <v>0.78280000000000005</v>
      </c>
      <c r="W179" s="4"/>
      <c r="X179" s="4">
        <v>0.998</v>
      </c>
      <c r="Y179" s="4">
        <v>1.8168</v>
      </c>
      <c r="Z179" s="5">
        <v>0.68959999999999999</v>
      </c>
      <c r="AA179" s="5">
        <v>0.82530000000000003</v>
      </c>
      <c r="AB179" s="5">
        <v>0.15260000000000001</v>
      </c>
      <c r="AC179" s="5">
        <v>2.6100000000000002E-2</v>
      </c>
      <c r="AD179" s="5">
        <v>0.72130000000000005</v>
      </c>
      <c r="AE179" s="5"/>
      <c r="AF179" s="5">
        <v>0.99150000000000005</v>
      </c>
      <c r="AG179" s="5">
        <v>1.4454</v>
      </c>
      <c r="AH179" s="4">
        <v>0.76339999999999997</v>
      </c>
      <c r="AI179" s="4">
        <v>0.99790000000000001</v>
      </c>
      <c r="AJ179" s="4">
        <v>2.9399999999999999E-2</v>
      </c>
      <c r="AK179" s="4">
        <v>4.9299999999999997E-2</v>
      </c>
      <c r="AL179" s="4">
        <v>0.53459999999999996</v>
      </c>
      <c r="AM179" s="4"/>
      <c r="AN179" s="4">
        <v>0.88080000000000003</v>
      </c>
      <c r="AO179" s="4">
        <v>0.63</v>
      </c>
      <c r="AP179" s="5"/>
      <c r="AQ179" s="5"/>
      <c r="AR179" s="5"/>
      <c r="AS179" s="5"/>
      <c r="AT179" s="5"/>
      <c r="AU179" s="5"/>
      <c r="AV179" s="5"/>
      <c r="AW179" s="5"/>
      <c r="AX179" s="4"/>
      <c r="AY179" s="4"/>
      <c r="AZ179" s="4"/>
      <c r="BA179" s="4"/>
      <c r="BB179" s="4"/>
      <c r="BC179" s="4"/>
      <c r="BD179" s="4"/>
      <c r="BE179" s="4"/>
      <c r="BF179" s="5"/>
      <c r="BG179" s="5"/>
      <c r="BH179" s="5"/>
      <c r="BI179" s="5"/>
      <c r="BJ179" s="5"/>
      <c r="BK179" s="5"/>
      <c r="BL179" s="5"/>
      <c r="BM179" s="5"/>
      <c r="BN179" s="4"/>
      <c r="BO179" s="4"/>
      <c r="BP179" s="4"/>
      <c r="BQ179" s="4"/>
      <c r="BR179" s="4"/>
      <c r="BS179" s="4"/>
      <c r="BT179" s="4"/>
      <c r="BU179" s="4"/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>
        <f t="shared" si="40"/>
        <v>0.70466666666666666</v>
      </c>
      <c r="FG179" s="4">
        <f t="shared" si="41"/>
        <v>0.86203333333333332</v>
      </c>
      <c r="FH179" s="4">
        <f t="shared" si="42"/>
        <v>0.13109999999999999</v>
      </c>
      <c r="FI179" s="4">
        <f t="shared" si="43"/>
        <v>3.1599999999999996E-2</v>
      </c>
      <c r="FJ179" s="4">
        <f t="shared" si="44"/>
        <v>0.67956666666666676</v>
      </c>
      <c r="FK179" s="4" t="e">
        <f t="shared" si="45"/>
        <v>#DIV/0!</v>
      </c>
      <c r="FL179" s="4">
        <f t="shared" si="46"/>
        <v>0.95676666666666677</v>
      </c>
      <c r="FM179" s="4">
        <f t="shared" si="47"/>
        <v>1.2973999999999999</v>
      </c>
      <c r="FN179" s="1" t="str" cm="1">
        <f t="array" aca="1" ref="FN179" ca="1">CONCATENATE(INDIRECT(ADDRESS(1,MATCH(_xlfn.MINIFS(B179:FE179,metrics.rec,"MAE"),B179:FE179,0)+1)), ", ", INDIRECT(ADDRESS(2,MATCH(_xlfn.MINIFS(B179:FE179,metrics.rec,"MAE"),B179:FE179,0)+1)))</f>
        <v>k=5, r=0.5</v>
      </c>
      <c r="FO179" s="1" t="str" cm="1">
        <f t="array" aca="1" ref="FO179" ca="1">CONCATENATE(INDIRECT(ADDRESS(1,MATCH(_xlfn.MINIFS(B179:FE179,metrics.rec,"MSE"),B179:FE179,0)+1)), ", ", INDIRECT(ADDRESS(2,MATCH(_xlfn.MINIFS(B179:FE179,metrics.rec,"MSE"),B179:FE179,0)+1)))</f>
        <v>k=5, r=0.5</v>
      </c>
      <c r="FP179" s="1" t="str" cm="1">
        <f t="array" aca="1" ref="FP179" ca="1">CONCATENATE(INDIRECT(ADDRESS(1,MATCH(_xlfn.MAXIFS(B179:FE179,metrics.rec,"R"),B179:FE179,0)+1)), ", ", INDIRECT(ADDRESS(2,MATCH(_xlfn.MAXIFS(B179:FE179,metrics.rec,"R"),B179:FE179,0)+1)))</f>
        <v>k=5, r=0.5</v>
      </c>
      <c r="FQ179" s="1" t="str" cm="1">
        <f t="array" aca="1" ref="FQ179" ca="1">CONCATENATE(INDIRECT(ADDRESS(1,MATCH(_xlfn.MAXIFS(B179:FE179,metrics.rec,"Precision"),B179:FE179,0)+1)), ", ", INDIRECT(ADDRESS(2,MATCH(_xlfn.MAXIFS(B179:FE179,metrics.rec,"Precision"),B179:FE179,0)+1)))</f>
        <v>k=5, r=0.9</v>
      </c>
      <c r="FR179" s="1" t="str" cm="1">
        <f t="array" aca="1" ref="FR179" ca="1">CONCATENATE(INDIRECT(ADDRESS(1,MATCH(_xlfn.MAXIFS(B179:FE179,metrics.rec,"Recall"),B179:FE179,0)+1)), ", ", INDIRECT(ADDRESS(2,MATCH(_xlfn.MAXIFS(B179:FE179,metrics.rec,"Recall"),B179:FE179,0)+1)))</f>
        <v>k=5, r=0.5</v>
      </c>
      <c r="FS179" s="1" t="e" cm="1">
        <f t="array" aca="1" ref="FS179" ca="1">CONCATENATE(INDIRECT(ADDRESS(1,MATCH(_xlfn.MAXIFS(B179:FE179,metrics.rec,"Coverage"),B179:FE179,0)+1)), ", ", INDIRECT(ADDRESS(2,MATCH(_xlfn.MAXIFS(B179:FE179,metrics.rec,"Coverage"),B179:FE179,0)+1)))</f>
        <v>#N/A</v>
      </c>
      <c r="FT179" s="1" t="str" cm="1">
        <f t="array" aca="1" ref="FT179" ca="1">CONCATENATE(INDIRECT(ADDRESS(1,MATCH(_xlfn.MAXIFS(B179:FE179,metrics.rec,"Recatio"),B179:FE179,0)+1)), ", ", INDIRECT(ADDRESS(2,MATCH(_xlfn.MAXIFS(B179:FE179,metrics.rec,"Recatio"),B179:FE179,0)+1)))</f>
        <v>k=5, r=0.5</v>
      </c>
      <c r="FU179" s="1" t="str" cm="1">
        <f t="array" aca="1" ref="FU179" ca="1">CONCATENATE(INDIRECT(ADDRESS(1,MATCH(_xlfn.MINIFS(B179:FE179,metrics.rec,"Time"),B179:FE179,0)+1)), ", ", INDIRECT(ADDRESS(2,MATCH(_xlfn.MINIFS(B179:FE179,metrics.rec,"Time"),B179:FE179,0)+1)))</f>
        <v>k=5, r=0.9</v>
      </c>
    </row>
    <row r="180" spans="1:177" x14ac:dyDescent="0.2">
      <c r="A180" s="1" t="s">
        <v>175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>
        <v>0.6573</v>
      </c>
      <c r="S180" s="4">
        <v>0.75339999999999996</v>
      </c>
      <c r="T180" s="4">
        <v>0.22770000000000001</v>
      </c>
      <c r="U180" s="4">
        <v>1.8499999999999999E-2</v>
      </c>
      <c r="V180" s="4">
        <v>0.83150000000000002</v>
      </c>
      <c r="W180" s="4"/>
      <c r="X180" s="4">
        <v>1</v>
      </c>
      <c r="Y180" s="4">
        <v>1.8211999999999999</v>
      </c>
      <c r="Z180" s="5">
        <v>0.6794</v>
      </c>
      <c r="AA180" s="5">
        <v>0.80110000000000003</v>
      </c>
      <c r="AB180" s="5">
        <v>0.1792</v>
      </c>
      <c r="AC180" s="5">
        <v>2.93E-2</v>
      </c>
      <c r="AD180" s="5">
        <v>0.78169999999999995</v>
      </c>
      <c r="AE180" s="5"/>
      <c r="AF180" s="5">
        <v>1</v>
      </c>
      <c r="AG180" s="5">
        <v>1.4589000000000001</v>
      </c>
      <c r="AH180" s="4">
        <v>0.73919999999999997</v>
      </c>
      <c r="AI180" s="4">
        <v>0.94630000000000003</v>
      </c>
      <c r="AJ180" s="4">
        <v>0.1106</v>
      </c>
      <c r="AK180" s="4">
        <v>5.2999999999999999E-2</v>
      </c>
      <c r="AL180" s="4">
        <v>0.54820000000000002</v>
      </c>
      <c r="AM180" s="4"/>
      <c r="AN180" s="4">
        <v>0.97640000000000005</v>
      </c>
      <c r="AO180" s="4">
        <v>0.60950000000000004</v>
      </c>
      <c r="AP180" s="5"/>
      <c r="AQ180" s="5"/>
      <c r="AR180" s="5"/>
      <c r="AS180" s="5"/>
      <c r="AT180" s="5"/>
      <c r="AU180" s="5"/>
      <c r="AV180" s="5"/>
      <c r="AW180" s="5"/>
      <c r="AX180" s="4"/>
      <c r="AY180" s="4"/>
      <c r="AZ180" s="4"/>
      <c r="BA180" s="4"/>
      <c r="BB180" s="4"/>
      <c r="BC180" s="4"/>
      <c r="BD180" s="4"/>
      <c r="BE180" s="4"/>
      <c r="BF180" s="5"/>
      <c r="BG180" s="5"/>
      <c r="BH180" s="5"/>
      <c r="BI180" s="5"/>
      <c r="BJ180" s="5"/>
      <c r="BK180" s="5"/>
      <c r="BL180" s="5"/>
      <c r="BM180" s="5"/>
      <c r="BN180" s="4"/>
      <c r="BO180" s="4"/>
      <c r="BP180" s="4"/>
      <c r="BQ180" s="4"/>
      <c r="BR180" s="4"/>
      <c r="BS180" s="4"/>
      <c r="BT180" s="4"/>
      <c r="BU180" s="4"/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>
        <f t="shared" si="40"/>
        <v>0.69196666666666662</v>
      </c>
      <c r="FG180" s="4">
        <f t="shared" si="41"/>
        <v>0.83360000000000001</v>
      </c>
      <c r="FH180" s="4">
        <f t="shared" si="42"/>
        <v>0.17250000000000001</v>
      </c>
      <c r="FI180" s="4">
        <f t="shared" si="43"/>
        <v>3.3599999999999998E-2</v>
      </c>
      <c r="FJ180" s="4">
        <f t="shared" si="44"/>
        <v>0.7204666666666667</v>
      </c>
      <c r="FK180" s="4" t="e">
        <f t="shared" si="45"/>
        <v>#DIV/0!</v>
      </c>
      <c r="FL180" s="4">
        <f t="shared" si="46"/>
        <v>0.99213333333333331</v>
      </c>
      <c r="FM180" s="4">
        <f t="shared" si="47"/>
        <v>1.2965333333333333</v>
      </c>
      <c r="FN180" s="1" t="str" cm="1">
        <f t="array" aca="1" ref="FN180" ca="1">CONCATENATE(INDIRECT(ADDRESS(1,MATCH(_xlfn.MINIFS(B180:FE180,metrics.rec,"MAE"),B180:FE180,0)+1)), ", ", INDIRECT(ADDRESS(2,MATCH(_xlfn.MINIFS(B180:FE180,metrics.rec,"MAE"),B180:FE180,0)+1)))</f>
        <v>k=5, r=0.5</v>
      </c>
      <c r="FO180" s="1" t="str" cm="1">
        <f t="array" aca="1" ref="FO180" ca="1">CONCATENATE(INDIRECT(ADDRESS(1,MATCH(_xlfn.MINIFS(B180:FE180,metrics.rec,"MSE"),B180:FE180,0)+1)), ", ", INDIRECT(ADDRESS(2,MATCH(_xlfn.MINIFS(B180:FE180,metrics.rec,"MSE"),B180:FE180,0)+1)))</f>
        <v>k=5, r=0.5</v>
      </c>
      <c r="FP180" s="1" t="str" cm="1">
        <f t="array" aca="1" ref="FP180" ca="1">CONCATENATE(INDIRECT(ADDRESS(1,MATCH(_xlfn.MAXIFS(B180:FE180,metrics.rec,"R"),B180:FE180,0)+1)), ", ", INDIRECT(ADDRESS(2,MATCH(_xlfn.MAXIFS(B180:FE180,metrics.rec,"R"),B180:FE180,0)+1)))</f>
        <v>k=5, r=0.5</v>
      </c>
      <c r="FQ180" s="1" t="str" cm="1">
        <f t="array" aca="1" ref="FQ180" ca="1">CONCATENATE(INDIRECT(ADDRESS(1,MATCH(_xlfn.MAXIFS(B180:FE180,metrics.rec,"Precision"),B180:FE180,0)+1)), ", ", INDIRECT(ADDRESS(2,MATCH(_xlfn.MAXIFS(B180:FE180,metrics.rec,"Precision"),B180:FE180,0)+1)))</f>
        <v>k=5, r=0.9</v>
      </c>
      <c r="FR180" s="1" t="str" cm="1">
        <f t="array" aca="1" ref="FR180" ca="1">CONCATENATE(INDIRECT(ADDRESS(1,MATCH(_xlfn.MAXIFS(B180:FE180,metrics.rec,"Recall"),B180:FE180,0)+1)), ", ", INDIRECT(ADDRESS(2,MATCH(_xlfn.MAXIFS(B180:FE180,metrics.rec,"Recall"),B180:FE180,0)+1)))</f>
        <v>k=5, r=0.5</v>
      </c>
      <c r="FS180" s="1" t="e" cm="1">
        <f t="array" aca="1" ref="FS180" ca="1">CONCATENATE(INDIRECT(ADDRESS(1,MATCH(_xlfn.MAXIFS(B180:FE180,metrics.rec,"Coverage"),B180:FE180,0)+1)), ", ", INDIRECT(ADDRESS(2,MATCH(_xlfn.MAXIFS(B180:FE180,metrics.rec,"Coverage"),B180:FE180,0)+1)))</f>
        <v>#N/A</v>
      </c>
      <c r="FT180" s="1" t="str" cm="1">
        <f t="array" aca="1" ref="FT180" ca="1">CONCATENATE(INDIRECT(ADDRESS(1,MATCH(_xlfn.MAXIFS(B180:FE180,metrics.rec,"Recatio"),B180:FE180,0)+1)), ", ", INDIRECT(ADDRESS(2,MATCH(_xlfn.MAXIFS(B180:FE180,metrics.rec,"Recatio"),B180:FE180,0)+1)))</f>
        <v>k=5, r=0.5</v>
      </c>
      <c r="FU180" s="1" t="str" cm="1">
        <f t="array" aca="1" ref="FU180" ca="1">CONCATENATE(INDIRECT(ADDRESS(1,MATCH(_xlfn.MINIFS(B180:FE180,metrics.rec,"Time"),B180:FE180,0)+1)), ", ", INDIRECT(ADDRESS(2,MATCH(_xlfn.MINIFS(B180:FE180,metrics.rec,"Time"),B180:FE180,0)+1)))</f>
        <v>k=5, r=0.9</v>
      </c>
    </row>
    <row r="181" spans="1:177" x14ac:dyDescent="0.2">
      <c r="A181" s="1" t="s">
        <v>176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>
        <v>0.65639999999999998</v>
      </c>
      <c r="S181" s="4">
        <v>0.74570000000000003</v>
      </c>
      <c r="T181" s="4">
        <v>0.2097</v>
      </c>
      <c r="U181" s="4">
        <v>2.1700000000000001E-2</v>
      </c>
      <c r="V181" s="4">
        <v>0.8054</v>
      </c>
      <c r="W181" s="4"/>
      <c r="X181" s="4">
        <v>1</v>
      </c>
      <c r="Y181" s="4">
        <v>1.7678</v>
      </c>
      <c r="Z181" s="5">
        <v>0.68320000000000003</v>
      </c>
      <c r="AA181" s="5">
        <v>0.8054</v>
      </c>
      <c r="AB181" s="5">
        <v>0.15</v>
      </c>
      <c r="AC181" s="5">
        <v>3.0099999999999998E-2</v>
      </c>
      <c r="AD181" s="5">
        <v>0.7429</v>
      </c>
      <c r="AE181" s="5"/>
      <c r="AF181" s="5">
        <v>0.998</v>
      </c>
      <c r="AG181" s="5">
        <v>1.3277000000000001</v>
      </c>
      <c r="AH181" s="4">
        <v>0.74929999999999997</v>
      </c>
      <c r="AI181" s="4">
        <v>0.96970000000000001</v>
      </c>
      <c r="AJ181" s="4">
        <v>7.9200000000000007E-2</v>
      </c>
      <c r="AK181" s="4">
        <v>5.57E-2</v>
      </c>
      <c r="AL181" s="4">
        <v>0.50519999999999998</v>
      </c>
      <c r="AM181" s="4"/>
      <c r="AN181" s="4">
        <v>0.94610000000000005</v>
      </c>
      <c r="AO181" s="4">
        <v>0.6028</v>
      </c>
      <c r="AP181" s="5"/>
      <c r="AQ181" s="5"/>
      <c r="AR181" s="5"/>
      <c r="AS181" s="5"/>
      <c r="AT181" s="5"/>
      <c r="AU181" s="5"/>
      <c r="AV181" s="5"/>
      <c r="AW181" s="5"/>
      <c r="AX181" s="4"/>
      <c r="AY181" s="4"/>
      <c r="AZ181" s="4"/>
      <c r="BA181" s="4"/>
      <c r="BB181" s="4"/>
      <c r="BC181" s="4"/>
      <c r="BD181" s="4"/>
      <c r="BE181" s="4"/>
      <c r="BF181" s="5"/>
      <c r="BG181" s="5"/>
      <c r="BH181" s="5"/>
      <c r="BI181" s="5"/>
      <c r="BJ181" s="5"/>
      <c r="BK181" s="5"/>
      <c r="BL181" s="5"/>
      <c r="BM181" s="5"/>
      <c r="BN181" s="4"/>
      <c r="BO181" s="4"/>
      <c r="BP181" s="4"/>
      <c r="BQ181" s="4"/>
      <c r="BR181" s="4"/>
      <c r="BS181" s="4"/>
      <c r="BT181" s="4"/>
      <c r="BU181" s="4"/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>
        <f t="shared" si="40"/>
        <v>0.69629999999999992</v>
      </c>
      <c r="FG181" s="4">
        <f t="shared" si="41"/>
        <v>0.84026666666666661</v>
      </c>
      <c r="FH181" s="4">
        <f t="shared" si="42"/>
        <v>0.14630000000000001</v>
      </c>
      <c r="FI181" s="4">
        <f t="shared" si="43"/>
        <v>3.5833333333333335E-2</v>
      </c>
      <c r="FJ181" s="4">
        <f t="shared" si="44"/>
        <v>0.6845</v>
      </c>
      <c r="FK181" s="4" t="e">
        <f t="shared" si="45"/>
        <v>#DIV/0!</v>
      </c>
      <c r="FL181" s="4">
        <f t="shared" si="46"/>
        <v>0.98136666666666672</v>
      </c>
      <c r="FM181" s="4">
        <f t="shared" si="47"/>
        <v>1.2327666666666668</v>
      </c>
      <c r="FN181" s="1" t="str" cm="1">
        <f t="array" aca="1" ref="FN181" ca="1">CONCATENATE(INDIRECT(ADDRESS(1,MATCH(_xlfn.MINIFS(B181:FE181,metrics.rec,"MAE"),B181:FE181,0)+1)), ", ", INDIRECT(ADDRESS(2,MATCH(_xlfn.MINIFS(B181:FE181,metrics.rec,"MAE"),B181:FE181,0)+1)))</f>
        <v>k=5, r=0.5</v>
      </c>
      <c r="FO181" s="1" t="str" cm="1">
        <f t="array" aca="1" ref="FO181" ca="1">CONCATENATE(INDIRECT(ADDRESS(1,MATCH(_xlfn.MINIFS(B181:FE181,metrics.rec,"MSE"),B181:FE181,0)+1)), ", ", INDIRECT(ADDRESS(2,MATCH(_xlfn.MINIFS(B181:FE181,metrics.rec,"MSE"),B181:FE181,0)+1)))</f>
        <v>k=5, r=0.5</v>
      </c>
      <c r="FP181" s="1" t="str" cm="1">
        <f t="array" aca="1" ref="FP181" ca="1">CONCATENATE(INDIRECT(ADDRESS(1,MATCH(_xlfn.MAXIFS(B181:FE181,metrics.rec,"R"),B181:FE181,0)+1)), ", ", INDIRECT(ADDRESS(2,MATCH(_xlfn.MAXIFS(B181:FE181,metrics.rec,"R"),B181:FE181,0)+1)))</f>
        <v>k=5, r=0.5</v>
      </c>
      <c r="FQ181" s="1" t="str" cm="1">
        <f t="array" aca="1" ref="FQ181" ca="1">CONCATENATE(INDIRECT(ADDRESS(1,MATCH(_xlfn.MAXIFS(B181:FE181,metrics.rec,"Precision"),B181:FE181,0)+1)), ", ", INDIRECT(ADDRESS(2,MATCH(_xlfn.MAXIFS(B181:FE181,metrics.rec,"Precision"),B181:FE181,0)+1)))</f>
        <v>k=5, r=0.9</v>
      </c>
      <c r="FR181" s="1" t="str" cm="1">
        <f t="array" aca="1" ref="FR181" ca="1">CONCATENATE(INDIRECT(ADDRESS(1,MATCH(_xlfn.MAXIFS(B181:FE181,metrics.rec,"Recall"),B181:FE181,0)+1)), ", ", INDIRECT(ADDRESS(2,MATCH(_xlfn.MAXIFS(B181:FE181,metrics.rec,"Recall"),B181:FE181,0)+1)))</f>
        <v>k=5, r=0.5</v>
      </c>
      <c r="FS181" s="1" t="e" cm="1">
        <f t="array" aca="1" ref="FS181" ca="1">CONCATENATE(INDIRECT(ADDRESS(1,MATCH(_xlfn.MAXIFS(B181:FE181,metrics.rec,"Coverage"),B181:FE181,0)+1)), ", ", INDIRECT(ADDRESS(2,MATCH(_xlfn.MAXIFS(B181:FE181,metrics.rec,"Coverage"),B181:FE181,0)+1)))</f>
        <v>#N/A</v>
      </c>
      <c r="FT181" s="1" t="str" cm="1">
        <f t="array" aca="1" ref="FT181" ca="1">CONCATENATE(INDIRECT(ADDRESS(1,MATCH(_xlfn.MAXIFS(B181:FE181,metrics.rec,"Recatio"),B181:FE181,0)+1)), ", ", INDIRECT(ADDRESS(2,MATCH(_xlfn.MAXIFS(B181:FE181,metrics.rec,"Recatio"),B181:FE181,0)+1)))</f>
        <v>k=5, r=0.5</v>
      </c>
      <c r="FU181" s="1" t="str" cm="1">
        <f t="array" aca="1" ref="FU181" ca="1">CONCATENATE(INDIRECT(ADDRESS(1,MATCH(_xlfn.MINIFS(B181:FE181,metrics.rec,"Time"),B181:FE181,0)+1)), ", ", INDIRECT(ADDRESS(2,MATCH(_xlfn.MINIFS(B181:FE181,metrics.rec,"Time"),B181:FE181,0)+1)))</f>
        <v>k=5, r=0.9</v>
      </c>
    </row>
    <row r="182" spans="1:177" x14ac:dyDescent="0.2">
      <c r="A182" s="1" t="s">
        <v>177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>
        <v>0.65920000000000001</v>
      </c>
      <c r="S182" s="4">
        <v>0.76359999999999995</v>
      </c>
      <c r="T182" s="4">
        <v>0.25719999999999998</v>
      </c>
      <c r="U182" s="4">
        <v>1.21E-2</v>
      </c>
      <c r="V182" s="4">
        <v>0.84860000000000002</v>
      </c>
      <c r="W182" s="4"/>
      <c r="X182" s="4">
        <v>1</v>
      </c>
      <c r="Y182" s="4">
        <v>2.0419</v>
      </c>
      <c r="Z182" s="5">
        <v>0.6794</v>
      </c>
      <c r="AA182" s="5">
        <v>0.80769999999999997</v>
      </c>
      <c r="AB182" s="5">
        <v>0.20300000000000001</v>
      </c>
      <c r="AC182" s="5">
        <v>2.1100000000000001E-2</v>
      </c>
      <c r="AD182" s="5">
        <v>0.80779999999999996</v>
      </c>
      <c r="AE182" s="5"/>
      <c r="AF182" s="5">
        <v>1</v>
      </c>
      <c r="AG182" s="5">
        <v>1.6879999999999999</v>
      </c>
      <c r="AH182" s="4">
        <v>0.73729999999999996</v>
      </c>
      <c r="AI182" s="4">
        <v>0.94510000000000005</v>
      </c>
      <c r="AJ182" s="4">
        <v>0.1143</v>
      </c>
      <c r="AK182" s="4">
        <v>4.3400000000000001E-2</v>
      </c>
      <c r="AL182" s="4">
        <v>0.61619999999999997</v>
      </c>
      <c r="AM182" s="4"/>
      <c r="AN182" s="4">
        <v>0.98</v>
      </c>
      <c r="AO182" s="4">
        <v>0.88280000000000003</v>
      </c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f t="shared" si="40"/>
        <v>0.69196666666666662</v>
      </c>
      <c r="FG182" s="4">
        <f t="shared" si="41"/>
        <v>0.83879999999999999</v>
      </c>
      <c r="FH182" s="4">
        <f t="shared" si="42"/>
        <v>0.1915</v>
      </c>
      <c r="FI182" s="4">
        <f t="shared" si="43"/>
        <v>2.5533333333333335E-2</v>
      </c>
      <c r="FJ182" s="4">
        <f t="shared" si="44"/>
        <v>0.75753333333333339</v>
      </c>
      <c r="FK182" s="4" t="e">
        <f t="shared" si="45"/>
        <v>#DIV/0!</v>
      </c>
      <c r="FL182" s="4">
        <f t="shared" si="46"/>
        <v>0.99333333333333329</v>
      </c>
      <c r="FM182" s="4">
        <f t="shared" si="47"/>
        <v>1.5375666666666667</v>
      </c>
      <c r="FN182" s="1" t="str" cm="1">
        <f t="array" aca="1" ref="FN182" ca="1">CONCATENATE(INDIRECT(ADDRESS(1,MATCH(_xlfn.MINIFS(B182:FE182,metrics.rec,"MAE"),B182:FE182,0)+1)), ", ", INDIRECT(ADDRESS(2,MATCH(_xlfn.MINIFS(B182:FE182,metrics.rec,"MAE"),B182:FE182,0)+1)))</f>
        <v>k=5, r=0.5</v>
      </c>
      <c r="FO182" s="1" t="str" cm="1">
        <f t="array" aca="1" ref="FO182" ca="1">CONCATENATE(INDIRECT(ADDRESS(1,MATCH(_xlfn.MINIFS(B182:FE182,metrics.rec,"MSE"),B182:FE182,0)+1)), ", ", INDIRECT(ADDRESS(2,MATCH(_xlfn.MINIFS(B182:FE182,metrics.rec,"MSE"),B182:FE182,0)+1)))</f>
        <v>k=5, r=0.5</v>
      </c>
      <c r="FP182" s="1" t="str" cm="1">
        <f t="array" aca="1" ref="FP182" ca="1">CONCATENATE(INDIRECT(ADDRESS(1,MATCH(_xlfn.MAXIFS(B182:FE182,metrics.rec,"R"),B182:FE182,0)+1)), ", ", INDIRECT(ADDRESS(2,MATCH(_xlfn.MAXIFS(B182:FE182,metrics.rec,"R"),B182:FE182,0)+1)))</f>
        <v>k=5, r=0.5</v>
      </c>
      <c r="FQ182" s="1" t="str" cm="1">
        <f t="array" aca="1" ref="FQ182" ca="1">CONCATENATE(INDIRECT(ADDRESS(1,MATCH(_xlfn.MAXIFS(B182:FE182,metrics.rec,"Precision"),B182:FE182,0)+1)), ", ", INDIRECT(ADDRESS(2,MATCH(_xlfn.MAXIFS(B182:FE182,metrics.rec,"Precision"),B182:FE182,0)+1)))</f>
        <v>k=5, r=0.9</v>
      </c>
      <c r="FR182" s="1" t="str" cm="1">
        <f t="array" aca="1" ref="FR182" ca="1">CONCATENATE(INDIRECT(ADDRESS(1,MATCH(_xlfn.MAXIFS(B182:FE182,metrics.rec,"Recall"),B182:FE182,0)+1)), ", ", INDIRECT(ADDRESS(2,MATCH(_xlfn.MAXIFS(B182:FE182,metrics.rec,"Recall"),B182:FE182,0)+1)))</f>
        <v>k=5, r=0.5</v>
      </c>
      <c r="FS182" s="1" t="e" cm="1">
        <f t="array" aca="1" ref="FS182" ca="1">CONCATENATE(INDIRECT(ADDRESS(1,MATCH(_xlfn.MAXIFS(B182:FE182,metrics.rec,"Coverage"),B182:FE182,0)+1)), ", ", INDIRECT(ADDRESS(2,MATCH(_xlfn.MAXIFS(B182:FE182,metrics.rec,"Coverage"),B182:FE182,0)+1)))</f>
        <v>#N/A</v>
      </c>
      <c r="FT182" s="1" t="str" cm="1">
        <f t="array" aca="1" ref="FT182" ca="1">CONCATENATE(INDIRECT(ADDRESS(1,MATCH(_xlfn.MAXIFS(B182:FE182,metrics.rec,"Recatio"),B182:FE182,0)+1)), ", ", INDIRECT(ADDRESS(2,MATCH(_xlfn.MAXIFS(B182:FE182,metrics.rec,"Recatio"),B182:FE182,0)+1)))</f>
        <v>k=5, r=0.5</v>
      </c>
      <c r="FU182" s="1" t="str" cm="1">
        <f t="array" aca="1" ref="FU182" ca="1">CONCATENATE(INDIRECT(ADDRESS(1,MATCH(_xlfn.MINIFS(B182:FE182,metrics.rec,"Time"),B182:FE182,0)+1)), ", ", INDIRECT(ADDRESS(2,MATCH(_xlfn.MINIFS(B182:FE182,metrics.rec,"Time"),B182:FE182,0)+1)))</f>
        <v>k=5, r=0.9</v>
      </c>
    </row>
    <row r="183" spans="1:177" x14ac:dyDescent="0.2">
      <c r="A183" s="1" t="s">
        <v>178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>
        <v>0.65859999999999996</v>
      </c>
      <c r="S183" s="4">
        <v>0.75290000000000001</v>
      </c>
      <c r="T183" s="4">
        <v>0.21560000000000001</v>
      </c>
      <c r="U183" s="4">
        <v>2.3E-2</v>
      </c>
      <c r="V183" s="4">
        <v>0.81799999999999995</v>
      </c>
      <c r="W183" s="4"/>
      <c r="X183" s="4">
        <v>1</v>
      </c>
      <c r="Y183" s="4">
        <v>1.8090999999999999</v>
      </c>
      <c r="Z183" s="5">
        <v>0.68069999999999997</v>
      </c>
      <c r="AA183" s="5">
        <v>0.80159999999999998</v>
      </c>
      <c r="AB183" s="5">
        <v>0.16339999999999999</v>
      </c>
      <c r="AC183" s="5">
        <v>3.4299999999999997E-2</v>
      </c>
      <c r="AD183" s="5">
        <v>0.76390000000000002</v>
      </c>
      <c r="AE183" s="5"/>
      <c r="AF183" s="5">
        <v>1</v>
      </c>
      <c r="AG183" s="5">
        <v>1.3862000000000001</v>
      </c>
      <c r="AH183" s="4">
        <v>0.74160000000000004</v>
      </c>
      <c r="AI183" s="4">
        <v>0.95050000000000001</v>
      </c>
      <c r="AJ183" s="4">
        <v>0.10390000000000001</v>
      </c>
      <c r="AK183" s="4">
        <v>5.3900000000000003E-2</v>
      </c>
      <c r="AL183" s="4">
        <v>0.53569999999999995</v>
      </c>
      <c r="AM183" s="4"/>
      <c r="AN183" s="4">
        <v>0.97640000000000005</v>
      </c>
      <c r="AO183" s="4">
        <v>0.6149</v>
      </c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f t="shared" si="40"/>
        <v>0.69363333333333321</v>
      </c>
      <c r="FG183" s="4">
        <f t="shared" si="41"/>
        <v>0.83499999999999996</v>
      </c>
      <c r="FH183" s="4">
        <f t="shared" si="42"/>
        <v>0.16096666666666667</v>
      </c>
      <c r="FI183" s="4">
        <f t="shared" si="43"/>
        <v>3.7066666666666664E-2</v>
      </c>
      <c r="FJ183" s="4">
        <f t="shared" si="44"/>
        <v>0.70586666666666664</v>
      </c>
      <c r="FK183" s="4" t="e">
        <f t="shared" si="45"/>
        <v>#DIV/0!</v>
      </c>
      <c r="FL183" s="4">
        <f t="shared" si="46"/>
        <v>0.99213333333333331</v>
      </c>
      <c r="FM183" s="4">
        <f t="shared" si="47"/>
        <v>1.2700666666666667</v>
      </c>
      <c r="FN183" s="1" t="str" cm="1">
        <f t="array" aca="1" ref="FN183" ca="1">CONCATENATE(INDIRECT(ADDRESS(1,MATCH(_xlfn.MINIFS(B183:FE183,metrics.rec,"MAE"),B183:FE183,0)+1)), ", ", INDIRECT(ADDRESS(2,MATCH(_xlfn.MINIFS(B183:FE183,metrics.rec,"MAE"),B183:FE183,0)+1)))</f>
        <v>k=5, r=0.5</v>
      </c>
      <c r="FO183" s="1" t="str" cm="1">
        <f t="array" aca="1" ref="FO183" ca="1">CONCATENATE(INDIRECT(ADDRESS(1,MATCH(_xlfn.MINIFS(B183:FE183,metrics.rec,"MSE"),B183:FE183,0)+1)), ", ", INDIRECT(ADDRESS(2,MATCH(_xlfn.MINIFS(B183:FE183,metrics.rec,"MSE"),B183:FE183,0)+1)))</f>
        <v>k=5, r=0.5</v>
      </c>
      <c r="FP183" s="1" t="str" cm="1">
        <f t="array" aca="1" ref="FP183" ca="1">CONCATENATE(INDIRECT(ADDRESS(1,MATCH(_xlfn.MAXIFS(B183:FE183,metrics.rec,"R"),B183:FE183,0)+1)), ", ", INDIRECT(ADDRESS(2,MATCH(_xlfn.MAXIFS(B183:FE183,metrics.rec,"R"),B183:FE183,0)+1)))</f>
        <v>k=5, r=0.5</v>
      </c>
      <c r="FQ183" s="1" t="str" cm="1">
        <f t="array" aca="1" ref="FQ183" ca="1">CONCATENATE(INDIRECT(ADDRESS(1,MATCH(_xlfn.MAXIFS(B183:FE183,metrics.rec,"Precision"),B183:FE183,0)+1)), ", ", INDIRECT(ADDRESS(2,MATCH(_xlfn.MAXIFS(B183:FE183,metrics.rec,"Precision"),B183:FE183,0)+1)))</f>
        <v>k=5, r=0.9</v>
      </c>
      <c r="FR183" s="1" t="str" cm="1">
        <f t="array" aca="1" ref="FR183" ca="1">CONCATENATE(INDIRECT(ADDRESS(1,MATCH(_xlfn.MAXIFS(B183:FE183,metrics.rec,"Recall"),B183:FE183,0)+1)), ", ", INDIRECT(ADDRESS(2,MATCH(_xlfn.MAXIFS(B183:FE183,metrics.rec,"Recall"),B183:FE183,0)+1)))</f>
        <v>k=5, r=0.5</v>
      </c>
      <c r="FS183" s="1" t="e" cm="1">
        <f t="array" aca="1" ref="FS183" ca="1">CONCATENATE(INDIRECT(ADDRESS(1,MATCH(_xlfn.MAXIFS(B183:FE183,metrics.rec,"Coverage"),B183:FE183,0)+1)), ", ", INDIRECT(ADDRESS(2,MATCH(_xlfn.MAXIFS(B183:FE183,metrics.rec,"Coverage"),B183:FE183,0)+1)))</f>
        <v>#N/A</v>
      </c>
      <c r="FT183" s="1" t="str" cm="1">
        <f t="array" aca="1" ref="FT183" ca="1">CONCATENATE(INDIRECT(ADDRESS(1,MATCH(_xlfn.MAXIFS(B183:FE183,metrics.rec,"Recatio"),B183:FE183,0)+1)), ", ", INDIRECT(ADDRESS(2,MATCH(_xlfn.MAXIFS(B183:FE183,metrics.rec,"Recatio"),B183:FE183,0)+1)))</f>
        <v>k=5, r=0.5</v>
      </c>
      <c r="FU183" s="1" t="str" cm="1">
        <f t="array" aca="1" ref="FU183" ca="1">CONCATENATE(INDIRECT(ADDRESS(1,MATCH(_xlfn.MINIFS(B183:FE183,metrics.rec,"Time"),B183:FE183,0)+1)), ", ", INDIRECT(ADDRESS(2,MATCH(_xlfn.MINIFS(B183:FE183,metrics.rec,"Time"),B183:FE183,0)+1)))</f>
        <v>k=5, r=0.9</v>
      </c>
    </row>
    <row r="184" spans="1:177" x14ac:dyDescent="0.2">
      <c r="A184" s="1" t="s">
        <v>179</v>
      </c>
      <c r="B184" s="4"/>
      <c r="C184" s="4"/>
      <c r="D184" s="4"/>
      <c r="E184" s="4"/>
      <c r="F184" s="4"/>
      <c r="G184" s="4"/>
      <c r="H184" s="4"/>
      <c r="I184" s="4"/>
      <c r="J184" s="5"/>
      <c r="K184" s="5"/>
      <c r="L184" s="5"/>
      <c r="M184" s="5"/>
      <c r="N184" s="5"/>
      <c r="O184" s="5"/>
      <c r="P184" s="5"/>
      <c r="Q184" s="5"/>
      <c r="R184" s="4">
        <v>0.66600000000000004</v>
      </c>
      <c r="S184" s="4">
        <v>0.76929999999999998</v>
      </c>
      <c r="T184" s="4">
        <v>0.1928</v>
      </c>
      <c r="U184" s="4">
        <v>2.3599999999999999E-2</v>
      </c>
      <c r="V184" s="4">
        <v>0.81140000000000001</v>
      </c>
      <c r="W184" s="4"/>
      <c r="X184" s="4">
        <v>1</v>
      </c>
      <c r="Y184" s="4">
        <v>1.9802999999999999</v>
      </c>
      <c r="Z184" s="5">
        <v>0.69169999999999998</v>
      </c>
      <c r="AA184" s="5">
        <v>0.8276</v>
      </c>
      <c r="AB184" s="5">
        <v>0.14449999999999999</v>
      </c>
      <c r="AC184" s="5">
        <v>3.4299999999999997E-2</v>
      </c>
      <c r="AD184" s="5">
        <v>0.75690000000000002</v>
      </c>
      <c r="AE184" s="5"/>
      <c r="AF184" s="5">
        <v>1</v>
      </c>
      <c r="AG184" s="5">
        <v>1.6162000000000001</v>
      </c>
      <c r="AH184" s="4">
        <v>0.75270000000000004</v>
      </c>
      <c r="AI184" s="4">
        <v>0.97799999999999998</v>
      </c>
      <c r="AJ184" s="4">
        <v>9.8799999999999999E-2</v>
      </c>
      <c r="AK184" s="4">
        <v>4.4200000000000003E-2</v>
      </c>
      <c r="AL184" s="4">
        <v>0.56430000000000002</v>
      </c>
      <c r="AM184" s="4"/>
      <c r="AN184" s="4">
        <v>0.98</v>
      </c>
      <c r="AO184" s="4">
        <v>0.86760000000000004</v>
      </c>
      <c r="AP184" s="5"/>
      <c r="AQ184" s="5"/>
      <c r="AR184" s="5"/>
      <c r="AS184" s="5"/>
      <c r="AT184" s="5"/>
      <c r="AU184" s="5"/>
      <c r="AV184" s="5"/>
      <c r="AW184" s="5"/>
      <c r="AX184" s="4"/>
      <c r="AY184" s="4"/>
      <c r="AZ184" s="4"/>
      <c r="BA184" s="4"/>
      <c r="BB184" s="4"/>
      <c r="BC184" s="4"/>
      <c r="BD184" s="4"/>
      <c r="BE184" s="4"/>
      <c r="BF184" s="5"/>
      <c r="BG184" s="5"/>
      <c r="BH184" s="5"/>
      <c r="BI184" s="5"/>
      <c r="BJ184" s="5"/>
      <c r="BK184" s="5"/>
      <c r="BL184" s="5"/>
      <c r="BM184" s="5"/>
      <c r="BN184" s="4"/>
      <c r="BO184" s="4"/>
      <c r="BP184" s="4"/>
      <c r="BQ184" s="4"/>
      <c r="BR184" s="4"/>
      <c r="BS184" s="4"/>
      <c r="BT184" s="4"/>
      <c r="BU184" s="4"/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>
        <f t="shared" si="40"/>
        <v>0.70346666666666657</v>
      </c>
      <c r="FG184" s="4">
        <f t="shared" si="41"/>
        <v>0.85829999999999995</v>
      </c>
      <c r="FH184" s="4">
        <f t="shared" si="42"/>
        <v>0.14536666666666667</v>
      </c>
      <c r="FI184" s="4">
        <f t="shared" si="43"/>
        <v>3.4033333333333332E-2</v>
      </c>
      <c r="FJ184" s="4">
        <f t="shared" si="44"/>
        <v>0.71086666666666665</v>
      </c>
      <c r="FK184" s="4" t="e">
        <f t="shared" si="45"/>
        <v>#DIV/0!</v>
      </c>
      <c r="FL184" s="4">
        <f t="shared" si="46"/>
        <v>0.99333333333333329</v>
      </c>
      <c r="FM184" s="4">
        <f t="shared" si="47"/>
        <v>1.4880333333333333</v>
      </c>
      <c r="FN184" s="1" t="str" cm="1">
        <f t="array" aca="1" ref="FN184" ca="1">CONCATENATE(INDIRECT(ADDRESS(1,MATCH(_xlfn.MINIFS(B184:FE184,metrics.rec,"MAE"),B184:FE184,0)+1)), ", ", INDIRECT(ADDRESS(2,MATCH(_xlfn.MINIFS(B184:FE184,metrics.rec,"MAE"),B184:FE184,0)+1)))</f>
        <v>k=5, r=0.5</v>
      </c>
      <c r="FO184" s="1" t="str" cm="1">
        <f t="array" aca="1" ref="FO184" ca="1">CONCATENATE(INDIRECT(ADDRESS(1,MATCH(_xlfn.MINIFS(B184:FE184,metrics.rec,"MSE"),B184:FE184,0)+1)), ", ", INDIRECT(ADDRESS(2,MATCH(_xlfn.MINIFS(B184:FE184,metrics.rec,"MSE"),B184:FE184,0)+1)))</f>
        <v>k=5, r=0.5</v>
      </c>
      <c r="FP184" s="1" t="str" cm="1">
        <f t="array" aca="1" ref="FP184" ca="1">CONCATENATE(INDIRECT(ADDRESS(1,MATCH(_xlfn.MAXIFS(B184:FE184,metrics.rec,"R"),B184:FE184,0)+1)), ", ", INDIRECT(ADDRESS(2,MATCH(_xlfn.MAXIFS(B184:FE184,metrics.rec,"R"),B184:FE184,0)+1)))</f>
        <v>k=5, r=0.5</v>
      </c>
      <c r="FQ184" s="1" t="str" cm="1">
        <f t="array" aca="1" ref="FQ184" ca="1">CONCATENATE(INDIRECT(ADDRESS(1,MATCH(_xlfn.MAXIFS(B184:FE184,metrics.rec,"Precision"),B184:FE184,0)+1)), ", ", INDIRECT(ADDRESS(2,MATCH(_xlfn.MAXIFS(B184:FE184,metrics.rec,"Precision"),B184:FE184,0)+1)))</f>
        <v>k=5, r=0.9</v>
      </c>
      <c r="FR184" s="1" t="str" cm="1">
        <f t="array" aca="1" ref="FR184" ca="1">CONCATENATE(INDIRECT(ADDRESS(1,MATCH(_xlfn.MAXIFS(B184:FE184,metrics.rec,"Recall"),B184:FE184,0)+1)), ", ", INDIRECT(ADDRESS(2,MATCH(_xlfn.MAXIFS(B184:FE184,metrics.rec,"Recall"),B184:FE184,0)+1)))</f>
        <v>k=5, r=0.5</v>
      </c>
      <c r="FS184" s="1" t="e" cm="1">
        <f t="array" aca="1" ref="FS184" ca="1">CONCATENATE(INDIRECT(ADDRESS(1,MATCH(_xlfn.MAXIFS(B184:FE184,metrics.rec,"Coverage"),B184:FE184,0)+1)), ", ", INDIRECT(ADDRESS(2,MATCH(_xlfn.MAXIFS(B184:FE184,metrics.rec,"Coverage"),B184:FE184,0)+1)))</f>
        <v>#N/A</v>
      </c>
      <c r="FT184" s="1" t="str" cm="1">
        <f t="array" aca="1" ref="FT184" ca="1">CONCATENATE(INDIRECT(ADDRESS(1,MATCH(_xlfn.MAXIFS(B184:FE184,metrics.rec,"Recatio"),B184:FE184,0)+1)), ", ", INDIRECT(ADDRESS(2,MATCH(_xlfn.MAXIFS(B184:FE184,metrics.rec,"Recatio"),B184:FE184,0)+1)))</f>
        <v>k=5, r=0.5</v>
      </c>
      <c r="FU184" s="1" t="str" cm="1">
        <f t="array" aca="1" ref="FU184" ca="1">CONCATENATE(INDIRECT(ADDRESS(1,MATCH(_xlfn.MINIFS(B184:FE184,metrics.rec,"Time"),B184:FE184,0)+1)), ", ", INDIRECT(ADDRESS(2,MATCH(_xlfn.MINIFS(B184:FE184,metrics.rec,"Time"),B184:FE184,0)+1)))</f>
        <v>k=5, r=0.9</v>
      </c>
    </row>
    <row r="185" spans="1:177" x14ac:dyDescent="0.2">
      <c r="A185" s="1" t="s">
        <v>180</v>
      </c>
      <c r="B185" s="4"/>
      <c r="C185" s="4"/>
      <c r="D185" s="4"/>
      <c r="E185" s="4"/>
      <c r="F185" s="4"/>
      <c r="G185" s="4"/>
      <c r="H185" s="4"/>
      <c r="I185" s="4"/>
      <c r="J185" s="5"/>
      <c r="K185" s="5"/>
      <c r="L185" s="5"/>
      <c r="M185" s="5"/>
      <c r="N185" s="5"/>
      <c r="O185" s="5"/>
      <c r="P185" s="5"/>
      <c r="Q185" s="5"/>
      <c r="R185" s="4">
        <v>0.66500000000000004</v>
      </c>
      <c r="S185" s="4">
        <v>0.76849999999999996</v>
      </c>
      <c r="T185" s="4">
        <v>0.1971</v>
      </c>
      <c r="U185" s="4">
        <v>2.35E-2</v>
      </c>
      <c r="V185" s="4">
        <v>0.81299999999999994</v>
      </c>
      <c r="W185" s="4"/>
      <c r="X185" s="4">
        <v>1</v>
      </c>
      <c r="Y185" s="4">
        <v>2.0124</v>
      </c>
      <c r="Z185" s="5">
        <v>0.69040000000000001</v>
      </c>
      <c r="AA185" s="5">
        <v>0.82569999999999999</v>
      </c>
      <c r="AB185" s="5">
        <v>0.1431</v>
      </c>
      <c r="AC185" s="5">
        <v>3.4000000000000002E-2</v>
      </c>
      <c r="AD185" s="5">
        <v>0.75900000000000001</v>
      </c>
      <c r="AE185" s="5"/>
      <c r="AF185" s="5">
        <v>1</v>
      </c>
      <c r="AG185" s="5">
        <v>1.6778</v>
      </c>
      <c r="AH185" s="4">
        <v>0.75229999999999997</v>
      </c>
      <c r="AI185" s="4">
        <v>0.97740000000000005</v>
      </c>
      <c r="AJ185" s="4">
        <v>9.9099999999999994E-2</v>
      </c>
      <c r="AK185" s="4">
        <v>4.4200000000000003E-2</v>
      </c>
      <c r="AL185" s="4">
        <v>0.56569999999999998</v>
      </c>
      <c r="AM185" s="4"/>
      <c r="AN185" s="4">
        <v>0.98</v>
      </c>
      <c r="AO185" s="4">
        <v>0.87819999999999998</v>
      </c>
      <c r="AP185" s="5"/>
      <c r="AQ185" s="5"/>
      <c r="AR185" s="5"/>
      <c r="AS185" s="5"/>
      <c r="AT185" s="5"/>
      <c r="AU185" s="5"/>
      <c r="AV185" s="5"/>
      <c r="AW185" s="5"/>
      <c r="AX185" s="4"/>
      <c r="AY185" s="4"/>
      <c r="AZ185" s="4"/>
      <c r="BA185" s="4"/>
      <c r="BB185" s="4"/>
      <c r="BC185" s="4"/>
      <c r="BD185" s="4"/>
      <c r="BE185" s="4"/>
      <c r="BF185" s="5"/>
      <c r="BG185" s="5"/>
      <c r="BH185" s="5"/>
      <c r="BI185" s="5"/>
      <c r="BJ185" s="5"/>
      <c r="BK185" s="5"/>
      <c r="BL185" s="5"/>
      <c r="BM185" s="5"/>
      <c r="BN185" s="4"/>
      <c r="BO185" s="4"/>
      <c r="BP185" s="4"/>
      <c r="BQ185" s="4"/>
      <c r="BR185" s="4"/>
      <c r="BS185" s="4"/>
      <c r="BT185" s="4"/>
      <c r="BU185" s="4"/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>
        <f t="shared" si="40"/>
        <v>0.70256666666666667</v>
      </c>
      <c r="FG185" s="4">
        <f t="shared" si="41"/>
        <v>0.85720000000000007</v>
      </c>
      <c r="FH185" s="4">
        <f t="shared" si="42"/>
        <v>0.14643333333333333</v>
      </c>
      <c r="FI185" s="4">
        <f t="shared" si="43"/>
        <v>3.3900000000000007E-2</v>
      </c>
      <c r="FJ185" s="4">
        <f t="shared" si="44"/>
        <v>0.71256666666666668</v>
      </c>
      <c r="FK185" s="4" t="e">
        <f t="shared" si="45"/>
        <v>#DIV/0!</v>
      </c>
      <c r="FL185" s="4">
        <f t="shared" si="46"/>
        <v>0.99333333333333329</v>
      </c>
      <c r="FM185" s="4">
        <f t="shared" si="47"/>
        <v>1.5227999999999999</v>
      </c>
      <c r="FN185" s="1" t="str" cm="1">
        <f t="array" aca="1" ref="FN185" ca="1">CONCATENATE(INDIRECT(ADDRESS(1,MATCH(_xlfn.MINIFS(B185:FE185,metrics.rec,"MAE"),B185:FE185,0)+1)), ", ", INDIRECT(ADDRESS(2,MATCH(_xlfn.MINIFS(B185:FE185,metrics.rec,"MAE"),B185:FE185,0)+1)))</f>
        <v>k=5, r=0.5</v>
      </c>
      <c r="FO185" s="1" t="str" cm="1">
        <f t="array" aca="1" ref="FO185" ca="1">CONCATENATE(INDIRECT(ADDRESS(1,MATCH(_xlfn.MINIFS(B185:FE185,metrics.rec,"MSE"),B185:FE185,0)+1)), ", ", INDIRECT(ADDRESS(2,MATCH(_xlfn.MINIFS(B185:FE185,metrics.rec,"MSE"),B185:FE185,0)+1)))</f>
        <v>k=5, r=0.5</v>
      </c>
      <c r="FP185" s="1" t="str" cm="1">
        <f t="array" aca="1" ref="FP185" ca="1">CONCATENATE(INDIRECT(ADDRESS(1,MATCH(_xlfn.MAXIFS(B185:FE185,metrics.rec,"R"),B185:FE185,0)+1)), ", ", INDIRECT(ADDRESS(2,MATCH(_xlfn.MAXIFS(B185:FE185,metrics.rec,"R"),B185:FE185,0)+1)))</f>
        <v>k=5, r=0.5</v>
      </c>
      <c r="FQ185" s="1" t="str" cm="1">
        <f t="array" aca="1" ref="FQ185" ca="1">CONCATENATE(INDIRECT(ADDRESS(1,MATCH(_xlfn.MAXIFS(B185:FE185,metrics.rec,"Precision"),B185:FE185,0)+1)), ", ", INDIRECT(ADDRESS(2,MATCH(_xlfn.MAXIFS(B185:FE185,metrics.rec,"Precision"),B185:FE185,0)+1)))</f>
        <v>k=5, r=0.9</v>
      </c>
      <c r="FR185" s="1" t="str" cm="1">
        <f t="array" aca="1" ref="FR185" ca="1">CONCATENATE(INDIRECT(ADDRESS(1,MATCH(_xlfn.MAXIFS(B185:FE185,metrics.rec,"Recall"),B185:FE185,0)+1)), ", ", INDIRECT(ADDRESS(2,MATCH(_xlfn.MAXIFS(B185:FE185,metrics.rec,"Recall"),B185:FE185,0)+1)))</f>
        <v>k=5, r=0.5</v>
      </c>
      <c r="FS185" s="1" t="e" cm="1">
        <f t="array" aca="1" ref="FS185" ca="1">CONCATENATE(INDIRECT(ADDRESS(1,MATCH(_xlfn.MAXIFS(B185:FE185,metrics.rec,"Coverage"),B185:FE185,0)+1)), ", ", INDIRECT(ADDRESS(2,MATCH(_xlfn.MAXIFS(B185:FE185,metrics.rec,"Coverage"),B185:FE185,0)+1)))</f>
        <v>#N/A</v>
      </c>
      <c r="FT185" s="1" t="str" cm="1">
        <f t="array" aca="1" ref="FT185" ca="1">CONCATENATE(INDIRECT(ADDRESS(1,MATCH(_xlfn.MAXIFS(B185:FE185,metrics.rec,"Recatio"),B185:FE185,0)+1)), ", ", INDIRECT(ADDRESS(2,MATCH(_xlfn.MAXIFS(B185:FE185,metrics.rec,"Recatio"),B185:FE185,0)+1)))</f>
        <v>k=5, r=0.5</v>
      </c>
      <c r="FU185" s="1" t="str" cm="1">
        <f t="array" aca="1" ref="FU185" ca="1">CONCATENATE(INDIRECT(ADDRESS(1,MATCH(_xlfn.MINIFS(B185:FE185,metrics.rec,"Time"),B185:FE185,0)+1)), ", ", INDIRECT(ADDRESS(2,MATCH(_xlfn.MINIFS(B185:FE185,metrics.rec,"Time"),B185:FE185,0)+1)))</f>
        <v>k=5, r=0.9</v>
      </c>
    </row>
    <row r="186" spans="1:177" x14ac:dyDescent="0.2">
      <c r="A186" s="1" t="s">
        <v>181</v>
      </c>
      <c r="B186" s="4"/>
      <c r="C186" s="4"/>
      <c r="D186" s="4"/>
      <c r="E186" s="4"/>
      <c r="F186" s="4"/>
      <c r="G186" s="4"/>
      <c r="H186" s="4"/>
      <c r="I186" s="4"/>
      <c r="J186" s="5"/>
      <c r="K186" s="5"/>
      <c r="L186" s="5"/>
      <c r="M186" s="5"/>
      <c r="N186" s="5"/>
      <c r="O186" s="5"/>
      <c r="P186" s="5"/>
      <c r="Q186" s="5"/>
      <c r="R186" s="4">
        <v>0.65890000000000004</v>
      </c>
      <c r="S186" s="4">
        <v>0.76160000000000005</v>
      </c>
      <c r="T186" s="4">
        <v>0.25669999999999998</v>
      </c>
      <c r="U186" s="4">
        <v>1.26E-2</v>
      </c>
      <c r="V186" s="4">
        <v>0.8468</v>
      </c>
      <c r="W186" s="4"/>
      <c r="X186" s="4">
        <v>1</v>
      </c>
      <c r="Y186" s="4">
        <v>2.0815000000000001</v>
      </c>
      <c r="Z186" s="5">
        <v>0.67900000000000005</v>
      </c>
      <c r="AA186" s="5">
        <v>0.80589999999999995</v>
      </c>
      <c r="AB186" s="5">
        <v>0.20569999999999999</v>
      </c>
      <c r="AC186" s="5">
        <v>2.1600000000000001E-2</v>
      </c>
      <c r="AD186" s="5">
        <v>0.8054</v>
      </c>
      <c r="AE186" s="5"/>
      <c r="AF186" s="5">
        <v>1</v>
      </c>
      <c r="AG186" s="5">
        <v>1.6737</v>
      </c>
      <c r="AH186" s="4">
        <v>0.73729999999999996</v>
      </c>
      <c r="AI186" s="4">
        <v>0.94399999999999995</v>
      </c>
      <c r="AJ186" s="4">
        <v>0.114</v>
      </c>
      <c r="AK186" s="4">
        <v>4.3400000000000001E-2</v>
      </c>
      <c r="AL186" s="4">
        <v>0.61519999999999997</v>
      </c>
      <c r="AM186" s="4"/>
      <c r="AN186" s="4">
        <v>0.98</v>
      </c>
      <c r="AO186" s="4">
        <v>0.87829999999999997</v>
      </c>
      <c r="AP186" s="5"/>
      <c r="AQ186" s="5"/>
      <c r="AR186" s="5"/>
      <c r="AS186" s="5"/>
      <c r="AT186" s="5"/>
      <c r="AU186" s="5"/>
      <c r="AV186" s="5"/>
      <c r="AW186" s="5"/>
      <c r="AX186" s="4"/>
      <c r="AY186" s="4"/>
      <c r="AZ186" s="4"/>
      <c r="BA186" s="4"/>
      <c r="BB186" s="4"/>
      <c r="BC186" s="4"/>
      <c r="BD186" s="4"/>
      <c r="BE186" s="4"/>
      <c r="BF186" s="5"/>
      <c r="BG186" s="5"/>
      <c r="BH186" s="5"/>
      <c r="BI186" s="5"/>
      <c r="BJ186" s="5"/>
      <c r="BK186" s="5"/>
      <c r="BL186" s="5"/>
      <c r="BM186" s="5"/>
      <c r="BN186" s="4"/>
      <c r="BO186" s="4"/>
      <c r="BP186" s="4"/>
      <c r="BQ186" s="4"/>
      <c r="BR186" s="4"/>
      <c r="BS186" s="4"/>
      <c r="BT186" s="4"/>
      <c r="BU186" s="4"/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>
        <f t="shared" si="40"/>
        <v>0.69173333333333342</v>
      </c>
      <c r="FG186" s="4">
        <f t="shared" si="41"/>
        <v>0.83716666666666661</v>
      </c>
      <c r="FH186" s="4">
        <f t="shared" si="42"/>
        <v>0.19213333333333335</v>
      </c>
      <c r="FI186" s="4">
        <f t="shared" si="43"/>
        <v>2.5866666666666666E-2</v>
      </c>
      <c r="FJ186" s="4">
        <f t="shared" si="44"/>
        <v>0.75580000000000014</v>
      </c>
      <c r="FK186" s="4" t="e">
        <f t="shared" si="45"/>
        <v>#DIV/0!</v>
      </c>
      <c r="FL186" s="4">
        <f t="shared" si="46"/>
        <v>0.99333333333333329</v>
      </c>
      <c r="FM186" s="4">
        <f t="shared" si="47"/>
        <v>1.5445000000000002</v>
      </c>
      <c r="FN186" s="1" t="str" cm="1">
        <f t="array" aca="1" ref="FN186" ca="1">CONCATENATE(INDIRECT(ADDRESS(1,MATCH(_xlfn.MINIFS(B186:FE186,metrics.rec,"MAE"),B186:FE186,0)+1)), ", ", INDIRECT(ADDRESS(2,MATCH(_xlfn.MINIFS(B186:FE186,metrics.rec,"MAE"),B186:FE186,0)+1)))</f>
        <v>k=5, r=0.5</v>
      </c>
      <c r="FO186" s="1" t="str" cm="1">
        <f t="array" aca="1" ref="FO186" ca="1">CONCATENATE(INDIRECT(ADDRESS(1,MATCH(_xlfn.MINIFS(B186:FE186,metrics.rec,"MSE"),B186:FE186,0)+1)), ", ", INDIRECT(ADDRESS(2,MATCH(_xlfn.MINIFS(B186:FE186,metrics.rec,"MSE"),B186:FE186,0)+1)))</f>
        <v>k=5, r=0.5</v>
      </c>
      <c r="FP186" s="1" t="str" cm="1">
        <f t="array" aca="1" ref="FP186" ca="1">CONCATENATE(INDIRECT(ADDRESS(1,MATCH(_xlfn.MAXIFS(B186:FE186,metrics.rec,"R"),B186:FE186,0)+1)), ", ", INDIRECT(ADDRESS(2,MATCH(_xlfn.MAXIFS(B186:FE186,metrics.rec,"R"),B186:FE186,0)+1)))</f>
        <v>k=5, r=0.5</v>
      </c>
      <c r="FQ186" s="1" t="str" cm="1">
        <f t="array" aca="1" ref="FQ186" ca="1">CONCATENATE(INDIRECT(ADDRESS(1,MATCH(_xlfn.MAXIFS(B186:FE186,metrics.rec,"Precision"),B186:FE186,0)+1)), ", ", INDIRECT(ADDRESS(2,MATCH(_xlfn.MAXIFS(B186:FE186,metrics.rec,"Precision"),B186:FE186,0)+1)))</f>
        <v>k=5, r=0.9</v>
      </c>
      <c r="FR186" s="1" t="str" cm="1">
        <f t="array" aca="1" ref="FR186" ca="1">CONCATENATE(INDIRECT(ADDRESS(1,MATCH(_xlfn.MAXIFS(B186:FE186,metrics.rec,"Recall"),B186:FE186,0)+1)), ", ", INDIRECT(ADDRESS(2,MATCH(_xlfn.MAXIFS(B186:FE186,metrics.rec,"Recall"),B186:FE186,0)+1)))</f>
        <v>k=5, r=0.5</v>
      </c>
      <c r="FS186" s="1" t="e" cm="1">
        <f t="array" aca="1" ref="FS186" ca="1">CONCATENATE(INDIRECT(ADDRESS(1,MATCH(_xlfn.MAXIFS(B186:FE186,metrics.rec,"Coverage"),B186:FE186,0)+1)), ", ", INDIRECT(ADDRESS(2,MATCH(_xlfn.MAXIFS(B186:FE186,metrics.rec,"Coverage"),B186:FE186,0)+1)))</f>
        <v>#N/A</v>
      </c>
      <c r="FT186" s="1" t="str" cm="1">
        <f t="array" aca="1" ref="FT186" ca="1">CONCATENATE(INDIRECT(ADDRESS(1,MATCH(_xlfn.MAXIFS(B186:FE186,metrics.rec,"Recatio"),B186:FE186,0)+1)), ", ", INDIRECT(ADDRESS(2,MATCH(_xlfn.MAXIFS(B186:FE186,metrics.rec,"Recatio"),B186:FE186,0)+1)))</f>
        <v>k=5, r=0.5</v>
      </c>
      <c r="FU186" s="1" t="str" cm="1">
        <f t="array" aca="1" ref="FU186" ca="1">CONCATENATE(INDIRECT(ADDRESS(1,MATCH(_xlfn.MINIFS(B186:FE186,metrics.rec,"Time"),B186:FE186,0)+1)), ", ", INDIRECT(ADDRESS(2,MATCH(_xlfn.MINIFS(B186:FE186,metrics.rec,"Time"),B186:FE186,0)+1)))</f>
        <v>k=5, r=0.9</v>
      </c>
    </row>
    <row r="187" spans="1:177" x14ac:dyDescent="0.2">
      <c r="A187" s="1" t="s">
        <v>182</v>
      </c>
      <c r="B187" s="4"/>
      <c r="C187" s="4"/>
      <c r="D187" s="4"/>
      <c r="E187" s="4"/>
      <c r="F187" s="4"/>
      <c r="G187" s="4"/>
      <c r="H187" s="4"/>
      <c r="I187" s="4"/>
      <c r="J187" s="5"/>
      <c r="K187" s="5"/>
      <c r="L187" s="5"/>
      <c r="M187" s="5"/>
      <c r="N187" s="5"/>
      <c r="O187" s="5"/>
      <c r="P187" s="5"/>
      <c r="Q187" s="5"/>
      <c r="R187" s="4">
        <v>0.66239999999999999</v>
      </c>
      <c r="S187" s="4">
        <v>0.77049999999999996</v>
      </c>
      <c r="T187" s="4">
        <v>0.26090000000000002</v>
      </c>
      <c r="U187" s="4">
        <v>1.2200000000000001E-2</v>
      </c>
      <c r="V187" s="4">
        <v>0.8468</v>
      </c>
      <c r="W187" s="4"/>
      <c r="X187" s="4">
        <v>1</v>
      </c>
      <c r="Y187" s="4">
        <v>2.0539000000000001</v>
      </c>
      <c r="Z187" s="5">
        <v>0.67810000000000004</v>
      </c>
      <c r="AA187" s="5">
        <v>0.80640000000000001</v>
      </c>
      <c r="AB187" s="5">
        <v>0.2064</v>
      </c>
      <c r="AC187" s="5">
        <v>2.1000000000000001E-2</v>
      </c>
      <c r="AD187" s="5">
        <v>0.80820000000000003</v>
      </c>
      <c r="AE187" s="5"/>
      <c r="AF187" s="5">
        <v>1</v>
      </c>
      <c r="AG187" s="5">
        <v>1.7107000000000001</v>
      </c>
      <c r="AH187" s="4">
        <v>0.73629999999999995</v>
      </c>
      <c r="AI187" s="4">
        <v>0.94320000000000004</v>
      </c>
      <c r="AJ187" s="4">
        <v>0.1152</v>
      </c>
      <c r="AK187" s="4">
        <v>4.3200000000000002E-2</v>
      </c>
      <c r="AL187" s="4">
        <v>0.61709999999999998</v>
      </c>
      <c r="AM187" s="4"/>
      <c r="AN187" s="4">
        <v>0.98</v>
      </c>
      <c r="AO187" s="4">
        <v>0.89759999999999995</v>
      </c>
      <c r="AP187" s="5"/>
      <c r="AQ187" s="5"/>
      <c r="AR187" s="5"/>
      <c r="AS187" s="5"/>
      <c r="AT187" s="5"/>
      <c r="AU187" s="5"/>
      <c r="AV187" s="5"/>
      <c r="AW187" s="5"/>
      <c r="AX187" s="4"/>
      <c r="AY187" s="4"/>
      <c r="AZ187" s="4"/>
      <c r="BA187" s="4"/>
      <c r="BB187" s="4"/>
      <c r="BC187" s="4"/>
      <c r="BD187" s="4"/>
      <c r="BE187" s="4"/>
      <c r="BF187" s="5"/>
      <c r="BG187" s="5"/>
      <c r="BH187" s="5"/>
      <c r="BI187" s="5"/>
      <c r="BJ187" s="5"/>
      <c r="BK187" s="5"/>
      <c r="BL187" s="5"/>
      <c r="BM187" s="5"/>
      <c r="BN187" s="4"/>
      <c r="BO187" s="4"/>
      <c r="BP187" s="4"/>
      <c r="BQ187" s="4"/>
      <c r="BR187" s="4"/>
      <c r="BS187" s="4"/>
      <c r="BT187" s="4"/>
      <c r="BU187" s="4"/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>
        <f t="shared" si="40"/>
        <v>0.6922666666666667</v>
      </c>
      <c r="FG187" s="4">
        <f t="shared" si="41"/>
        <v>0.84003333333333341</v>
      </c>
      <c r="FH187" s="4">
        <f t="shared" si="42"/>
        <v>0.19416666666666668</v>
      </c>
      <c r="FI187" s="4">
        <f t="shared" si="43"/>
        <v>2.5466666666666665E-2</v>
      </c>
      <c r="FJ187" s="4">
        <f t="shared" si="44"/>
        <v>0.75736666666666663</v>
      </c>
      <c r="FK187" s="4" t="e">
        <f t="shared" si="45"/>
        <v>#DIV/0!</v>
      </c>
      <c r="FL187" s="4">
        <f t="shared" si="46"/>
        <v>0.99333333333333329</v>
      </c>
      <c r="FM187" s="4">
        <f t="shared" si="47"/>
        <v>1.5540666666666667</v>
      </c>
      <c r="FN187" s="1" t="str" cm="1">
        <f t="array" aca="1" ref="FN187" ca="1">CONCATENATE(INDIRECT(ADDRESS(1,MATCH(_xlfn.MINIFS(B187:FE187,metrics.rec,"MAE"),B187:FE187,0)+1)), ", ", INDIRECT(ADDRESS(2,MATCH(_xlfn.MINIFS(B187:FE187,metrics.rec,"MAE"),B187:FE187,0)+1)))</f>
        <v>k=5, r=0.5</v>
      </c>
      <c r="FO187" s="1" t="str" cm="1">
        <f t="array" aca="1" ref="FO187" ca="1">CONCATENATE(INDIRECT(ADDRESS(1,MATCH(_xlfn.MINIFS(B187:FE187,metrics.rec,"MSE"),B187:FE187,0)+1)), ", ", INDIRECT(ADDRESS(2,MATCH(_xlfn.MINIFS(B187:FE187,metrics.rec,"MSE"),B187:FE187,0)+1)))</f>
        <v>k=5, r=0.5</v>
      </c>
      <c r="FP187" s="1" t="str" cm="1">
        <f t="array" aca="1" ref="FP187" ca="1">CONCATENATE(INDIRECT(ADDRESS(1,MATCH(_xlfn.MAXIFS(B187:FE187,metrics.rec,"R"),B187:FE187,0)+1)), ", ", INDIRECT(ADDRESS(2,MATCH(_xlfn.MAXIFS(B187:FE187,metrics.rec,"R"),B187:FE187,0)+1)))</f>
        <v>k=5, r=0.5</v>
      </c>
      <c r="FQ187" s="1" t="str" cm="1">
        <f t="array" aca="1" ref="FQ187" ca="1">CONCATENATE(INDIRECT(ADDRESS(1,MATCH(_xlfn.MAXIFS(B187:FE187,metrics.rec,"Precision"),B187:FE187,0)+1)), ", ", INDIRECT(ADDRESS(2,MATCH(_xlfn.MAXIFS(B187:FE187,metrics.rec,"Precision"),B187:FE187,0)+1)))</f>
        <v>k=5, r=0.9</v>
      </c>
      <c r="FR187" s="1" t="str" cm="1">
        <f t="array" aca="1" ref="FR187" ca="1">CONCATENATE(INDIRECT(ADDRESS(1,MATCH(_xlfn.MAXIFS(B187:FE187,metrics.rec,"Recall"),B187:FE187,0)+1)), ", ", INDIRECT(ADDRESS(2,MATCH(_xlfn.MAXIFS(B187:FE187,metrics.rec,"Recall"),B187:FE187,0)+1)))</f>
        <v>k=5, r=0.5</v>
      </c>
      <c r="FS187" s="1" t="e" cm="1">
        <f t="array" aca="1" ref="FS187" ca="1">CONCATENATE(INDIRECT(ADDRESS(1,MATCH(_xlfn.MAXIFS(B187:FE187,metrics.rec,"Coverage"),B187:FE187,0)+1)), ", ", INDIRECT(ADDRESS(2,MATCH(_xlfn.MAXIFS(B187:FE187,metrics.rec,"Coverage"),B187:FE187,0)+1)))</f>
        <v>#N/A</v>
      </c>
      <c r="FT187" s="1" t="str" cm="1">
        <f t="array" aca="1" ref="FT187" ca="1">CONCATENATE(INDIRECT(ADDRESS(1,MATCH(_xlfn.MAXIFS(B187:FE187,metrics.rec,"Recatio"),B187:FE187,0)+1)), ", ", INDIRECT(ADDRESS(2,MATCH(_xlfn.MAXIFS(B187:FE187,metrics.rec,"Recatio"),B187:FE187,0)+1)))</f>
        <v>k=5, r=0.5</v>
      </c>
      <c r="FU187" s="1" t="str" cm="1">
        <f t="array" aca="1" ref="FU187" ca="1">CONCATENATE(INDIRECT(ADDRESS(1,MATCH(_xlfn.MINIFS(B187:FE187,metrics.rec,"Time"),B187:FE187,0)+1)), ", ", INDIRECT(ADDRESS(2,MATCH(_xlfn.MINIFS(B187:FE187,metrics.rec,"Time"),B187:FE187,0)+1)))</f>
        <v>k=5, r=0.9</v>
      </c>
    </row>
    <row r="188" spans="1:177" x14ac:dyDescent="0.2">
      <c r="A188" s="1" t="s">
        <v>183</v>
      </c>
      <c r="B188" s="4"/>
      <c r="C188" s="4"/>
      <c r="D188" s="4"/>
      <c r="E188" s="4"/>
      <c r="F188" s="4"/>
      <c r="G188" s="4"/>
      <c r="H188" s="4"/>
      <c r="I188" s="4"/>
      <c r="J188" s="5"/>
      <c r="K188" s="5"/>
      <c r="L188" s="5"/>
      <c r="M188" s="5"/>
      <c r="N188" s="5"/>
      <c r="O188" s="5"/>
      <c r="P188" s="5"/>
      <c r="Q188" s="5"/>
      <c r="R188" s="4">
        <v>0.66049999999999998</v>
      </c>
      <c r="S188" s="4">
        <v>0.76529999999999998</v>
      </c>
      <c r="T188" s="4">
        <v>0.24310000000000001</v>
      </c>
      <c r="U188" s="4">
        <v>1.4200000000000001E-2</v>
      </c>
      <c r="V188" s="4">
        <v>0.84409999999999996</v>
      </c>
      <c r="W188" s="4"/>
      <c r="X188" s="4">
        <v>1</v>
      </c>
      <c r="Y188" s="4">
        <v>2.0371000000000001</v>
      </c>
      <c r="Z188" s="5">
        <v>0.68279999999999996</v>
      </c>
      <c r="AA188" s="5">
        <v>0.81289999999999996</v>
      </c>
      <c r="AB188" s="5">
        <v>0.18779999999999999</v>
      </c>
      <c r="AC188" s="5">
        <v>2.41E-2</v>
      </c>
      <c r="AD188" s="5">
        <v>0.79679999999999995</v>
      </c>
      <c r="AE188" s="5"/>
      <c r="AF188" s="5">
        <v>1</v>
      </c>
      <c r="AG188" s="5">
        <v>1.6736</v>
      </c>
      <c r="AH188" s="4">
        <v>0.74570000000000003</v>
      </c>
      <c r="AI188" s="4">
        <v>0.96260000000000001</v>
      </c>
      <c r="AJ188" s="4">
        <v>0.1066</v>
      </c>
      <c r="AK188" s="4">
        <v>4.3799999999999999E-2</v>
      </c>
      <c r="AL188" s="4">
        <v>0.58860000000000001</v>
      </c>
      <c r="AM188" s="4"/>
      <c r="AN188" s="4">
        <v>0.98</v>
      </c>
      <c r="AO188" s="4">
        <v>0.879</v>
      </c>
      <c r="AP188" s="5"/>
      <c r="AQ188" s="5"/>
      <c r="AR188" s="5"/>
      <c r="AS188" s="5"/>
      <c r="AT188" s="5"/>
      <c r="AU188" s="5"/>
      <c r="AV188" s="5"/>
      <c r="AW188" s="5"/>
      <c r="AX188" s="4"/>
      <c r="AY188" s="4"/>
      <c r="AZ188" s="4"/>
      <c r="BA188" s="4"/>
      <c r="BB188" s="4"/>
      <c r="BC188" s="4"/>
      <c r="BD188" s="4"/>
      <c r="BE188" s="4"/>
      <c r="BF188" s="5"/>
      <c r="BG188" s="5"/>
      <c r="BH188" s="5"/>
      <c r="BI188" s="5"/>
      <c r="BJ188" s="5"/>
      <c r="BK188" s="5"/>
      <c r="BL188" s="5"/>
      <c r="BM188" s="5"/>
      <c r="BN188" s="4"/>
      <c r="BO188" s="4"/>
      <c r="BP188" s="4"/>
      <c r="BQ188" s="4"/>
      <c r="BR188" s="4"/>
      <c r="BS188" s="4"/>
      <c r="BT188" s="4"/>
      <c r="BU188" s="4"/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>
        <f t="shared" si="40"/>
        <v>0.69633333333333336</v>
      </c>
      <c r="FG188" s="4">
        <f t="shared" si="41"/>
        <v>0.84693333333333332</v>
      </c>
      <c r="FH188" s="4">
        <f t="shared" si="42"/>
        <v>0.17916666666666667</v>
      </c>
      <c r="FI188" s="4">
        <f t="shared" si="43"/>
        <v>2.7366666666666668E-2</v>
      </c>
      <c r="FJ188" s="4">
        <f t="shared" si="44"/>
        <v>0.74316666666666664</v>
      </c>
      <c r="FK188" s="4" t="e">
        <f t="shared" si="45"/>
        <v>#DIV/0!</v>
      </c>
      <c r="FL188" s="4">
        <f t="shared" si="46"/>
        <v>0.99333333333333329</v>
      </c>
      <c r="FM188" s="4">
        <f t="shared" si="47"/>
        <v>1.5299000000000003</v>
      </c>
      <c r="FN188" s="1" t="str" cm="1">
        <f t="array" aca="1" ref="FN188" ca="1">CONCATENATE(INDIRECT(ADDRESS(1,MATCH(_xlfn.MINIFS(B188:FE188,metrics.rec,"MAE"),B188:FE188,0)+1)), ", ", INDIRECT(ADDRESS(2,MATCH(_xlfn.MINIFS(B188:FE188,metrics.rec,"MAE"),B188:FE188,0)+1)))</f>
        <v>k=5, r=0.5</v>
      </c>
      <c r="FO188" s="1" t="str" cm="1">
        <f t="array" aca="1" ref="FO188" ca="1">CONCATENATE(INDIRECT(ADDRESS(1,MATCH(_xlfn.MINIFS(B188:FE188,metrics.rec,"MSE"),B188:FE188,0)+1)), ", ", INDIRECT(ADDRESS(2,MATCH(_xlfn.MINIFS(B188:FE188,metrics.rec,"MSE"),B188:FE188,0)+1)))</f>
        <v>k=5, r=0.5</v>
      </c>
      <c r="FP188" s="1" t="str" cm="1">
        <f t="array" aca="1" ref="FP188" ca="1">CONCATENATE(INDIRECT(ADDRESS(1,MATCH(_xlfn.MAXIFS(B188:FE188,metrics.rec,"R"),B188:FE188,0)+1)), ", ", INDIRECT(ADDRESS(2,MATCH(_xlfn.MAXIFS(B188:FE188,metrics.rec,"R"),B188:FE188,0)+1)))</f>
        <v>k=5, r=0.5</v>
      </c>
      <c r="FQ188" s="1" t="str" cm="1">
        <f t="array" aca="1" ref="FQ188" ca="1">CONCATENATE(INDIRECT(ADDRESS(1,MATCH(_xlfn.MAXIFS(B188:FE188,metrics.rec,"Precision"),B188:FE188,0)+1)), ", ", INDIRECT(ADDRESS(2,MATCH(_xlfn.MAXIFS(B188:FE188,metrics.rec,"Precision"),B188:FE188,0)+1)))</f>
        <v>k=5, r=0.9</v>
      </c>
      <c r="FR188" s="1" t="str" cm="1">
        <f t="array" aca="1" ref="FR188" ca="1">CONCATENATE(INDIRECT(ADDRESS(1,MATCH(_xlfn.MAXIFS(B188:FE188,metrics.rec,"Recall"),B188:FE188,0)+1)), ", ", INDIRECT(ADDRESS(2,MATCH(_xlfn.MAXIFS(B188:FE188,metrics.rec,"Recall"),B188:FE188,0)+1)))</f>
        <v>k=5, r=0.5</v>
      </c>
      <c r="FS188" s="1" t="e" cm="1">
        <f t="array" aca="1" ref="FS188" ca="1">CONCATENATE(INDIRECT(ADDRESS(1,MATCH(_xlfn.MAXIFS(B188:FE188,metrics.rec,"Coverage"),B188:FE188,0)+1)), ", ", INDIRECT(ADDRESS(2,MATCH(_xlfn.MAXIFS(B188:FE188,metrics.rec,"Coverage"),B188:FE188,0)+1)))</f>
        <v>#N/A</v>
      </c>
      <c r="FT188" s="1" t="str" cm="1">
        <f t="array" aca="1" ref="FT188" ca="1">CONCATENATE(INDIRECT(ADDRESS(1,MATCH(_xlfn.MAXIFS(B188:FE188,metrics.rec,"Recatio"),B188:FE188,0)+1)), ", ", INDIRECT(ADDRESS(2,MATCH(_xlfn.MAXIFS(B188:FE188,metrics.rec,"Recatio"),B188:FE188,0)+1)))</f>
        <v>k=5, r=0.5</v>
      </c>
      <c r="FU188" s="1" t="str" cm="1">
        <f t="array" aca="1" ref="FU188" ca="1">CONCATENATE(INDIRECT(ADDRESS(1,MATCH(_xlfn.MINIFS(B188:FE188,metrics.rec,"Time"),B188:FE188,0)+1)), ", ", INDIRECT(ADDRESS(2,MATCH(_xlfn.MINIFS(B188:FE188,metrics.rec,"Time"),B188:FE188,0)+1)))</f>
        <v>k=5, r=0.9</v>
      </c>
    </row>
    <row r="189" spans="1:177" x14ac:dyDescent="0.2">
      <c r="A189" s="1" t="s">
        <v>184</v>
      </c>
      <c r="B189" s="4"/>
      <c r="C189" s="4"/>
      <c r="D189" s="4"/>
      <c r="E189" s="4"/>
      <c r="F189" s="4"/>
      <c r="G189" s="4"/>
      <c r="H189" s="4"/>
      <c r="I189" s="4"/>
      <c r="J189" s="5"/>
      <c r="K189" s="5"/>
      <c r="L189" s="5"/>
      <c r="M189" s="5"/>
      <c r="N189" s="5"/>
      <c r="O189" s="5"/>
      <c r="P189" s="5"/>
      <c r="Q189" s="5"/>
      <c r="R189" s="4">
        <v>0.65949999999999998</v>
      </c>
      <c r="S189" s="4">
        <v>0.76380000000000003</v>
      </c>
      <c r="T189" s="4">
        <v>0.247</v>
      </c>
      <c r="U189" s="4">
        <v>1.38E-2</v>
      </c>
      <c r="V189" s="4">
        <v>0.84570000000000001</v>
      </c>
      <c r="W189" s="4"/>
      <c r="X189" s="4">
        <v>1</v>
      </c>
      <c r="Y189" s="4">
        <v>2.0133999999999999</v>
      </c>
      <c r="Z189" s="5">
        <v>0.68210000000000004</v>
      </c>
      <c r="AA189" s="5">
        <v>0.81310000000000004</v>
      </c>
      <c r="AB189" s="5">
        <v>0.18779999999999999</v>
      </c>
      <c r="AC189" s="5">
        <v>2.3599999999999999E-2</v>
      </c>
      <c r="AD189" s="5">
        <v>0.79910000000000003</v>
      </c>
      <c r="AE189" s="5"/>
      <c r="AF189" s="5">
        <v>1</v>
      </c>
      <c r="AG189" s="5">
        <v>1.6727000000000001</v>
      </c>
      <c r="AH189" s="4">
        <v>0.74470000000000003</v>
      </c>
      <c r="AI189" s="4">
        <v>0.96150000000000002</v>
      </c>
      <c r="AJ189" s="4">
        <v>0.1079</v>
      </c>
      <c r="AK189" s="4">
        <v>4.3700000000000003E-2</v>
      </c>
      <c r="AL189" s="4">
        <v>0.59060000000000001</v>
      </c>
      <c r="AM189" s="4"/>
      <c r="AN189" s="4">
        <v>0.98</v>
      </c>
      <c r="AO189" s="4">
        <v>0.86609999999999998</v>
      </c>
      <c r="AP189" s="5"/>
      <c r="AQ189" s="5"/>
      <c r="AR189" s="5"/>
      <c r="AS189" s="5"/>
      <c r="AT189" s="5"/>
      <c r="AU189" s="5"/>
      <c r="AV189" s="5"/>
      <c r="AW189" s="5"/>
      <c r="AX189" s="4"/>
      <c r="AY189" s="4"/>
      <c r="AZ189" s="4"/>
      <c r="BA189" s="4"/>
      <c r="BB189" s="4"/>
      <c r="BC189" s="4"/>
      <c r="BD189" s="4"/>
      <c r="BE189" s="4"/>
      <c r="BF189" s="5"/>
      <c r="BG189" s="5"/>
      <c r="BH189" s="5"/>
      <c r="BI189" s="5"/>
      <c r="BJ189" s="5"/>
      <c r="BK189" s="5"/>
      <c r="BL189" s="5"/>
      <c r="BM189" s="5"/>
      <c r="BN189" s="4"/>
      <c r="BO189" s="4"/>
      <c r="BP189" s="4"/>
      <c r="BQ189" s="4"/>
      <c r="BR189" s="4"/>
      <c r="BS189" s="4"/>
      <c r="BT189" s="4"/>
      <c r="BU189" s="4"/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>
        <f t="shared" si="40"/>
        <v>0.69543333333333335</v>
      </c>
      <c r="FG189" s="4">
        <f t="shared" si="41"/>
        <v>0.8461333333333334</v>
      </c>
      <c r="FH189" s="4">
        <f t="shared" si="42"/>
        <v>0.18089999999999998</v>
      </c>
      <c r="FI189" s="4">
        <f t="shared" si="43"/>
        <v>2.7033333333333336E-2</v>
      </c>
      <c r="FJ189" s="4">
        <f t="shared" si="44"/>
        <v>0.74513333333333343</v>
      </c>
      <c r="FK189" s="4" t="e">
        <f t="shared" si="45"/>
        <v>#DIV/0!</v>
      </c>
      <c r="FL189" s="4">
        <f t="shared" si="46"/>
        <v>0.99333333333333329</v>
      </c>
      <c r="FM189" s="4">
        <f t="shared" si="47"/>
        <v>1.5174000000000001</v>
      </c>
      <c r="FN189" s="1" t="str" cm="1">
        <f t="array" aca="1" ref="FN189" ca="1">CONCATENATE(INDIRECT(ADDRESS(1,MATCH(_xlfn.MINIFS(B189:FE189,metrics.rec,"MAE"),B189:FE189,0)+1)), ", ", INDIRECT(ADDRESS(2,MATCH(_xlfn.MINIFS(B189:FE189,metrics.rec,"MAE"),B189:FE189,0)+1)))</f>
        <v>k=5, r=0.5</v>
      </c>
      <c r="FO189" s="1" t="str" cm="1">
        <f t="array" aca="1" ref="FO189" ca="1">CONCATENATE(INDIRECT(ADDRESS(1,MATCH(_xlfn.MINIFS(B189:FE189,metrics.rec,"MSE"),B189:FE189,0)+1)), ", ", INDIRECT(ADDRESS(2,MATCH(_xlfn.MINIFS(B189:FE189,metrics.rec,"MSE"),B189:FE189,0)+1)))</f>
        <v>k=5, r=0.5</v>
      </c>
      <c r="FP189" s="1" t="str" cm="1">
        <f t="array" aca="1" ref="FP189" ca="1">CONCATENATE(INDIRECT(ADDRESS(1,MATCH(_xlfn.MAXIFS(B189:FE189,metrics.rec,"R"),B189:FE189,0)+1)), ", ", INDIRECT(ADDRESS(2,MATCH(_xlfn.MAXIFS(B189:FE189,metrics.rec,"R"),B189:FE189,0)+1)))</f>
        <v>k=5, r=0.5</v>
      </c>
      <c r="FQ189" s="1" t="str" cm="1">
        <f t="array" aca="1" ref="FQ189" ca="1">CONCATENATE(INDIRECT(ADDRESS(1,MATCH(_xlfn.MAXIFS(B189:FE189,metrics.rec,"Precision"),B189:FE189,0)+1)), ", ", INDIRECT(ADDRESS(2,MATCH(_xlfn.MAXIFS(B189:FE189,metrics.rec,"Precision"),B189:FE189,0)+1)))</f>
        <v>k=5, r=0.9</v>
      </c>
      <c r="FR189" s="1" t="str" cm="1">
        <f t="array" aca="1" ref="FR189" ca="1">CONCATENATE(INDIRECT(ADDRESS(1,MATCH(_xlfn.MAXIFS(B189:FE189,metrics.rec,"Recall"),B189:FE189,0)+1)), ", ", INDIRECT(ADDRESS(2,MATCH(_xlfn.MAXIFS(B189:FE189,metrics.rec,"Recall"),B189:FE189,0)+1)))</f>
        <v>k=5, r=0.5</v>
      </c>
      <c r="FS189" s="1" t="e" cm="1">
        <f t="array" aca="1" ref="FS189" ca="1">CONCATENATE(INDIRECT(ADDRESS(1,MATCH(_xlfn.MAXIFS(B189:FE189,metrics.rec,"Coverage"),B189:FE189,0)+1)), ", ", INDIRECT(ADDRESS(2,MATCH(_xlfn.MAXIFS(B189:FE189,metrics.rec,"Coverage"),B189:FE189,0)+1)))</f>
        <v>#N/A</v>
      </c>
      <c r="FT189" s="1" t="str" cm="1">
        <f t="array" aca="1" ref="FT189" ca="1">CONCATENATE(INDIRECT(ADDRESS(1,MATCH(_xlfn.MAXIFS(B189:FE189,metrics.rec,"Recatio"),B189:FE189,0)+1)), ", ", INDIRECT(ADDRESS(2,MATCH(_xlfn.MAXIFS(B189:FE189,metrics.rec,"Recatio"),B189:FE189,0)+1)))</f>
        <v>k=5, r=0.5</v>
      </c>
      <c r="FU189" s="1" t="str" cm="1">
        <f t="array" aca="1" ref="FU189" ca="1">CONCATENATE(INDIRECT(ADDRESS(1,MATCH(_xlfn.MINIFS(B189:FE189,metrics.rec,"Time"),B189:FE189,0)+1)), ", ", INDIRECT(ADDRESS(2,MATCH(_xlfn.MINIFS(B189:FE189,metrics.rec,"Time"),B189:FE189,0)+1)))</f>
        <v>k=5, r=0.9</v>
      </c>
    </row>
    <row r="190" spans="1:177" x14ac:dyDescent="0.2">
      <c r="A190" s="1" t="s">
        <v>185</v>
      </c>
      <c r="B190" s="4"/>
      <c r="C190" s="4"/>
      <c r="D190" s="4"/>
      <c r="E190" s="4"/>
      <c r="F190" s="4"/>
      <c r="G190" s="4"/>
      <c r="H190" s="4"/>
      <c r="I190" s="4"/>
      <c r="J190" s="5"/>
      <c r="K190" s="5"/>
      <c r="L190" s="5"/>
      <c r="M190" s="5"/>
      <c r="N190" s="5"/>
      <c r="O190" s="5"/>
      <c r="P190" s="5"/>
      <c r="Q190" s="5"/>
      <c r="R190" s="4">
        <v>0.6583</v>
      </c>
      <c r="S190" s="4">
        <v>0.75549999999999995</v>
      </c>
      <c r="T190" s="4">
        <v>0.20669999999999999</v>
      </c>
      <c r="U190" s="4">
        <v>2.12E-2</v>
      </c>
      <c r="V190" s="4">
        <v>0.78979999999999995</v>
      </c>
      <c r="W190" s="4"/>
      <c r="X190" s="4">
        <v>0.998</v>
      </c>
      <c r="Y190" s="4">
        <v>1.8073999999999999</v>
      </c>
      <c r="Z190" s="5">
        <v>0.68679999999999997</v>
      </c>
      <c r="AA190" s="5">
        <v>0.81769999999999998</v>
      </c>
      <c r="AB190" s="5">
        <v>0.14680000000000001</v>
      </c>
      <c r="AC190" s="5">
        <v>2.76E-2</v>
      </c>
      <c r="AD190" s="5">
        <v>0.7278</v>
      </c>
      <c r="AE190" s="5"/>
      <c r="AF190" s="5">
        <v>0.99150000000000005</v>
      </c>
      <c r="AG190" s="5">
        <v>1.6263000000000001</v>
      </c>
      <c r="AH190" s="4">
        <v>0.76349999999999996</v>
      </c>
      <c r="AI190" s="4">
        <v>0.99880000000000002</v>
      </c>
      <c r="AJ190" s="4">
        <v>3.1399999999999997E-2</v>
      </c>
      <c r="AK190" s="4">
        <v>4.9500000000000002E-2</v>
      </c>
      <c r="AL190" s="4">
        <v>0.53669999999999995</v>
      </c>
      <c r="AM190" s="4"/>
      <c r="AN190" s="4">
        <v>0.88080000000000003</v>
      </c>
      <c r="AO190" s="4">
        <v>0.60850000000000004</v>
      </c>
      <c r="AP190" s="5"/>
      <c r="AQ190" s="5"/>
      <c r="AR190" s="5"/>
      <c r="AS190" s="5"/>
      <c r="AT190" s="5"/>
      <c r="AU190" s="5"/>
      <c r="AV190" s="5"/>
      <c r="AW190" s="5"/>
      <c r="AX190" s="4"/>
      <c r="AY190" s="4"/>
      <c r="AZ190" s="4"/>
      <c r="BA190" s="4"/>
      <c r="BB190" s="4"/>
      <c r="BC190" s="4"/>
      <c r="BD190" s="4"/>
      <c r="BE190" s="4"/>
      <c r="BF190" s="5"/>
      <c r="BG190" s="5"/>
      <c r="BH190" s="5"/>
      <c r="BI190" s="5"/>
      <c r="BJ190" s="5"/>
      <c r="BK190" s="5"/>
      <c r="BL190" s="5"/>
      <c r="BM190" s="5"/>
      <c r="BN190" s="4"/>
      <c r="BO190" s="4"/>
      <c r="BP190" s="4"/>
      <c r="BQ190" s="4"/>
      <c r="BR190" s="4"/>
      <c r="BS190" s="4"/>
      <c r="BT190" s="4"/>
      <c r="BU190" s="4"/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>
        <f t="shared" si="40"/>
        <v>0.70286666666666664</v>
      </c>
      <c r="FG190" s="4">
        <f t="shared" si="41"/>
        <v>0.85733333333333339</v>
      </c>
      <c r="FH190" s="4">
        <f t="shared" si="42"/>
        <v>0.1283</v>
      </c>
      <c r="FI190" s="4">
        <f t="shared" si="43"/>
        <v>3.2766666666666666E-2</v>
      </c>
      <c r="FJ190" s="4">
        <f t="shared" si="44"/>
        <v>0.68476666666666652</v>
      </c>
      <c r="FK190" s="4" t="e">
        <f t="shared" si="45"/>
        <v>#DIV/0!</v>
      </c>
      <c r="FL190" s="4">
        <f t="shared" si="46"/>
        <v>0.95676666666666677</v>
      </c>
      <c r="FM190" s="4">
        <f t="shared" si="47"/>
        <v>1.3474000000000002</v>
      </c>
      <c r="FN190" s="1" t="str" cm="1">
        <f t="array" aca="1" ref="FN190" ca="1">CONCATENATE(INDIRECT(ADDRESS(1,MATCH(_xlfn.MINIFS(B190:FE190,metrics.rec,"MAE"),B190:FE190,0)+1)), ", ", INDIRECT(ADDRESS(2,MATCH(_xlfn.MINIFS(B190:FE190,metrics.rec,"MAE"),B190:FE190,0)+1)))</f>
        <v>k=5, r=0.5</v>
      </c>
      <c r="FO190" s="1" t="str" cm="1">
        <f t="array" aca="1" ref="FO190" ca="1">CONCATENATE(INDIRECT(ADDRESS(1,MATCH(_xlfn.MINIFS(B190:FE190,metrics.rec,"MSE"),B190:FE190,0)+1)), ", ", INDIRECT(ADDRESS(2,MATCH(_xlfn.MINIFS(B190:FE190,metrics.rec,"MSE"),B190:FE190,0)+1)))</f>
        <v>k=5, r=0.5</v>
      </c>
      <c r="FP190" s="1" t="str" cm="1">
        <f t="array" aca="1" ref="FP190" ca="1">CONCATENATE(INDIRECT(ADDRESS(1,MATCH(_xlfn.MAXIFS(B190:FE190,metrics.rec,"R"),B190:FE190,0)+1)), ", ", INDIRECT(ADDRESS(2,MATCH(_xlfn.MAXIFS(B190:FE190,metrics.rec,"R"),B190:FE190,0)+1)))</f>
        <v>k=5, r=0.5</v>
      </c>
      <c r="FQ190" s="1" t="str" cm="1">
        <f t="array" aca="1" ref="FQ190" ca="1">CONCATENATE(INDIRECT(ADDRESS(1,MATCH(_xlfn.MAXIFS(B190:FE190,metrics.rec,"Precision"),B190:FE190,0)+1)), ", ", INDIRECT(ADDRESS(2,MATCH(_xlfn.MAXIFS(B190:FE190,metrics.rec,"Precision"),B190:FE190,0)+1)))</f>
        <v>k=5, r=0.9</v>
      </c>
      <c r="FR190" s="1" t="str" cm="1">
        <f t="array" aca="1" ref="FR190" ca="1">CONCATENATE(INDIRECT(ADDRESS(1,MATCH(_xlfn.MAXIFS(B190:FE190,metrics.rec,"Recall"),B190:FE190,0)+1)), ", ", INDIRECT(ADDRESS(2,MATCH(_xlfn.MAXIFS(B190:FE190,metrics.rec,"Recall"),B190:FE190,0)+1)))</f>
        <v>k=5, r=0.5</v>
      </c>
      <c r="FS190" s="1" t="e" cm="1">
        <f t="array" aca="1" ref="FS190" ca="1">CONCATENATE(INDIRECT(ADDRESS(1,MATCH(_xlfn.MAXIFS(B190:FE190,metrics.rec,"Coverage"),B190:FE190,0)+1)), ", ", INDIRECT(ADDRESS(2,MATCH(_xlfn.MAXIFS(B190:FE190,metrics.rec,"Coverage"),B190:FE190,0)+1)))</f>
        <v>#N/A</v>
      </c>
      <c r="FT190" s="1" t="str" cm="1">
        <f t="array" aca="1" ref="FT190" ca="1">CONCATENATE(INDIRECT(ADDRESS(1,MATCH(_xlfn.MAXIFS(B190:FE190,metrics.rec,"Recatio"),B190:FE190,0)+1)), ", ", INDIRECT(ADDRESS(2,MATCH(_xlfn.MAXIFS(B190:FE190,metrics.rec,"Recatio"),B190:FE190,0)+1)))</f>
        <v>k=5, r=0.5</v>
      </c>
      <c r="FU190" s="1" t="str" cm="1">
        <f t="array" aca="1" ref="FU190" ca="1">CONCATENATE(INDIRECT(ADDRESS(1,MATCH(_xlfn.MINIFS(B190:FE190,metrics.rec,"Time"),B190:FE190,0)+1)), ", ", INDIRECT(ADDRESS(2,MATCH(_xlfn.MINIFS(B190:FE190,metrics.rec,"Time"),B190:FE190,0)+1)))</f>
        <v>k=5, r=0.9</v>
      </c>
    </row>
    <row r="191" spans="1:177" x14ac:dyDescent="0.2">
      <c r="A191" s="1" t="s">
        <v>186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0.64500000000000002</v>
      </c>
      <c r="S191" s="4">
        <v>0.71730000000000005</v>
      </c>
      <c r="T191" s="4">
        <v>0.2722</v>
      </c>
      <c r="U191" s="4">
        <v>1.0200000000000001E-2</v>
      </c>
      <c r="V191" s="4">
        <v>0.85009999999999997</v>
      </c>
      <c r="W191" s="4"/>
      <c r="X191" s="4">
        <v>1</v>
      </c>
      <c r="Y191" s="4">
        <v>4.5412999999999997</v>
      </c>
      <c r="Z191" s="5">
        <v>0.68120000000000003</v>
      </c>
      <c r="AA191" s="5">
        <v>0.79890000000000005</v>
      </c>
      <c r="AB191" s="5">
        <v>0.21110000000000001</v>
      </c>
      <c r="AC191" s="5">
        <v>1.9E-2</v>
      </c>
      <c r="AD191" s="5">
        <v>0.81189999999999996</v>
      </c>
      <c r="AE191" s="5"/>
      <c r="AF191" s="5">
        <v>1</v>
      </c>
      <c r="AG191" s="5">
        <v>3.548</v>
      </c>
      <c r="AH191" s="4">
        <v>0.75149999999999995</v>
      </c>
      <c r="AI191" s="4">
        <v>0.97850000000000004</v>
      </c>
      <c r="AJ191" s="4">
        <v>0.1231</v>
      </c>
      <c r="AK191" s="4">
        <v>6.4600000000000005E-2</v>
      </c>
      <c r="AL191" s="4">
        <v>0.54220000000000002</v>
      </c>
      <c r="AM191" s="4"/>
      <c r="AN191" s="4">
        <v>0.97409999999999997</v>
      </c>
      <c r="AO191" s="4">
        <v>0.98019999999999996</v>
      </c>
      <c r="AP191" s="5"/>
      <c r="AQ191" s="5"/>
      <c r="AR191" s="5"/>
      <c r="AS191" s="5"/>
      <c r="AT191" s="5"/>
      <c r="AU191" s="5"/>
      <c r="AV191" s="5"/>
      <c r="AW191" s="5"/>
      <c r="AX191" s="4"/>
      <c r="AY191" s="4"/>
      <c r="AZ191" s="4"/>
      <c r="BA191" s="4"/>
      <c r="BB191" s="4"/>
      <c r="BC191" s="4"/>
      <c r="BD191" s="4"/>
      <c r="BE191" s="4"/>
      <c r="BF191" s="5"/>
      <c r="BG191" s="5"/>
      <c r="BH191" s="5"/>
      <c r="BI191" s="5"/>
      <c r="BJ191" s="5"/>
      <c r="BK191" s="5"/>
      <c r="BL191" s="5"/>
      <c r="BM191" s="5"/>
      <c r="BN191" s="4"/>
      <c r="BO191" s="4"/>
      <c r="BP191" s="4"/>
      <c r="BQ191" s="4"/>
      <c r="BR191" s="4"/>
      <c r="BS191" s="4"/>
      <c r="BT191" s="4"/>
      <c r="BU191" s="4"/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>
        <f t="shared" si="40"/>
        <v>0.69256666666666666</v>
      </c>
      <c r="FG191" s="4">
        <f t="shared" si="41"/>
        <v>0.83156666666666668</v>
      </c>
      <c r="FH191" s="4">
        <f t="shared" si="42"/>
        <v>0.20213333333333336</v>
      </c>
      <c r="FI191" s="4">
        <f t="shared" si="43"/>
        <v>3.1266666666666672E-2</v>
      </c>
      <c r="FJ191" s="4">
        <f t="shared" si="44"/>
        <v>0.73473333333333335</v>
      </c>
      <c r="FK191" s="4" t="e">
        <f t="shared" si="45"/>
        <v>#DIV/0!</v>
      </c>
      <c r="FL191" s="4">
        <f t="shared" si="46"/>
        <v>0.99136666666666662</v>
      </c>
      <c r="FM191" s="4">
        <f t="shared" si="47"/>
        <v>3.0231666666666666</v>
      </c>
      <c r="FN191" s="1" t="str" cm="1">
        <f t="array" aca="1" ref="FN191" ca="1">CONCATENATE(INDIRECT(ADDRESS(1,MATCH(_xlfn.MINIFS(B191:FE191,metrics.rec,"MAE"),B191:FE191,0)+1)), ", ", INDIRECT(ADDRESS(2,MATCH(_xlfn.MINIFS(B191:FE191,metrics.rec,"MAE"),B191:FE191,0)+1)))</f>
        <v>k=5, r=0.5</v>
      </c>
      <c r="FO191" s="1" t="str" cm="1">
        <f t="array" aca="1" ref="FO191" ca="1">CONCATENATE(INDIRECT(ADDRESS(1,MATCH(_xlfn.MINIFS(B191:FE191,metrics.rec,"MSE"),B191:FE191,0)+1)), ", ", INDIRECT(ADDRESS(2,MATCH(_xlfn.MINIFS(B191:FE191,metrics.rec,"MSE"),B191:FE191,0)+1)))</f>
        <v>k=5, r=0.5</v>
      </c>
      <c r="FP191" s="1" t="str" cm="1">
        <f t="array" aca="1" ref="FP191" ca="1">CONCATENATE(INDIRECT(ADDRESS(1,MATCH(_xlfn.MAXIFS(B191:FE191,metrics.rec,"R"),B191:FE191,0)+1)), ", ", INDIRECT(ADDRESS(2,MATCH(_xlfn.MAXIFS(B191:FE191,metrics.rec,"R"),B191:FE191,0)+1)))</f>
        <v>k=5, r=0.5</v>
      </c>
      <c r="FQ191" s="1" t="str" cm="1">
        <f t="array" aca="1" ref="FQ191" ca="1">CONCATENATE(INDIRECT(ADDRESS(1,MATCH(_xlfn.MAXIFS(B191:FE191,metrics.rec,"Precision"),B191:FE191,0)+1)), ", ", INDIRECT(ADDRESS(2,MATCH(_xlfn.MAXIFS(B191:FE191,metrics.rec,"Precision"),B191:FE191,0)+1)))</f>
        <v>k=5, r=0.9</v>
      </c>
      <c r="FR191" s="1" t="str" cm="1">
        <f t="array" aca="1" ref="FR191" ca="1">CONCATENATE(INDIRECT(ADDRESS(1,MATCH(_xlfn.MAXIFS(B191:FE191,metrics.rec,"Recall"),B191:FE191,0)+1)), ", ", INDIRECT(ADDRESS(2,MATCH(_xlfn.MAXIFS(B191:FE191,metrics.rec,"Recall"),B191:FE191,0)+1)))</f>
        <v>k=5, r=0.5</v>
      </c>
      <c r="FS191" s="1" t="e" cm="1">
        <f t="array" aca="1" ref="FS191" ca="1">CONCATENATE(INDIRECT(ADDRESS(1,MATCH(_xlfn.MAXIFS(B191:FE191,metrics.rec,"Coverage"),B191:FE191,0)+1)), ", ", INDIRECT(ADDRESS(2,MATCH(_xlfn.MAXIFS(B191:FE191,metrics.rec,"Coverage"),B191:FE191,0)+1)))</f>
        <v>#N/A</v>
      </c>
      <c r="FT191" s="1" t="str" cm="1">
        <f t="array" aca="1" ref="FT191" ca="1">CONCATENATE(INDIRECT(ADDRESS(1,MATCH(_xlfn.MAXIFS(B191:FE191,metrics.rec,"Recatio"),B191:FE191,0)+1)), ", ", INDIRECT(ADDRESS(2,MATCH(_xlfn.MAXIFS(B191:FE191,metrics.rec,"Recatio"),B191:FE191,0)+1)))</f>
        <v>k=5, r=0.5</v>
      </c>
      <c r="FU191" s="1" t="str" cm="1">
        <f t="array" aca="1" ref="FU191" ca="1">CONCATENATE(INDIRECT(ADDRESS(1,MATCH(_xlfn.MINIFS(B191:FE191,metrics.rec,"Time"),B191:FE191,0)+1)), ", ", INDIRECT(ADDRESS(2,MATCH(_xlfn.MINIFS(B191:FE191,metrics.rec,"Time"),B191:FE191,0)+1)))</f>
        <v>k=5, r=0.9</v>
      </c>
    </row>
    <row r="192" spans="1:177" x14ac:dyDescent="0.2">
      <c r="A192" s="1" t="s">
        <v>187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0.66</v>
      </c>
      <c r="S192" s="4">
        <v>0.76570000000000005</v>
      </c>
      <c r="T192" s="4">
        <v>0.25519999999999998</v>
      </c>
      <c r="U192" s="4">
        <v>1.2E-2</v>
      </c>
      <c r="V192" s="4">
        <v>0.84840000000000004</v>
      </c>
      <c r="W192" s="4"/>
      <c r="X192" s="4">
        <v>1</v>
      </c>
      <c r="Y192" s="4">
        <v>2.0131999999999999</v>
      </c>
      <c r="Z192" s="5">
        <v>0.6804</v>
      </c>
      <c r="AA192" s="5">
        <v>0.8105</v>
      </c>
      <c r="AB192" s="5">
        <v>0.2009</v>
      </c>
      <c r="AC192" s="5">
        <v>2.1000000000000001E-2</v>
      </c>
      <c r="AD192" s="5">
        <v>0.80769999999999997</v>
      </c>
      <c r="AE192" s="5"/>
      <c r="AF192" s="5">
        <v>1</v>
      </c>
      <c r="AG192" s="5">
        <v>1.7021999999999999</v>
      </c>
      <c r="AH192" s="4">
        <v>0.73699999999999999</v>
      </c>
      <c r="AI192" s="4">
        <v>0.94399999999999995</v>
      </c>
      <c r="AJ192" s="4">
        <v>0.1154</v>
      </c>
      <c r="AK192" s="4">
        <v>4.3700000000000003E-2</v>
      </c>
      <c r="AL192" s="4">
        <v>0.61880000000000002</v>
      </c>
      <c r="AM192" s="4"/>
      <c r="AN192" s="4">
        <v>0.98</v>
      </c>
      <c r="AO192" s="4">
        <v>0.91549999999999998</v>
      </c>
      <c r="AP192" s="5"/>
      <c r="AQ192" s="5"/>
      <c r="AR192" s="5"/>
      <c r="AS192" s="5"/>
      <c r="AT192" s="5"/>
      <c r="AU192" s="5"/>
      <c r="AV192" s="5"/>
      <c r="AW192" s="5"/>
      <c r="AX192" s="4"/>
      <c r="AY192" s="4"/>
      <c r="AZ192" s="4"/>
      <c r="BA192" s="4"/>
      <c r="BB192" s="4"/>
      <c r="BC192" s="4"/>
      <c r="BD192" s="4"/>
      <c r="BE192" s="4"/>
      <c r="BF192" s="5"/>
      <c r="BG192" s="5"/>
      <c r="BH192" s="5"/>
      <c r="BI192" s="5"/>
      <c r="BJ192" s="5"/>
      <c r="BK192" s="5"/>
      <c r="BL192" s="5"/>
      <c r="BM192" s="5"/>
      <c r="BN192" s="4"/>
      <c r="BO192" s="4"/>
      <c r="BP192" s="4"/>
      <c r="BQ192" s="4"/>
      <c r="BR192" s="4"/>
      <c r="BS192" s="4"/>
      <c r="BT192" s="4"/>
      <c r="BU192" s="4"/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>
        <f t="shared" si="40"/>
        <v>0.69246666666666667</v>
      </c>
      <c r="FG192" s="4">
        <f t="shared" si="41"/>
        <v>0.84006666666666663</v>
      </c>
      <c r="FH192" s="4">
        <f t="shared" si="42"/>
        <v>0.19049999999999997</v>
      </c>
      <c r="FI192" s="4">
        <f t="shared" si="43"/>
        <v>2.5566666666666668E-2</v>
      </c>
      <c r="FJ192" s="4">
        <f t="shared" si="44"/>
        <v>0.75829999999999986</v>
      </c>
      <c r="FK192" s="4" t="e">
        <f t="shared" si="45"/>
        <v>#DIV/0!</v>
      </c>
      <c r="FL192" s="4">
        <f t="shared" si="46"/>
        <v>0.99333333333333329</v>
      </c>
      <c r="FM192" s="4">
        <f t="shared" si="47"/>
        <v>1.5436333333333332</v>
      </c>
      <c r="FN192" s="1" t="str" cm="1">
        <f t="array" aca="1" ref="FN192" ca="1">CONCATENATE(INDIRECT(ADDRESS(1,MATCH(_xlfn.MINIFS(B192:FE192,metrics.rec,"MAE"),B192:FE192,0)+1)), ", ", INDIRECT(ADDRESS(2,MATCH(_xlfn.MINIFS(B192:FE192,metrics.rec,"MAE"),B192:FE192,0)+1)))</f>
        <v>k=5, r=0.5</v>
      </c>
      <c r="FO192" s="1" t="str" cm="1">
        <f t="array" aca="1" ref="FO192" ca="1">CONCATENATE(INDIRECT(ADDRESS(1,MATCH(_xlfn.MINIFS(B192:FE192,metrics.rec,"MSE"),B192:FE192,0)+1)), ", ", INDIRECT(ADDRESS(2,MATCH(_xlfn.MINIFS(B192:FE192,metrics.rec,"MSE"),B192:FE192,0)+1)))</f>
        <v>k=5, r=0.5</v>
      </c>
      <c r="FP192" s="1" t="str" cm="1">
        <f t="array" aca="1" ref="FP192" ca="1">CONCATENATE(INDIRECT(ADDRESS(1,MATCH(_xlfn.MAXIFS(B192:FE192,metrics.rec,"R"),B192:FE192,0)+1)), ", ", INDIRECT(ADDRESS(2,MATCH(_xlfn.MAXIFS(B192:FE192,metrics.rec,"R"),B192:FE192,0)+1)))</f>
        <v>k=5, r=0.5</v>
      </c>
      <c r="FQ192" s="1" t="str" cm="1">
        <f t="array" aca="1" ref="FQ192" ca="1">CONCATENATE(INDIRECT(ADDRESS(1,MATCH(_xlfn.MAXIFS(B192:FE192,metrics.rec,"Precision"),B192:FE192,0)+1)), ", ", INDIRECT(ADDRESS(2,MATCH(_xlfn.MAXIFS(B192:FE192,metrics.rec,"Precision"),B192:FE192,0)+1)))</f>
        <v>k=5, r=0.9</v>
      </c>
      <c r="FR192" s="1" t="str" cm="1">
        <f t="array" aca="1" ref="FR192" ca="1">CONCATENATE(INDIRECT(ADDRESS(1,MATCH(_xlfn.MAXIFS(B192:FE192,metrics.rec,"Recall"),B192:FE192,0)+1)), ", ", INDIRECT(ADDRESS(2,MATCH(_xlfn.MAXIFS(B192:FE192,metrics.rec,"Recall"),B192:FE192,0)+1)))</f>
        <v>k=5, r=0.5</v>
      </c>
      <c r="FS192" s="1" t="e" cm="1">
        <f t="array" aca="1" ref="FS192" ca="1">CONCATENATE(INDIRECT(ADDRESS(1,MATCH(_xlfn.MAXIFS(B192:FE192,metrics.rec,"Coverage"),B192:FE192,0)+1)), ", ", INDIRECT(ADDRESS(2,MATCH(_xlfn.MAXIFS(B192:FE192,metrics.rec,"Coverage"),B192:FE192,0)+1)))</f>
        <v>#N/A</v>
      </c>
      <c r="FT192" s="1" t="str" cm="1">
        <f t="array" aca="1" ref="FT192" ca="1">CONCATENATE(INDIRECT(ADDRESS(1,MATCH(_xlfn.MAXIFS(B192:FE192,metrics.rec,"Recatio"),B192:FE192,0)+1)), ", ", INDIRECT(ADDRESS(2,MATCH(_xlfn.MAXIFS(B192:FE192,metrics.rec,"Recatio"),B192:FE192,0)+1)))</f>
        <v>k=5, r=0.5</v>
      </c>
      <c r="FU192" s="1" t="str" cm="1">
        <f t="array" aca="1" ref="FU192" ca="1">CONCATENATE(INDIRECT(ADDRESS(1,MATCH(_xlfn.MINIFS(B192:FE192,metrics.rec,"Time"),B192:FE192,0)+1)), ", ", INDIRECT(ADDRESS(2,MATCH(_xlfn.MINIFS(B192:FE192,metrics.rec,"Time"),B192:FE192,0)+1)))</f>
        <v>k=5, r=0.9</v>
      </c>
    </row>
    <row r="193" spans="1:177" x14ac:dyDescent="0.2">
      <c r="A193" s="1" t="s">
        <v>188</v>
      </c>
      <c r="B193" s="4"/>
      <c r="C193" s="4"/>
      <c r="D193" s="4"/>
      <c r="E193" s="4"/>
      <c r="F193" s="4"/>
      <c r="G193" s="4"/>
      <c r="H193" s="4"/>
      <c r="I193" s="4"/>
      <c r="J193" s="5"/>
      <c r="K193" s="5"/>
      <c r="L193" s="5"/>
      <c r="M193" s="5"/>
      <c r="N193" s="5"/>
      <c r="O193" s="5"/>
      <c r="P193" s="5"/>
      <c r="Q193" s="5"/>
      <c r="R193" s="4"/>
      <c r="S193" s="4"/>
      <c r="T193" s="4"/>
      <c r="U193" s="4"/>
      <c r="V193" s="4"/>
      <c r="W193" s="4"/>
      <c r="X193" s="4"/>
      <c r="Y193" s="4"/>
      <c r="Z193" s="5">
        <v>0.66180000000000005</v>
      </c>
      <c r="AA193" s="5">
        <v>0.7601</v>
      </c>
      <c r="AB193" s="5">
        <v>0.23880000000000001</v>
      </c>
      <c r="AC193" s="5">
        <v>1.6799999999999999E-2</v>
      </c>
      <c r="AD193" s="5">
        <v>0.83020000000000005</v>
      </c>
      <c r="AE193" s="5"/>
      <c r="AF193" s="5">
        <v>1</v>
      </c>
      <c r="AG193" s="5">
        <v>3.4439000000000002</v>
      </c>
      <c r="AH193" s="4">
        <v>0.72829999999999995</v>
      </c>
      <c r="AI193" s="4">
        <v>0.92410000000000003</v>
      </c>
      <c r="AJ193" s="4">
        <v>0.1603</v>
      </c>
      <c r="AK193" s="4">
        <v>5.5100000000000003E-2</v>
      </c>
      <c r="AL193" s="4">
        <v>0.60650000000000004</v>
      </c>
      <c r="AM193" s="4"/>
      <c r="AN193" s="4">
        <v>0.97599999999999998</v>
      </c>
      <c r="AO193" s="4">
        <v>1.0137</v>
      </c>
      <c r="AP193" s="5"/>
      <c r="AQ193" s="5"/>
      <c r="AR193" s="5"/>
      <c r="AS193" s="5"/>
      <c r="AT193" s="5"/>
      <c r="AU193" s="5"/>
      <c r="AV193" s="5"/>
      <c r="AW193" s="5"/>
      <c r="AX193" s="4"/>
      <c r="AY193" s="4"/>
      <c r="AZ193" s="4"/>
      <c r="BA193" s="4"/>
      <c r="BB193" s="4"/>
      <c r="BC193" s="4"/>
      <c r="BD193" s="4"/>
      <c r="BE193" s="4"/>
      <c r="BF193" s="5"/>
      <c r="BG193" s="5"/>
      <c r="BH193" s="5"/>
      <c r="BI193" s="5"/>
      <c r="BJ193" s="5"/>
      <c r="BK193" s="5"/>
      <c r="BL193" s="5"/>
      <c r="BM193" s="5"/>
      <c r="BN193" s="4"/>
      <c r="BO193" s="4"/>
      <c r="BP193" s="4"/>
      <c r="BQ193" s="4"/>
      <c r="BR193" s="4"/>
      <c r="BS193" s="4"/>
      <c r="BT193" s="4"/>
      <c r="BU193" s="4"/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>
        <f t="shared" si="40"/>
        <v>0.69504999999999995</v>
      </c>
      <c r="FG193" s="4">
        <f t="shared" si="41"/>
        <v>0.84210000000000007</v>
      </c>
      <c r="FH193" s="4">
        <f t="shared" si="42"/>
        <v>0.19955000000000001</v>
      </c>
      <c r="FI193" s="4">
        <f t="shared" si="43"/>
        <v>3.5950000000000003E-2</v>
      </c>
      <c r="FJ193" s="4">
        <f t="shared" si="44"/>
        <v>0.71835000000000004</v>
      </c>
      <c r="FK193" s="4" t="e">
        <f t="shared" si="45"/>
        <v>#DIV/0!</v>
      </c>
      <c r="FL193" s="4">
        <f t="shared" si="46"/>
        <v>0.98799999999999999</v>
      </c>
      <c r="FM193" s="4">
        <f t="shared" si="47"/>
        <v>2.2288000000000001</v>
      </c>
      <c r="FN193" s="1" t="str" cm="1">
        <f t="array" aca="1" ref="FN193" ca="1">CONCATENATE(INDIRECT(ADDRESS(1,MATCH(_xlfn.MINIFS(B193:FE193,metrics.rec,"MAE"),B193:FE193,0)+1)), ", ", INDIRECT(ADDRESS(2,MATCH(_xlfn.MINIFS(B193:FE193,metrics.rec,"MAE"),B193:FE193,0)+1)))</f>
        <v>k=5, r=0.7</v>
      </c>
      <c r="FO193" s="1" t="str" cm="1">
        <f t="array" aca="1" ref="FO193" ca="1">CONCATENATE(INDIRECT(ADDRESS(1,MATCH(_xlfn.MINIFS(B193:FE193,metrics.rec,"MSE"),B193:FE193,0)+1)), ", ", INDIRECT(ADDRESS(2,MATCH(_xlfn.MINIFS(B193:FE193,metrics.rec,"MSE"),B193:FE193,0)+1)))</f>
        <v>k=5, r=0.7</v>
      </c>
      <c r="FP193" s="1" t="str" cm="1">
        <f t="array" aca="1" ref="FP193" ca="1">CONCATENATE(INDIRECT(ADDRESS(1,MATCH(_xlfn.MAXIFS(B193:FE193,metrics.rec,"R"),B193:FE193,0)+1)), ", ", INDIRECT(ADDRESS(2,MATCH(_xlfn.MAXIFS(B193:FE193,metrics.rec,"R"),B193:FE193,0)+1)))</f>
        <v>k=5, r=0.7</v>
      </c>
      <c r="FQ193" s="1" t="str" cm="1">
        <f t="array" aca="1" ref="FQ193" ca="1">CONCATENATE(INDIRECT(ADDRESS(1,MATCH(_xlfn.MAXIFS(B193:FE193,metrics.rec,"Precision"),B193:FE193,0)+1)), ", ", INDIRECT(ADDRESS(2,MATCH(_xlfn.MAXIFS(B193:FE193,metrics.rec,"Precision"),B193:FE193,0)+1)))</f>
        <v>k=5, r=0.9</v>
      </c>
      <c r="FR193" s="1" t="str" cm="1">
        <f t="array" aca="1" ref="FR193" ca="1">CONCATENATE(INDIRECT(ADDRESS(1,MATCH(_xlfn.MAXIFS(B193:FE193,metrics.rec,"Recall"),B193:FE193,0)+1)), ", ", INDIRECT(ADDRESS(2,MATCH(_xlfn.MAXIFS(B193:FE193,metrics.rec,"Recall"),B193:FE193,0)+1)))</f>
        <v>k=5, r=0.7</v>
      </c>
      <c r="FS193" s="1" t="e" cm="1">
        <f t="array" aca="1" ref="FS193" ca="1">CONCATENATE(INDIRECT(ADDRESS(1,MATCH(_xlfn.MAXIFS(B193:FE193,metrics.rec,"Coverage"),B193:FE193,0)+1)), ", ", INDIRECT(ADDRESS(2,MATCH(_xlfn.MAXIFS(B193:FE193,metrics.rec,"Coverage"),B193:FE193,0)+1)))</f>
        <v>#N/A</v>
      </c>
      <c r="FT193" s="1" t="str" cm="1">
        <f t="array" aca="1" ref="FT193" ca="1">CONCATENATE(INDIRECT(ADDRESS(1,MATCH(_xlfn.MAXIFS(B193:FE193,metrics.rec,"Recatio"),B193:FE193,0)+1)), ", ", INDIRECT(ADDRESS(2,MATCH(_xlfn.MAXIFS(B193:FE193,metrics.rec,"Recatio"),B193:FE193,0)+1)))</f>
        <v>k=5, r=0.7</v>
      </c>
      <c r="FU193" s="1" t="str" cm="1">
        <f t="array" aca="1" ref="FU193" ca="1">CONCATENATE(INDIRECT(ADDRESS(1,MATCH(_xlfn.MINIFS(B193:FE193,metrics.rec,"Time"),B193:FE193,0)+1)), ", ", INDIRECT(ADDRESS(2,MATCH(_xlfn.MINIFS(B193:FE193,metrics.rec,"Time"),B193:FE193,0)+1)))</f>
        <v>k=5, r=0.9</v>
      </c>
    </row>
    <row r="194" spans="1:177" x14ac:dyDescent="0.2">
      <c r="A194" s="1" t="s">
        <v>189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/>
      <c r="S194" s="4"/>
      <c r="T194" s="4"/>
      <c r="U194" s="4"/>
      <c r="V194" s="4"/>
      <c r="W194" s="4"/>
      <c r="X194" s="4"/>
      <c r="Y194" s="4"/>
      <c r="Z194" s="5">
        <v>0.66349999999999998</v>
      </c>
      <c r="AA194" s="5">
        <v>0.77210000000000001</v>
      </c>
      <c r="AB194" s="5">
        <v>0.21690000000000001</v>
      </c>
      <c r="AC194" s="5">
        <v>1.4800000000000001E-2</v>
      </c>
      <c r="AD194" s="5">
        <v>0.82320000000000004</v>
      </c>
      <c r="AE194" s="5"/>
      <c r="AF194" s="5">
        <v>1</v>
      </c>
      <c r="AG194" s="5">
        <v>3.4615</v>
      </c>
      <c r="AH194" s="4">
        <v>0.75629999999999997</v>
      </c>
      <c r="AI194" s="4">
        <v>1.0033000000000001</v>
      </c>
      <c r="AJ194" s="4">
        <v>0.13569999999999999</v>
      </c>
      <c r="AK194" s="4">
        <v>2.8400000000000002E-2</v>
      </c>
      <c r="AL194" s="4">
        <v>0.69669999999999999</v>
      </c>
      <c r="AM194" s="4"/>
      <c r="AN194" s="4">
        <v>0.9839</v>
      </c>
      <c r="AO194" s="4">
        <v>1.0456000000000001</v>
      </c>
      <c r="AP194" s="5"/>
      <c r="AQ194" s="5"/>
      <c r="AR194" s="5"/>
      <c r="AS194" s="5"/>
      <c r="AT194" s="5"/>
      <c r="AU194" s="5"/>
      <c r="AV194" s="5"/>
      <c r="AW194" s="5"/>
      <c r="AX194" s="4"/>
      <c r="AY194" s="4"/>
      <c r="AZ194" s="4"/>
      <c r="BA194" s="4"/>
      <c r="BB194" s="4"/>
      <c r="BC194" s="4"/>
      <c r="BD194" s="4"/>
      <c r="BE194" s="4"/>
      <c r="BF194" s="5"/>
      <c r="BG194" s="5"/>
      <c r="BH194" s="5"/>
      <c r="BI194" s="5"/>
      <c r="BJ194" s="5"/>
      <c r="BK194" s="5"/>
      <c r="BL194" s="5"/>
      <c r="BM194" s="5"/>
      <c r="BN194" s="4"/>
      <c r="BO194" s="4"/>
      <c r="BP194" s="4"/>
      <c r="BQ194" s="4"/>
      <c r="BR194" s="4"/>
      <c r="BS194" s="4"/>
      <c r="BT194" s="4"/>
      <c r="BU194" s="4"/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>
        <f t="shared" si="40"/>
        <v>0.70989999999999998</v>
      </c>
      <c r="FG194" s="4">
        <f t="shared" si="41"/>
        <v>0.88770000000000004</v>
      </c>
      <c r="FH194" s="4">
        <f t="shared" si="42"/>
        <v>0.17630000000000001</v>
      </c>
      <c r="FI194" s="4">
        <f t="shared" si="43"/>
        <v>2.1600000000000001E-2</v>
      </c>
      <c r="FJ194" s="4">
        <f t="shared" si="44"/>
        <v>0.75995000000000001</v>
      </c>
      <c r="FK194" s="4" t="e">
        <f t="shared" si="45"/>
        <v>#DIV/0!</v>
      </c>
      <c r="FL194" s="4">
        <f t="shared" si="46"/>
        <v>0.99195</v>
      </c>
      <c r="FM194" s="4">
        <f t="shared" si="47"/>
        <v>2.2535500000000002</v>
      </c>
      <c r="FN194" s="1" t="str" cm="1">
        <f t="array" aca="1" ref="FN194" ca="1">CONCATENATE(INDIRECT(ADDRESS(1,MATCH(_xlfn.MINIFS(B194:FE194,metrics.rec,"MAE"),B194:FE194,0)+1)), ", ", INDIRECT(ADDRESS(2,MATCH(_xlfn.MINIFS(B194:FE194,metrics.rec,"MAE"),B194:FE194,0)+1)))</f>
        <v>k=5, r=0.7</v>
      </c>
      <c r="FO194" s="1" t="str" cm="1">
        <f t="array" aca="1" ref="FO194" ca="1">CONCATENATE(INDIRECT(ADDRESS(1,MATCH(_xlfn.MINIFS(B194:FE194,metrics.rec,"MSE"),B194:FE194,0)+1)), ", ", INDIRECT(ADDRESS(2,MATCH(_xlfn.MINIFS(B194:FE194,metrics.rec,"MSE"),B194:FE194,0)+1)))</f>
        <v>k=5, r=0.7</v>
      </c>
      <c r="FP194" s="1" t="str" cm="1">
        <f t="array" aca="1" ref="FP194" ca="1">CONCATENATE(INDIRECT(ADDRESS(1,MATCH(_xlfn.MAXIFS(B194:FE194,metrics.rec,"R"),B194:FE194,0)+1)), ", ", INDIRECT(ADDRESS(2,MATCH(_xlfn.MAXIFS(B194:FE194,metrics.rec,"R"),B194:FE194,0)+1)))</f>
        <v>k=5, r=0.7</v>
      </c>
      <c r="FQ194" s="1" t="str" cm="1">
        <f t="array" aca="1" ref="FQ194" ca="1">CONCATENATE(INDIRECT(ADDRESS(1,MATCH(_xlfn.MAXIFS(B194:FE194,metrics.rec,"Precision"),B194:FE194,0)+1)), ", ", INDIRECT(ADDRESS(2,MATCH(_xlfn.MAXIFS(B194:FE194,metrics.rec,"Precision"),B194:FE194,0)+1)))</f>
        <v>k=5, r=0.9</v>
      </c>
      <c r="FR194" s="1" t="str" cm="1">
        <f t="array" aca="1" ref="FR194" ca="1">CONCATENATE(INDIRECT(ADDRESS(1,MATCH(_xlfn.MAXIFS(B194:FE194,metrics.rec,"Recall"),B194:FE194,0)+1)), ", ", INDIRECT(ADDRESS(2,MATCH(_xlfn.MAXIFS(B194:FE194,metrics.rec,"Recall"),B194:FE194,0)+1)))</f>
        <v>k=5, r=0.7</v>
      </c>
      <c r="FS194" s="1" t="e" cm="1">
        <f t="array" aca="1" ref="FS194" ca="1">CONCATENATE(INDIRECT(ADDRESS(1,MATCH(_xlfn.MAXIFS(B194:FE194,metrics.rec,"Coverage"),B194:FE194,0)+1)), ", ", INDIRECT(ADDRESS(2,MATCH(_xlfn.MAXIFS(B194:FE194,metrics.rec,"Coverage"),B194:FE194,0)+1)))</f>
        <v>#N/A</v>
      </c>
      <c r="FT194" s="1" t="str" cm="1">
        <f t="array" aca="1" ref="FT194" ca="1">CONCATENATE(INDIRECT(ADDRESS(1,MATCH(_xlfn.MAXIFS(B194:FE194,metrics.rec,"Recatio"),B194:FE194,0)+1)), ", ", INDIRECT(ADDRESS(2,MATCH(_xlfn.MAXIFS(B194:FE194,metrics.rec,"Recatio"),B194:FE194,0)+1)))</f>
        <v>k=5, r=0.7</v>
      </c>
      <c r="FU194" s="1" t="str" cm="1">
        <f t="array" aca="1" ref="FU194" ca="1">CONCATENATE(INDIRECT(ADDRESS(1,MATCH(_xlfn.MINIFS(B194:FE194,metrics.rec,"Time"),B194:FE194,0)+1)), ", ", INDIRECT(ADDRESS(2,MATCH(_xlfn.MINIFS(B194:FE194,metrics.rec,"Time"),B194:FE194,0)+1)))</f>
        <v>k=5, r=0.9</v>
      </c>
    </row>
    <row r="195" spans="1:177" x14ac:dyDescent="0.2">
      <c r="A195" s="1" t="s">
        <v>190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/>
      <c r="S195" s="4"/>
      <c r="T195" s="4"/>
      <c r="U195" s="4"/>
      <c r="V195" s="4"/>
      <c r="W195" s="4"/>
      <c r="X195" s="4"/>
      <c r="Y195" s="4"/>
      <c r="Z195" s="5">
        <v>0.66500000000000004</v>
      </c>
      <c r="AA195" s="5">
        <v>0.77480000000000004</v>
      </c>
      <c r="AB195" s="5">
        <v>0.21970000000000001</v>
      </c>
      <c r="AC195" s="5">
        <v>1.4800000000000001E-2</v>
      </c>
      <c r="AD195" s="5">
        <v>0.82330000000000003</v>
      </c>
      <c r="AE195" s="5"/>
      <c r="AF195" s="5">
        <v>1</v>
      </c>
      <c r="AG195" s="5">
        <v>3.4487000000000001</v>
      </c>
      <c r="AH195" s="4">
        <v>0.75660000000000005</v>
      </c>
      <c r="AI195" s="4">
        <v>1.0032000000000001</v>
      </c>
      <c r="AJ195" s="4">
        <v>0.13589999999999999</v>
      </c>
      <c r="AK195" s="4">
        <v>2.8400000000000002E-2</v>
      </c>
      <c r="AL195" s="4">
        <v>0.69720000000000004</v>
      </c>
      <c r="AM195" s="4"/>
      <c r="AN195" s="4">
        <v>0.9839</v>
      </c>
      <c r="AO195" s="4">
        <v>1.0447</v>
      </c>
      <c r="AP195" s="5"/>
      <c r="AQ195" s="5"/>
      <c r="AR195" s="5"/>
      <c r="AS195" s="5"/>
      <c r="AT195" s="5"/>
      <c r="AU195" s="5"/>
      <c r="AV195" s="5"/>
      <c r="AW195" s="5"/>
      <c r="AX195" s="4"/>
      <c r="AY195" s="4"/>
      <c r="AZ195" s="4"/>
      <c r="BA195" s="4"/>
      <c r="BB195" s="4"/>
      <c r="BC195" s="4"/>
      <c r="BD195" s="4"/>
      <c r="BE195" s="4"/>
      <c r="BF195" s="5"/>
      <c r="BG195" s="5"/>
      <c r="BH195" s="5"/>
      <c r="BI195" s="5"/>
      <c r="BJ195" s="5"/>
      <c r="BK195" s="5"/>
      <c r="BL195" s="5"/>
      <c r="BM195" s="5"/>
      <c r="BN195" s="4"/>
      <c r="BO195" s="4"/>
      <c r="BP195" s="4"/>
      <c r="BQ195" s="4"/>
      <c r="BR195" s="4"/>
      <c r="BS195" s="4"/>
      <c r="BT195" s="4"/>
      <c r="BU195" s="4"/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>
        <f t="shared" si="40"/>
        <v>0.7108000000000001</v>
      </c>
      <c r="FG195" s="4">
        <f t="shared" si="41"/>
        <v>0.88900000000000001</v>
      </c>
      <c r="FH195" s="4">
        <f t="shared" si="42"/>
        <v>0.17780000000000001</v>
      </c>
      <c r="FI195" s="4">
        <f t="shared" si="43"/>
        <v>2.1600000000000001E-2</v>
      </c>
      <c r="FJ195" s="4">
        <f t="shared" si="44"/>
        <v>0.76025000000000009</v>
      </c>
      <c r="FK195" s="4" t="e">
        <f t="shared" si="45"/>
        <v>#DIV/0!</v>
      </c>
      <c r="FL195" s="4">
        <f t="shared" si="46"/>
        <v>0.99195</v>
      </c>
      <c r="FM195" s="4">
        <f t="shared" si="47"/>
        <v>2.2467000000000001</v>
      </c>
      <c r="FN195" s="1" t="str" cm="1">
        <f t="array" aca="1" ref="FN195" ca="1">CONCATENATE(INDIRECT(ADDRESS(1,MATCH(_xlfn.MINIFS(B195:FE195,metrics.rec,"MAE"),B195:FE195,0)+1)), ", ", INDIRECT(ADDRESS(2,MATCH(_xlfn.MINIFS(B195:FE195,metrics.rec,"MAE"),B195:FE195,0)+1)))</f>
        <v>k=5, r=0.7</v>
      </c>
      <c r="FO195" s="1" t="str" cm="1">
        <f t="array" aca="1" ref="FO195" ca="1">CONCATENATE(INDIRECT(ADDRESS(1,MATCH(_xlfn.MINIFS(B195:FE195,metrics.rec,"MSE"),B195:FE195,0)+1)), ", ", INDIRECT(ADDRESS(2,MATCH(_xlfn.MINIFS(B195:FE195,metrics.rec,"MSE"),B195:FE195,0)+1)))</f>
        <v>k=5, r=0.7</v>
      </c>
      <c r="FP195" s="1" t="str" cm="1">
        <f t="array" aca="1" ref="FP195" ca="1">CONCATENATE(INDIRECT(ADDRESS(1,MATCH(_xlfn.MAXIFS(B195:FE195,metrics.rec,"R"),B195:FE195,0)+1)), ", ", INDIRECT(ADDRESS(2,MATCH(_xlfn.MAXIFS(B195:FE195,metrics.rec,"R"),B195:FE195,0)+1)))</f>
        <v>k=5, r=0.7</v>
      </c>
      <c r="FQ195" s="1" t="str" cm="1">
        <f t="array" aca="1" ref="FQ195" ca="1">CONCATENATE(INDIRECT(ADDRESS(1,MATCH(_xlfn.MAXIFS(B195:FE195,metrics.rec,"Precision"),B195:FE195,0)+1)), ", ", INDIRECT(ADDRESS(2,MATCH(_xlfn.MAXIFS(B195:FE195,metrics.rec,"Precision"),B195:FE195,0)+1)))</f>
        <v>k=5, r=0.9</v>
      </c>
      <c r="FR195" s="1" t="str" cm="1">
        <f t="array" aca="1" ref="FR195" ca="1">CONCATENATE(INDIRECT(ADDRESS(1,MATCH(_xlfn.MAXIFS(B195:FE195,metrics.rec,"Recall"),B195:FE195,0)+1)), ", ", INDIRECT(ADDRESS(2,MATCH(_xlfn.MAXIFS(B195:FE195,metrics.rec,"Recall"),B195:FE195,0)+1)))</f>
        <v>k=5, r=0.7</v>
      </c>
      <c r="FS195" s="1" t="e" cm="1">
        <f t="array" aca="1" ref="FS195" ca="1">CONCATENATE(INDIRECT(ADDRESS(1,MATCH(_xlfn.MAXIFS(B195:FE195,metrics.rec,"Coverage"),B195:FE195,0)+1)), ", ", INDIRECT(ADDRESS(2,MATCH(_xlfn.MAXIFS(B195:FE195,metrics.rec,"Coverage"),B195:FE195,0)+1)))</f>
        <v>#N/A</v>
      </c>
      <c r="FT195" s="1" t="str" cm="1">
        <f t="array" aca="1" ref="FT195" ca="1">CONCATENATE(INDIRECT(ADDRESS(1,MATCH(_xlfn.MAXIFS(B195:FE195,metrics.rec,"Recatio"),B195:FE195,0)+1)), ", ", INDIRECT(ADDRESS(2,MATCH(_xlfn.MAXIFS(B195:FE195,metrics.rec,"Recatio"),B195:FE195,0)+1)))</f>
        <v>k=5, r=0.7</v>
      </c>
      <c r="FU195" s="1" t="str" cm="1">
        <f t="array" aca="1" ref="FU195" ca="1">CONCATENATE(INDIRECT(ADDRESS(1,MATCH(_xlfn.MINIFS(B195:FE195,metrics.rec,"Time"),B195:FE195,0)+1)), ", ", INDIRECT(ADDRESS(2,MATCH(_xlfn.MINIFS(B195:FE195,metrics.rec,"Time"),B195:FE195,0)+1)))</f>
        <v>k=5, r=0.9</v>
      </c>
    </row>
    <row r="196" spans="1:177" x14ac:dyDescent="0.2">
      <c r="A196" s="1" t="s">
        <v>191</v>
      </c>
      <c r="B196" s="4"/>
      <c r="C196" s="4"/>
      <c r="D196" s="4"/>
      <c r="E196" s="4"/>
      <c r="F196" s="4"/>
      <c r="G196" s="4"/>
      <c r="H196" s="4"/>
      <c r="I196" s="4"/>
      <c r="J196" s="5"/>
      <c r="K196" s="5"/>
      <c r="L196" s="5"/>
      <c r="M196" s="5"/>
      <c r="N196" s="5"/>
      <c r="O196" s="5"/>
      <c r="P196" s="5"/>
      <c r="Q196" s="5"/>
      <c r="R196" s="4"/>
      <c r="S196" s="4"/>
      <c r="T196" s="4"/>
      <c r="U196" s="4"/>
      <c r="V196" s="4"/>
      <c r="W196" s="4"/>
      <c r="X196" s="4"/>
      <c r="Y196" s="4"/>
      <c r="Z196" s="5">
        <v>0.66100000000000003</v>
      </c>
      <c r="AA196" s="5">
        <v>0.75900000000000001</v>
      </c>
      <c r="AB196" s="5">
        <v>0.23780000000000001</v>
      </c>
      <c r="AC196" s="5">
        <v>1.4800000000000001E-2</v>
      </c>
      <c r="AD196" s="5">
        <v>0.83109999999999995</v>
      </c>
      <c r="AE196" s="5"/>
      <c r="AF196" s="5">
        <v>1</v>
      </c>
      <c r="AG196" s="5">
        <v>3.4367999999999999</v>
      </c>
      <c r="AH196" s="4">
        <v>0.74429999999999996</v>
      </c>
      <c r="AI196" s="4">
        <v>0.97199999999999998</v>
      </c>
      <c r="AJ196" s="4">
        <v>0.1424</v>
      </c>
      <c r="AK196" s="4">
        <v>2.87E-2</v>
      </c>
      <c r="AL196" s="4">
        <v>0.70630000000000004</v>
      </c>
      <c r="AM196" s="4"/>
      <c r="AN196" s="4">
        <v>0.9839</v>
      </c>
      <c r="AO196" s="4">
        <v>1.0475000000000001</v>
      </c>
      <c r="AP196" s="5"/>
      <c r="AQ196" s="5"/>
      <c r="AR196" s="5"/>
      <c r="AS196" s="5"/>
      <c r="AT196" s="5"/>
      <c r="AU196" s="5"/>
      <c r="AV196" s="5"/>
      <c r="AW196" s="5"/>
      <c r="AX196" s="4"/>
      <c r="AY196" s="4"/>
      <c r="AZ196" s="4"/>
      <c r="BA196" s="4"/>
      <c r="BB196" s="4"/>
      <c r="BC196" s="4"/>
      <c r="BD196" s="4"/>
      <c r="BE196" s="4"/>
      <c r="BF196" s="5"/>
      <c r="BG196" s="5"/>
      <c r="BH196" s="5"/>
      <c r="BI196" s="5"/>
      <c r="BJ196" s="5"/>
      <c r="BK196" s="5"/>
      <c r="BL196" s="5"/>
      <c r="BM196" s="5"/>
      <c r="BN196" s="4"/>
      <c r="BO196" s="4"/>
      <c r="BP196" s="4"/>
      <c r="BQ196" s="4"/>
      <c r="BR196" s="4"/>
      <c r="BS196" s="4"/>
      <c r="BT196" s="4"/>
      <c r="BU196" s="4"/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/>
      <c r="EI196" s="5"/>
      <c r="EJ196" s="5"/>
      <c r="EK196" s="5"/>
      <c r="EL196" s="5"/>
      <c r="EM196" s="5"/>
      <c r="EN196" s="5"/>
      <c r="EO196" s="5"/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>
        <f t="shared" si="40"/>
        <v>0.70265</v>
      </c>
      <c r="FG196" s="4">
        <f t="shared" si="41"/>
        <v>0.86549999999999994</v>
      </c>
      <c r="FH196" s="4">
        <f t="shared" si="42"/>
        <v>0.19009999999999999</v>
      </c>
      <c r="FI196" s="4">
        <f t="shared" si="43"/>
        <v>2.1749999999999999E-2</v>
      </c>
      <c r="FJ196" s="4">
        <f t="shared" si="44"/>
        <v>0.76869999999999994</v>
      </c>
      <c r="FK196" s="4" t="e">
        <f t="shared" si="45"/>
        <v>#DIV/0!</v>
      </c>
      <c r="FL196" s="4">
        <f t="shared" si="46"/>
        <v>0.99195</v>
      </c>
      <c r="FM196" s="4">
        <f t="shared" si="47"/>
        <v>2.2421500000000001</v>
      </c>
      <c r="FN196" s="1" t="str" cm="1">
        <f t="array" aca="1" ref="FN196" ca="1">CONCATENATE(INDIRECT(ADDRESS(1,MATCH(_xlfn.MINIFS(B196:FE196,metrics.rec,"MAE"),B196:FE196,0)+1)), ", ", INDIRECT(ADDRESS(2,MATCH(_xlfn.MINIFS(B196:FE196,metrics.rec,"MAE"),B196:FE196,0)+1)))</f>
        <v>k=5, r=0.7</v>
      </c>
      <c r="FO196" s="1" t="str" cm="1">
        <f t="array" aca="1" ref="FO196" ca="1">CONCATENATE(INDIRECT(ADDRESS(1,MATCH(_xlfn.MINIFS(B196:FE196,metrics.rec,"MSE"),B196:FE196,0)+1)), ", ", INDIRECT(ADDRESS(2,MATCH(_xlfn.MINIFS(B196:FE196,metrics.rec,"MSE"),B196:FE196,0)+1)))</f>
        <v>k=5, r=0.7</v>
      </c>
      <c r="FP196" s="1" t="str" cm="1">
        <f t="array" aca="1" ref="FP196" ca="1">CONCATENATE(INDIRECT(ADDRESS(1,MATCH(_xlfn.MAXIFS(B196:FE196,metrics.rec,"R"),B196:FE196,0)+1)), ", ", INDIRECT(ADDRESS(2,MATCH(_xlfn.MAXIFS(B196:FE196,metrics.rec,"R"),B196:FE196,0)+1)))</f>
        <v>k=5, r=0.7</v>
      </c>
      <c r="FQ196" s="1" t="str" cm="1">
        <f t="array" aca="1" ref="FQ196" ca="1">CONCATENATE(INDIRECT(ADDRESS(1,MATCH(_xlfn.MAXIFS(B196:FE196,metrics.rec,"Precision"),B196:FE196,0)+1)), ", ", INDIRECT(ADDRESS(2,MATCH(_xlfn.MAXIFS(B196:FE196,metrics.rec,"Precision"),B196:FE196,0)+1)))</f>
        <v>k=5, r=0.9</v>
      </c>
      <c r="FR196" s="1" t="str" cm="1">
        <f t="array" aca="1" ref="FR196" ca="1">CONCATENATE(INDIRECT(ADDRESS(1,MATCH(_xlfn.MAXIFS(B196:FE196,metrics.rec,"Recall"),B196:FE196,0)+1)), ", ", INDIRECT(ADDRESS(2,MATCH(_xlfn.MAXIFS(B196:FE196,metrics.rec,"Recall"),B196:FE196,0)+1)))</f>
        <v>k=5, r=0.7</v>
      </c>
      <c r="FS196" s="1" t="e" cm="1">
        <f t="array" aca="1" ref="FS196" ca="1">CONCATENATE(INDIRECT(ADDRESS(1,MATCH(_xlfn.MAXIFS(B196:FE196,metrics.rec,"Coverage"),B196:FE196,0)+1)), ", ", INDIRECT(ADDRESS(2,MATCH(_xlfn.MAXIFS(B196:FE196,metrics.rec,"Coverage"),B196:FE196,0)+1)))</f>
        <v>#N/A</v>
      </c>
      <c r="FT196" s="1" t="str" cm="1">
        <f t="array" aca="1" ref="FT196" ca="1">CONCATENATE(INDIRECT(ADDRESS(1,MATCH(_xlfn.MAXIFS(B196:FE196,metrics.rec,"Recatio"),B196:FE196,0)+1)), ", ", INDIRECT(ADDRESS(2,MATCH(_xlfn.MAXIFS(B196:FE196,metrics.rec,"Recatio"),B196:FE196,0)+1)))</f>
        <v>k=5, r=0.7</v>
      </c>
      <c r="FU196" s="1" t="str" cm="1">
        <f t="array" aca="1" ref="FU196" ca="1">CONCATENATE(INDIRECT(ADDRESS(1,MATCH(_xlfn.MINIFS(B196:FE196,metrics.rec,"Time"),B196:FE196,0)+1)), ", ", INDIRECT(ADDRESS(2,MATCH(_xlfn.MINIFS(B196:FE196,metrics.rec,"Time"),B196:FE196,0)+1)))</f>
        <v>k=5, r=0.9</v>
      </c>
    </row>
    <row r="197" spans="1:177" x14ac:dyDescent="0.2">
      <c r="A197" s="1" t="s">
        <v>192</v>
      </c>
      <c r="B197" s="4"/>
      <c r="C197" s="4"/>
      <c r="D197" s="4"/>
      <c r="E197" s="4"/>
      <c r="F197" s="4"/>
      <c r="G197" s="4"/>
      <c r="H197" s="4"/>
      <c r="I197" s="4"/>
      <c r="J197" s="5"/>
      <c r="K197" s="5"/>
      <c r="L197" s="5"/>
      <c r="M197" s="5"/>
      <c r="N197" s="5"/>
      <c r="O197" s="5"/>
      <c r="P197" s="5"/>
      <c r="Q197" s="5"/>
      <c r="R197" s="4"/>
      <c r="S197" s="4"/>
      <c r="T197" s="4"/>
      <c r="U197" s="4"/>
      <c r="V197" s="4"/>
      <c r="W197" s="4"/>
      <c r="X197" s="4"/>
      <c r="Y197" s="4"/>
      <c r="Z197" s="5">
        <v>0.66249999999999998</v>
      </c>
      <c r="AA197" s="5">
        <v>0.76180000000000003</v>
      </c>
      <c r="AB197" s="5">
        <v>0.2379</v>
      </c>
      <c r="AC197" s="5">
        <v>1.4800000000000001E-2</v>
      </c>
      <c r="AD197" s="5">
        <v>0.83079999999999998</v>
      </c>
      <c r="AE197" s="5"/>
      <c r="AF197" s="5">
        <v>1</v>
      </c>
      <c r="AG197" s="5">
        <v>3.4649999999999999</v>
      </c>
      <c r="AH197" s="4">
        <v>0.74480000000000002</v>
      </c>
      <c r="AI197" s="4">
        <v>0.97230000000000005</v>
      </c>
      <c r="AJ197" s="4">
        <v>0.14219999999999999</v>
      </c>
      <c r="AK197" s="4">
        <v>2.8799999999999999E-2</v>
      </c>
      <c r="AL197" s="4">
        <v>0.70650000000000002</v>
      </c>
      <c r="AM197" s="4"/>
      <c r="AN197" s="4">
        <v>0.9839</v>
      </c>
      <c r="AO197" s="4">
        <v>1.0475000000000001</v>
      </c>
      <c r="AP197" s="5"/>
      <c r="AQ197" s="5"/>
      <c r="AR197" s="5"/>
      <c r="AS197" s="5"/>
      <c r="AT197" s="5"/>
      <c r="AU197" s="5"/>
      <c r="AV197" s="5"/>
      <c r="AW197" s="5"/>
      <c r="AX197" s="4"/>
      <c r="AY197" s="4"/>
      <c r="AZ197" s="4"/>
      <c r="BA197" s="4"/>
      <c r="BB197" s="4"/>
      <c r="BC197" s="4"/>
      <c r="BD197" s="4"/>
      <c r="BE197" s="4"/>
      <c r="BF197" s="5"/>
      <c r="BG197" s="5"/>
      <c r="BH197" s="5"/>
      <c r="BI197" s="5"/>
      <c r="BJ197" s="5"/>
      <c r="BK197" s="5"/>
      <c r="BL197" s="5"/>
      <c r="BM197" s="5"/>
      <c r="BN197" s="4"/>
      <c r="BO197" s="4"/>
      <c r="BP197" s="4"/>
      <c r="BQ197" s="4"/>
      <c r="BR197" s="4"/>
      <c r="BS197" s="4"/>
      <c r="BT197" s="4"/>
      <c r="BU197" s="4"/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/>
      <c r="EI197" s="5"/>
      <c r="EJ197" s="5"/>
      <c r="EK197" s="5"/>
      <c r="EL197" s="5"/>
      <c r="EM197" s="5"/>
      <c r="EN197" s="5"/>
      <c r="EO197" s="5"/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>
        <f t="shared" si="40"/>
        <v>0.70365</v>
      </c>
      <c r="FG197" s="4">
        <f t="shared" si="41"/>
        <v>0.8670500000000001</v>
      </c>
      <c r="FH197" s="4">
        <f t="shared" si="42"/>
        <v>0.19005</v>
      </c>
      <c r="FI197" s="4">
        <f t="shared" si="43"/>
        <v>2.18E-2</v>
      </c>
      <c r="FJ197" s="4">
        <f t="shared" si="44"/>
        <v>0.76865000000000006</v>
      </c>
      <c r="FK197" s="4" t="e">
        <f t="shared" si="45"/>
        <v>#DIV/0!</v>
      </c>
      <c r="FL197" s="4">
        <f t="shared" si="46"/>
        <v>0.99195</v>
      </c>
      <c r="FM197" s="4">
        <f t="shared" si="47"/>
        <v>2.2562500000000001</v>
      </c>
      <c r="FN197" s="1" t="str" cm="1">
        <f t="array" aca="1" ref="FN197" ca="1">CONCATENATE(INDIRECT(ADDRESS(1,MATCH(_xlfn.MINIFS(B197:FE197,metrics.rec,"MAE"),B197:FE197,0)+1)), ", ", INDIRECT(ADDRESS(2,MATCH(_xlfn.MINIFS(B197:FE197,metrics.rec,"MAE"),B197:FE197,0)+1)))</f>
        <v>k=5, r=0.7</v>
      </c>
      <c r="FO197" s="1" t="str" cm="1">
        <f t="array" aca="1" ref="FO197" ca="1">CONCATENATE(INDIRECT(ADDRESS(1,MATCH(_xlfn.MINIFS(B197:FE197,metrics.rec,"MSE"),B197:FE197,0)+1)), ", ", INDIRECT(ADDRESS(2,MATCH(_xlfn.MINIFS(B197:FE197,metrics.rec,"MSE"),B197:FE197,0)+1)))</f>
        <v>k=5, r=0.7</v>
      </c>
      <c r="FP197" s="1" t="str" cm="1">
        <f t="array" aca="1" ref="FP197" ca="1">CONCATENATE(INDIRECT(ADDRESS(1,MATCH(_xlfn.MAXIFS(B197:FE197,metrics.rec,"R"),B197:FE197,0)+1)), ", ", INDIRECT(ADDRESS(2,MATCH(_xlfn.MAXIFS(B197:FE197,metrics.rec,"R"),B197:FE197,0)+1)))</f>
        <v>k=5, r=0.7</v>
      </c>
      <c r="FQ197" s="1" t="str" cm="1">
        <f t="array" aca="1" ref="FQ197" ca="1">CONCATENATE(INDIRECT(ADDRESS(1,MATCH(_xlfn.MAXIFS(B197:FE197,metrics.rec,"Precision"),B197:FE197,0)+1)), ", ", INDIRECT(ADDRESS(2,MATCH(_xlfn.MAXIFS(B197:FE197,metrics.rec,"Precision"),B197:FE197,0)+1)))</f>
        <v>k=5, r=0.9</v>
      </c>
      <c r="FR197" s="1" t="str" cm="1">
        <f t="array" aca="1" ref="FR197" ca="1">CONCATENATE(INDIRECT(ADDRESS(1,MATCH(_xlfn.MAXIFS(B197:FE197,metrics.rec,"Recall"),B197:FE197,0)+1)), ", ", INDIRECT(ADDRESS(2,MATCH(_xlfn.MAXIFS(B197:FE197,metrics.rec,"Recall"),B197:FE197,0)+1)))</f>
        <v>k=5, r=0.7</v>
      </c>
      <c r="FS197" s="1" t="e" cm="1">
        <f t="array" aca="1" ref="FS197" ca="1">CONCATENATE(INDIRECT(ADDRESS(1,MATCH(_xlfn.MAXIFS(B197:FE197,metrics.rec,"Coverage"),B197:FE197,0)+1)), ", ", INDIRECT(ADDRESS(2,MATCH(_xlfn.MAXIFS(B197:FE197,metrics.rec,"Coverage"),B197:FE197,0)+1)))</f>
        <v>#N/A</v>
      </c>
      <c r="FT197" s="1" t="str" cm="1">
        <f t="array" aca="1" ref="FT197" ca="1">CONCATENATE(INDIRECT(ADDRESS(1,MATCH(_xlfn.MAXIFS(B197:FE197,metrics.rec,"Recatio"),B197:FE197,0)+1)), ", ", INDIRECT(ADDRESS(2,MATCH(_xlfn.MAXIFS(B197:FE197,metrics.rec,"Recatio"),B197:FE197,0)+1)))</f>
        <v>k=5, r=0.7</v>
      </c>
      <c r="FU197" s="1" t="str" cm="1">
        <f t="array" aca="1" ref="FU197" ca="1">CONCATENATE(INDIRECT(ADDRESS(1,MATCH(_xlfn.MINIFS(B197:FE197,metrics.rec,"Time"),B197:FE197,0)+1)), ", ", INDIRECT(ADDRESS(2,MATCH(_xlfn.MINIFS(B197:FE197,metrics.rec,"Time"),B197:FE197,0)+1)))</f>
        <v>k=5, r=0.9</v>
      </c>
    </row>
    <row r="198" spans="1:177" x14ac:dyDescent="0.2">
      <c r="A198" s="1" t="s">
        <v>193</v>
      </c>
      <c r="B198" s="4"/>
      <c r="C198" s="4"/>
      <c r="D198" s="4"/>
      <c r="E198" s="4"/>
      <c r="F198" s="4"/>
      <c r="G198" s="4"/>
      <c r="H198" s="4"/>
      <c r="I198" s="4"/>
      <c r="J198" s="5"/>
      <c r="K198" s="5"/>
      <c r="L198" s="5"/>
      <c r="M198" s="5"/>
      <c r="N198" s="5"/>
      <c r="O198" s="5"/>
      <c r="P198" s="5"/>
      <c r="Q198" s="5"/>
      <c r="R198" s="4"/>
      <c r="S198" s="4"/>
      <c r="T198" s="4"/>
      <c r="U198" s="4"/>
      <c r="V198" s="4"/>
      <c r="W198" s="4"/>
      <c r="X198" s="4"/>
      <c r="Y198" s="4"/>
      <c r="Z198" s="5">
        <v>0.65980000000000005</v>
      </c>
      <c r="AA198" s="5">
        <v>0.75849999999999995</v>
      </c>
      <c r="AB198" s="5">
        <v>0.2334</v>
      </c>
      <c r="AC198" s="5">
        <v>1.4800000000000001E-2</v>
      </c>
      <c r="AD198" s="5">
        <v>0.82789999999999997</v>
      </c>
      <c r="AE198" s="5"/>
      <c r="AF198" s="5">
        <v>1</v>
      </c>
      <c r="AG198" s="5">
        <v>3.4577</v>
      </c>
      <c r="AH198" s="4">
        <v>0.74729999999999996</v>
      </c>
      <c r="AI198" s="4">
        <v>0.97989999999999999</v>
      </c>
      <c r="AJ198" s="4">
        <v>0.1401</v>
      </c>
      <c r="AK198" s="4">
        <v>2.86E-2</v>
      </c>
      <c r="AL198" s="4">
        <v>0.70250000000000001</v>
      </c>
      <c r="AM198" s="4"/>
      <c r="AN198" s="4">
        <v>0.9839</v>
      </c>
      <c r="AO198" s="4">
        <v>1.0532999999999999</v>
      </c>
      <c r="AP198" s="5"/>
      <c r="AQ198" s="5"/>
      <c r="AR198" s="5"/>
      <c r="AS198" s="5"/>
      <c r="AT198" s="5"/>
      <c r="AU198" s="5"/>
      <c r="AV198" s="5"/>
      <c r="AW198" s="5"/>
      <c r="AX198" s="4"/>
      <c r="AY198" s="4"/>
      <c r="AZ198" s="4"/>
      <c r="BA198" s="4"/>
      <c r="BB198" s="4"/>
      <c r="BC198" s="4"/>
      <c r="BD198" s="4"/>
      <c r="BE198" s="4"/>
      <c r="BF198" s="5"/>
      <c r="BG198" s="5"/>
      <c r="BH198" s="5"/>
      <c r="BI198" s="5"/>
      <c r="BJ198" s="5"/>
      <c r="BK198" s="5"/>
      <c r="BL198" s="5"/>
      <c r="BM198" s="5"/>
      <c r="BN198" s="4"/>
      <c r="BO198" s="4"/>
      <c r="BP198" s="4"/>
      <c r="BQ198" s="4"/>
      <c r="BR198" s="4"/>
      <c r="BS198" s="4"/>
      <c r="BT198" s="4"/>
      <c r="BU198" s="4"/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/>
      <c r="EI198" s="5"/>
      <c r="EJ198" s="5"/>
      <c r="EK198" s="5"/>
      <c r="EL198" s="5"/>
      <c r="EM198" s="5"/>
      <c r="EN198" s="5"/>
      <c r="EO198" s="5"/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>
        <f t="shared" si="40"/>
        <v>0.70355000000000001</v>
      </c>
      <c r="FG198" s="4">
        <f t="shared" si="41"/>
        <v>0.86919999999999997</v>
      </c>
      <c r="FH198" s="4">
        <f t="shared" si="42"/>
        <v>0.18675</v>
      </c>
      <c r="FI198" s="4">
        <f t="shared" si="43"/>
        <v>2.1700000000000001E-2</v>
      </c>
      <c r="FJ198" s="4">
        <f t="shared" si="44"/>
        <v>0.76519999999999999</v>
      </c>
      <c r="FK198" s="4" t="e">
        <f t="shared" si="45"/>
        <v>#DIV/0!</v>
      </c>
      <c r="FL198" s="4">
        <f t="shared" si="46"/>
        <v>0.99195</v>
      </c>
      <c r="FM198" s="4">
        <f t="shared" si="47"/>
        <v>2.2555000000000001</v>
      </c>
      <c r="FN198" s="1" t="str" cm="1">
        <f t="array" aca="1" ref="FN198" ca="1">CONCATENATE(INDIRECT(ADDRESS(1,MATCH(_xlfn.MINIFS(B198:FE198,metrics.rec,"MAE"),B198:FE198,0)+1)), ", ", INDIRECT(ADDRESS(2,MATCH(_xlfn.MINIFS(B198:FE198,metrics.rec,"MAE"),B198:FE198,0)+1)))</f>
        <v>k=5, r=0.7</v>
      </c>
      <c r="FO198" s="1" t="str" cm="1">
        <f t="array" aca="1" ref="FO198" ca="1">CONCATENATE(INDIRECT(ADDRESS(1,MATCH(_xlfn.MINIFS(B198:FE198,metrics.rec,"MSE"),B198:FE198,0)+1)), ", ", INDIRECT(ADDRESS(2,MATCH(_xlfn.MINIFS(B198:FE198,metrics.rec,"MSE"),B198:FE198,0)+1)))</f>
        <v>k=5, r=0.7</v>
      </c>
      <c r="FP198" s="1" t="str" cm="1">
        <f t="array" aca="1" ref="FP198" ca="1">CONCATENATE(INDIRECT(ADDRESS(1,MATCH(_xlfn.MAXIFS(B198:FE198,metrics.rec,"R"),B198:FE198,0)+1)), ", ", INDIRECT(ADDRESS(2,MATCH(_xlfn.MAXIFS(B198:FE198,metrics.rec,"R"),B198:FE198,0)+1)))</f>
        <v>k=5, r=0.7</v>
      </c>
      <c r="FQ198" s="1" t="str" cm="1">
        <f t="array" aca="1" ref="FQ198" ca="1">CONCATENATE(INDIRECT(ADDRESS(1,MATCH(_xlfn.MAXIFS(B198:FE198,metrics.rec,"Precision"),B198:FE198,0)+1)), ", ", INDIRECT(ADDRESS(2,MATCH(_xlfn.MAXIFS(B198:FE198,metrics.rec,"Precision"),B198:FE198,0)+1)))</f>
        <v>k=5, r=0.9</v>
      </c>
      <c r="FR198" s="1" t="str" cm="1">
        <f t="array" aca="1" ref="FR198" ca="1">CONCATENATE(INDIRECT(ADDRESS(1,MATCH(_xlfn.MAXIFS(B198:FE198,metrics.rec,"Recall"),B198:FE198,0)+1)), ", ", INDIRECT(ADDRESS(2,MATCH(_xlfn.MAXIFS(B198:FE198,metrics.rec,"Recall"),B198:FE198,0)+1)))</f>
        <v>k=5, r=0.7</v>
      </c>
      <c r="FS198" s="1" t="e" cm="1">
        <f t="array" aca="1" ref="FS198" ca="1">CONCATENATE(INDIRECT(ADDRESS(1,MATCH(_xlfn.MAXIFS(B198:FE198,metrics.rec,"Coverage"),B198:FE198,0)+1)), ", ", INDIRECT(ADDRESS(2,MATCH(_xlfn.MAXIFS(B198:FE198,metrics.rec,"Coverage"),B198:FE198,0)+1)))</f>
        <v>#N/A</v>
      </c>
      <c r="FT198" s="1" t="str" cm="1">
        <f t="array" aca="1" ref="FT198" ca="1">CONCATENATE(INDIRECT(ADDRESS(1,MATCH(_xlfn.MAXIFS(B198:FE198,metrics.rec,"Recatio"),B198:FE198,0)+1)), ", ", INDIRECT(ADDRESS(2,MATCH(_xlfn.MAXIFS(B198:FE198,metrics.rec,"Recatio"),B198:FE198,0)+1)))</f>
        <v>k=5, r=0.7</v>
      </c>
      <c r="FU198" s="1" t="str" cm="1">
        <f t="array" aca="1" ref="FU198" ca="1">CONCATENATE(INDIRECT(ADDRESS(1,MATCH(_xlfn.MINIFS(B198:FE198,metrics.rec,"Time"),B198:FE198,0)+1)), ", ", INDIRECT(ADDRESS(2,MATCH(_xlfn.MINIFS(B198:FE198,metrics.rec,"Time"),B198:FE198,0)+1)))</f>
        <v>k=5, r=0.9</v>
      </c>
    </row>
    <row r="199" spans="1:177" x14ac:dyDescent="0.2">
      <c r="A199" s="1" t="s">
        <v>194</v>
      </c>
      <c r="B199" s="4"/>
      <c r="C199" s="4"/>
      <c r="D199" s="4"/>
      <c r="E199" s="4"/>
      <c r="F199" s="4"/>
      <c r="G199" s="4"/>
      <c r="H199" s="4"/>
      <c r="I199" s="4"/>
      <c r="J199" s="5"/>
      <c r="K199" s="5"/>
      <c r="L199" s="5"/>
      <c r="M199" s="5"/>
      <c r="N199" s="5"/>
      <c r="O199" s="5"/>
      <c r="P199" s="5"/>
      <c r="Q199" s="5"/>
      <c r="R199" s="4"/>
      <c r="S199" s="4"/>
      <c r="T199" s="4"/>
      <c r="U199" s="4"/>
      <c r="V199" s="4"/>
      <c r="W199" s="4"/>
      <c r="X199" s="4"/>
      <c r="Y199" s="4"/>
      <c r="Z199" s="5">
        <v>0.66139999999999999</v>
      </c>
      <c r="AA199" s="5">
        <v>0.76139999999999997</v>
      </c>
      <c r="AB199" s="5">
        <v>0.23219999999999999</v>
      </c>
      <c r="AC199" s="5">
        <v>1.4800000000000001E-2</v>
      </c>
      <c r="AD199" s="5">
        <v>0.82769999999999999</v>
      </c>
      <c r="AE199" s="5"/>
      <c r="AF199" s="5">
        <v>1</v>
      </c>
      <c r="AG199" s="5">
        <v>3.4954999999999998</v>
      </c>
      <c r="AH199" s="4">
        <v>0.74780000000000002</v>
      </c>
      <c r="AI199" s="4">
        <v>0.98009999999999997</v>
      </c>
      <c r="AJ199" s="4">
        <v>0.1401</v>
      </c>
      <c r="AK199" s="4">
        <v>2.86E-2</v>
      </c>
      <c r="AL199" s="4">
        <v>0.70269999999999999</v>
      </c>
      <c r="AM199" s="4"/>
      <c r="AN199" s="4">
        <v>0.9839</v>
      </c>
      <c r="AO199" s="4">
        <v>1.0575000000000001</v>
      </c>
      <c r="AP199" s="5"/>
      <c r="AQ199" s="5"/>
      <c r="AR199" s="5"/>
      <c r="AS199" s="5"/>
      <c r="AT199" s="5"/>
      <c r="AU199" s="5"/>
      <c r="AV199" s="5"/>
      <c r="AW199" s="5"/>
      <c r="AX199" s="4"/>
      <c r="AY199" s="4"/>
      <c r="AZ199" s="4"/>
      <c r="BA199" s="4"/>
      <c r="BB199" s="4"/>
      <c r="BC199" s="4"/>
      <c r="BD199" s="4"/>
      <c r="BE199" s="4"/>
      <c r="BF199" s="5"/>
      <c r="BG199" s="5"/>
      <c r="BH199" s="5"/>
      <c r="BI199" s="5"/>
      <c r="BJ199" s="5"/>
      <c r="BK199" s="5"/>
      <c r="BL199" s="5"/>
      <c r="BM199" s="5"/>
      <c r="BN199" s="4"/>
      <c r="BO199" s="4"/>
      <c r="BP199" s="4"/>
      <c r="BQ199" s="4"/>
      <c r="BR199" s="4"/>
      <c r="BS199" s="4"/>
      <c r="BT199" s="4"/>
      <c r="BU199" s="4"/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/>
      <c r="EI199" s="5"/>
      <c r="EJ199" s="5"/>
      <c r="EK199" s="5"/>
      <c r="EL199" s="5"/>
      <c r="EM199" s="5"/>
      <c r="EN199" s="5"/>
      <c r="EO199" s="5"/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>
        <f t="shared" si="40"/>
        <v>0.7046</v>
      </c>
      <c r="FG199" s="4">
        <f t="shared" si="41"/>
        <v>0.87074999999999991</v>
      </c>
      <c r="FH199" s="4">
        <f t="shared" si="42"/>
        <v>0.18614999999999998</v>
      </c>
      <c r="FI199" s="4">
        <f t="shared" si="43"/>
        <v>2.1700000000000001E-2</v>
      </c>
      <c r="FJ199" s="4">
        <f t="shared" si="44"/>
        <v>0.76519999999999999</v>
      </c>
      <c r="FK199" s="4" t="e">
        <f t="shared" si="45"/>
        <v>#DIV/0!</v>
      </c>
      <c r="FL199" s="4">
        <f t="shared" si="46"/>
        <v>0.99195</v>
      </c>
      <c r="FM199" s="4">
        <f t="shared" si="47"/>
        <v>2.2765</v>
      </c>
      <c r="FN199" s="1" t="str" cm="1">
        <f t="array" aca="1" ref="FN199" ca="1">CONCATENATE(INDIRECT(ADDRESS(1,MATCH(_xlfn.MINIFS(B199:FE199,metrics.rec,"MAE"),B199:FE199,0)+1)), ", ", INDIRECT(ADDRESS(2,MATCH(_xlfn.MINIFS(B199:FE199,metrics.rec,"MAE"),B199:FE199,0)+1)))</f>
        <v>k=5, r=0.7</v>
      </c>
      <c r="FO199" s="1" t="str" cm="1">
        <f t="array" aca="1" ref="FO199" ca="1">CONCATENATE(INDIRECT(ADDRESS(1,MATCH(_xlfn.MINIFS(B199:FE199,metrics.rec,"MSE"),B199:FE199,0)+1)), ", ", INDIRECT(ADDRESS(2,MATCH(_xlfn.MINIFS(B199:FE199,metrics.rec,"MSE"),B199:FE199,0)+1)))</f>
        <v>k=5, r=0.7</v>
      </c>
      <c r="FP199" s="1" t="str" cm="1">
        <f t="array" aca="1" ref="FP199" ca="1">CONCATENATE(INDIRECT(ADDRESS(1,MATCH(_xlfn.MAXIFS(B199:FE199,metrics.rec,"R"),B199:FE199,0)+1)), ", ", INDIRECT(ADDRESS(2,MATCH(_xlfn.MAXIFS(B199:FE199,metrics.rec,"R"),B199:FE199,0)+1)))</f>
        <v>k=5, r=0.7</v>
      </c>
      <c r="FQ199" s="1" t="str" cm="1">
        <f t="array" aca="1" ref="FQ199" ca="1">CONCATENATE(INDIRECT(ADDRESS(1,MATCH(_xlfn.MAXIFS(B199:FE199,metrics.rec,"Precision"),B199:FE199,0)+1)), ", ", INDIRECT(ADDRESS(2,MATCH(_xlfn.MAXIFS(B199:FE199,metrics.rec,"Precision"),B199:FE199,0)+1)))</f>
        <v>k=5, r=0.9</v>
      </c>
      <c r="FR199" s="1" t="str" cm="1">
        <f t="array" aca="1" ref="FR199" ca="1">CONCATENATE(INDIRECT(ADDRESS(1,MATCH(_xlfn.MAXIFS(B199:FE199,metrics.rec,"Recall"),B199:FE199,0)+1)), ", ", INDIRECT(ADDRESS(2,MATCH(_xlfn.MAXIFS(B199:FE199,metrics.rec,"Recall"),B199:FE199,0)+1)))</f>
        <v>k=5, r=0.7</v>
      </c>
      <c r="FS199" s="1" t="e" cm="1">
        <f t="array" aca="1" ref="FS199" ca="1">CONCATENATE(INDIRECT(ADDRESS(1,MATCH(_xlfn.MAXIFS(B199:FE199,metrics.rec,"Coverage"),B199:FE199,0)+1)), ", ", INDIRECT(ADDRESS(2,MATCH(_xlfn.MAXIFS(B199:FE199,metrics.rec,"Coverage"),B199:FE199,0)+1)))</f>
        <v>#N/A</v>
      </c>
      <c r="FT199" s="1" t="str" cm="1">
        <f t="array" aca="1" ref="FT199" ca="1">CONCATENATE(INDIRECT(ADDRESS(1,MATCH(_xlfn.MAXIFS(B199:FE199,metrics.rec,"Recatio"),B199:FE199,0)+1)), ", ", INDIRECT(ADDRESS(2,MATCH(_xlfn.MAXIFS(B199:FE199,metrics.rec,"Recatio"),B199:FE199,0)+1)))</f>
        <v>k=5, r=0.7</v>
      </c>
      <c r="FU199" s="1" t="str" cm="1">
        <f t="array" aca="1" ref="FU199" ca="1">CONCATENATE(INDIRECT(ADDRESS(1,MATCH(_xlfn.MINIFS(B199:FE199,metrics.rec,"Time"),B199:FE199,0)+1)), ", ", INDIRECT(ADDRESS(2,MATCH(_xlfn.MINIFS(B199:FE199,metrics.rec,"Time"),B199:FE199,0)+1)))</f>
        <v>k=5, r=0.9</v>
      </c>
    </row>
    <row r="200" spans="1:177" x14ac:dyDescent="0.2">
      <c r="A200" s="1" t="s">
        <v>195</v>
      </c>
      <c r="B200" s="4"/>
      <c r="C200" s="4"/>
      <c r="D200" s="4"/>
      <c r="E200" s="4"/>
      <c r="F200" s="4"/>
      <c r="G200" s="4"/>
      <c r="H200" s="4"/>
      <c r="I200" s="4"/>
      <c r="J200" s="5"/>
      <c r="K200" s="5"/>
      <c r="L200" s="5"/>
      <c r="M200" s="5"/>
      <c r="N200" s="5"/>
      <c r="O200" s="5"/>
      <c r="P200" s="5"/>
      <c r="Q200" s="5"/>
      <c r="R200" s="4"/>
      <c r="S200" s="4"/>
      <c r="T200" s="4"/>
      <c r="U200" s="4"/>
      <c r="V200" s="4"/>
      <c r="W200" s="4"/>
      <c r="X200" s="4"/>
      <c r="Y200" s="4"/>
      <c r="Z200" s="5">
        <v>0.70489999999999997</v>
      </c>
      <c r="AA200" s="5">
        <v>0.85040000000000004</v>
      </c>
      <c r="AB200" s="5">
        <v>0.216</v>
      </c>
      <c r="AC200" s="5">
        <v>2.5499999999999998E-2</v>
      </c>
      <c r="AD200" s="5">
        <v>0.78269999999999995</v>
      </c>
      <c r="AE200" s="5"/>
      <c r="AF200" s="5">
        <v>1</v>
      </c>
      <c r="AG200" s="5">
        <v>3.4005000000000001</v>
      </c>
      <c r="AH200" s="4">
        <v>0.77859999999999996</v>
      </c>
      <c r="AI200" s="4">
        <v>1.0424</v>
      </c>
      <c r="AJ200" s="4">
        <v>0.12770000000000001</v>
      </c>
      <c r="AK200" s="4">
        <v>7.8899999999999998E-2</v>
      </c>
      <c r="AL200" s="4">
        <v>0.53010000000000002</v>
      </c>
      <c r="AM200" s="4"/>
      <c r="AN200" s="4">
        <v>0.97670000000000001</v>
      </c>
      <c r="AO200" s="4">
        <v>1.0214000000000001</v>
      </c>
      <c r="AP200" s="5"/>
      <c r="AQ200" s="5"/>
      <c r="AR200" s="5"/>
      <c r="AS200" s="5"/>
      <c r="AT200" s="5"/>
      <c r="AU200" s="5"/>
      <c r="AV200" s="5"/>
      <c r="AW200" s="5"/>
      <c r="AX200" s="4"/>
      <c r="AY200" s="4"/>
      <c r="AZ200" s="4"/>
      <c r="BA200" s="4"/>
      <c r="BB200" s="4"/>
      <c r="BC200" s="4"/>
      <c r="BD200" s="4"/>
      <c r="BE200" s="4"/>
      <c r="BF200" s="5"/>
      <c r="BG200" s="5"/>
      <c r="BH200" s="5"/>
      <c r="BI200" s="5"/>
      <c r="BJ200" s="5"/>
      <c r="BK200" s="5"/>
      <c r="BL200" s="5"/>
      <c r="BM200" s="5"/>
      <c r="BN200" s="4"/>
      <c r="BO200" s="4"/>
      <c r="BP200" s="4"/>
      <c r="BQ200" s="4"/>
      <c r="BR200" s="4"/>
      <c r="BS200" s="4"/>
      <c r="BT200" s="4"/>
      <c r="BU200" s="4"/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/>
      <c r="EI200" s="5"/>
      <c r="EJ200" s="5"/>
      <c r="EK200" s="5"/>
      <c r="EL200" s="5"/>
      <c r="EM200" s="5"/>
      <c r="EN200" s="5"/>
      <c r="EO200" s="5"/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>
        <f t="shared" si="40"/>
        <v>0.74174999999999991</v>
      </c>
      <c r="FG200" s="4">
        <f t="shared" si="41"/>
        <v>0.94640000000000002</v>
      </c>
      <c r="FH200" s="4">
        <f t="shared" si="42"/>
        <v>0.17185</v>
      </c>
      <c r="FI200" s="4">
        <f t="shared" si="43"/>
        <v>5.2199999999999996E-2</v>
      </c>
      <c r="FJ200" s="4">
        <f t="shared" si="44"/>
        <v>0.65639999999999998</v>
      </c>
      <c r="FK200" s="4" t="e">
        <f t="shared" si="45"/>
        <v>#DIV/0!</v>
      </c>
      <c r="FL200" s="4">
        <f t="shared" si="46"/>
        <v>0.98835000000000006</v>
      </c>
      <c r="FM200" s="4">
        <f t="shared" si="47"/>
        <v>2.21095</v>
      </c>
      <c r="FN200" s="1" t="str" cm="1">
        <f t="array" aca="1" ref="FN200" ca="1">CONCATENATE(INDIRECT(ADDRESS(1,MATCH(_xlfn.MINIFS(B200:FE200,metrics.rec,"MAE"),B200:FE200,0)+1)), ", ", INDIRECT(ADDRESS(2,MATCH(_xlfn.MINIFS(B200:FE200,metrics.rec,"MAE"),B200:FE200,0)+1)))</f>
        <v>k=5, r=0.7</v>
      </c>
      <c r="FO200" s="1" t="str" cm="1">
        <f t="array" aca="1" ref="FO200" ca="1">CONCATENATE(INDIRECT(ADDRESS(1,MATCH(_xlfn.MINIFS(B200:FE200,metrics.rec,"MSE"),B200:FE200,0)+1)), ", ", INDIRECT(ADDRESS(2,MATCH(_xlfn.MINIFS(B200:FE200,metrics.rec,"MSE"),B200:FE200,0)+1)))</f>
        <v>k=5, r=0.7</v>
      </c>
      <c r="FP200" s="1" t="str" cm="1">
        <f t="array" aca="1" ref="FP200" ca="1">CONCATENATE(INDIRECT(ADDRESS(1,MATCH(_xlfn.MAXIFS(B200:FE200,metrics.rec,"R"),B200:FE200,0)+1)), ", ", INDIRECT(ADDRESS(2,MATCH(_xlfn.MAXIFS(B200:FE200,metrics.rec,"R"),B200:FE200,0)+1)))</f>
        <v>k=5, r=0.7</v>
      </c>
      <c r="FQ200" s="1" t="str" cm="1">
        <f t="array" aca="1" ref="FQ200" ca="1">CONCATENATE(INDIRECT(ADDRESS(1,MATCH(_xlfn.MAXIFS(B200:FE200,metrics.rec,"Precision"),B200:FE200,0)+1)), ", ", INDIRECT(ADDRESS(2,MATCH(_xlfn.MAXIFS(B200:FE200,metrics.rec,"Precision"),B200:FE200,0)+1)))</f>
        <v>k=5, r=0.9</v>
      </c>
      <c r="FR200" s="1" t="str" cm="1">
        <f t="array" aca="1" ref="FR200" ca="1">CONCATENATE(INDIRECT(ADDRESS(1,MATCH(_xlfn.MAXIFS(B200:FE200,metrics.rec,"Recall"),B200:FE200,0)+1)), ", ", INDIRECT(ADDRESS(2,MATCH(_xlfn.MAXIFS(B200:FE200,metrics.rec,"Recall"),B200:FE200,0)+1)))</f>
        <v>k=5, r=0.7</v>
      </c>
      <c r="FS200" s="1" t="e" cm="1">
        <f t="array" aca="1" ref="FS200" ca="1">CONCATENATE(INDIRECT(ADDRESS(1,MATCH(_xlfn.MAXIFS(B200:FE200,metrics.rec,"Coverage"),B200:FE200,0)+1)), ", ", INDIRECT(ADDRESS(2,MATCH(_xlfn.MAXIFS(B200:FE200,metrics.rec,"Coverage"),B200:FE200,0)+1)))</f>
        <v>#N/A</v>
      </c>
      <c r="FT200" s="1" t="str" cm="1">
        <f t="array" aca="1" ref="FT200" ca="1">CONCATENATE(INDIRECT(ADDRESS(1,MATCH(_xlfn.MAXIFS(B200:FE200,metrics.rec,"Recatio"),B200:FE200,0)+1)), ", ", INDIRECT(ADDRESS(2,MATCH(_xlfn.MAXIFS(B200:FE200,metrics.rec,"Recatio"),B200:FE200,0)+1)))</f>
        <v>k=5, r=0.7</v>
      </c>
      <c r="FU200" s="1" t="str" cm="1">
        <f t="array" aca="1" ref="FU200" ca="1">CONCATENATE(INDIRECT(ADDRESS(1,MATCH(_xlfn.MINIFS(B200:FE200,metrics.rec,"Time"),B200:FE200,0)+1)), ", ", INDIRECT(ADDRESS(2,MATCH(_xlfn.MINIFS(B200:FE200,metrics.rec,"Time"),B200:FE200,0)+1)))</f>
        <v>k=5, r=0.9</v>
      </c>
    </row>
    <row r="201" spans="1:177" s="5" customFormat="1" x14ac:dyDescent="0.2">
      <c r="A201" s="1" t="s">
        <v>206</v>
      </c>
      <c r="B201" s="4"/>
      <c r="C201" s="4"/>
      <c r="D201" s="4"/>
      <c r="E201" s="4"/>
      <c r="F201" s="4"/>
      <c r="G201" s="4"/>
      <c r="H201" s="4"/>
      <c r="I201" s="4"/>
      <c r="R201" s="4"/>
      <c r="S201" s="4"/>
      <c r="T201" s="4"/>
      <c r="U201" s="4"/>
      <c r="V201" s="4"/>
      <c r="W201" s="4"/>
      <c r="X201" s="4"/>
      <c r="Y201" s="4"/>
      <c r="AH201" s="4"/>
      <c r="AI201" s="4"/>
      <c r="AJ201" s="4"/>
      <c r="AK201" s="4"/>
      <c r="AL201" s="4"/>
      <c r="AM201" s="4"/>
      <c r="AN201" s="4"/>
      <c r="AO201" s="4"/>
      <c r="AX201" s="4"/>
      <c r="AY201" s="4"/>
      <c r="AZ201" s="4"/>
      <c r="BA201" s="4"/>
      <c r="BB201" s="4"/>
      <c r="BC201" s="4"/>
      <c r="BD201" s="4"/>
      <c r="BE201" s="4"/>
      <c r="BN201" s="4"/>
      <c r="BO201" s="4"/>
      <c r="BP201" s="4"/>
      <c r="BQ201" s="4"/>
      <c r="BR201" s="4"/>
      <c r="BS201" s="4"/>
      <c r="BT201" s="4"/>
      <c r="BU201" s="4"/>
      <c r="CD201" s="4"/>
      <c r="CE201" s="4"/>
      <c r="CF201" s="4"/>
      <c r="CG201" s="4"/>
      <c r="CH201" s="4"/>
      <c r="CI201" s="4"/>
      <c r="CJ201" s="4"/>
      <c r="CK201" s="4"/>
      <c r="CT201" s="4"/>
      <c r="CU201" s="4"/>
      <c r="CV201" s="4"/>
      <c r="CW201" s="4"/>
      <c r="CX201" s="4"/>
      <c r="CY201" s="4"/>
      <c r="CZ201" s="4"/>
      <c r="DA201" s="4"/>
      <c r="DJ201" s="4"/>
      <c r="DK201" s="4"/>
      <c r="DL201" s="4"/>
      <c r="DM201" s="4"/>
      <c r="DN201" s="4"/>
      <c r="DO201" s="4"/>
      <c r="DP201" s="4"/>
      <c r="DQ201" s="4"/>
      <c r="DZ201" s="4"/>
      <c r="EA201" s="4"/>
      <c r="EB201" s="4"/>
      <c r="EC201" s="4"/>
      <c r="ED201" s="4"/>
      <c r="EE201" s="4"/>
      <c r="EF201" s="4"/>
      <c r="EG201" s="4"/>
      <c r="EP201" s="4"/>
      <c r="EQ201" s="4"/>
      <c r="ER201" s="4"/>
      <c r="ES201" s="4"/>
      <c r="ET201" s="4"/>
      <c r="EU201" s="4"/>
      <c r="EV201" s="4"/>
      <c r="EW201" s="4"/>
      <c r="FF201" s="4" t="e">
        <f t="shared" ref="FF201" si="48">AVERAGEIFS(B201:FE201,metrics.rec,"MAE")</f>
        <v>#DIV/0!</v>
      </c>
      <c r="FG201" s="4" t="e">
        <f t="shared" si="41"/>
        <v>#DIV/0!</v>
      </c>
      <c r="FH201" s="4" t="e">
        <f t="shared" si="42"/>
        <v>#DIV/0!</v>
      </c>
      <c r="FI201" s="4" t="e">
        <f t="shared" si="43"/>
        <v>#DIV/0!</v>
      </c>
      <c r="FJ201" s="4" t="e">
        <f t="shared" si="44"/>
        <v>#DIV/0!</v>
      </c>
      <c r="FK201" s="4" t="e">
        <f t="shared" si="45"/>
        <v>#DIV/0!</v>
      </c>
      <c r="FL201" s="4" t="e">
        <f t="shared" si="46"/>
        <v>#DIV/0!</v>
      </c>
      <c r="FM201" s="4" t="e">
        <f t="shared" si="47"/>
        <v>#DIV/0!</v>
      </c>
      <c r="FN201" s="1" t="e" cm="1">
        <f t="array" aca="1" ref="FN201" ca="1">CONCATENATE(INDIRECT(ADDRESS(1,MATCH(_xlfn.MINIFS(B201:FE201,metrics.rec,"MAE"),B201:FE201,0)+1)), ", ", INDIRECT(ADDRESS(2,MATCH(_xlfn.MINIFS(B201:FE201,metrics.rec,"MAE"),B201:FE201,0)+1)))</f>
        <v>#N/A</v>
      </c>
      <c r="FO201" s="1" t="e" cm="1">
        <f t="array" aca="1" ref="FO201" ca="1">CONCATENATE(INDIRECT(ADDRESS(1,MATCH(_xlfn.MINIFS(B201:FE201,metrics.rec,"MSE"),B201:FE201,0)+1)), ", ", INDIRECT(ADDRESS(2,MATCH(_xlfn.MINIFS(B201:FE201,metrics.rec,"MSE"),B201:FE201,0)+1)))</f>
        <v>#N/A</v>
      </c>
      <c r="FP201" s="1" t="e" cm="1">
        <f t="array" aca="1" ref="FP201" ca="1">CONCATENATE(INDIRECT(ADDRESS(1,MATCH(_xlfn.MAXIFS(B201:FE201,metrics.rec,"R"),B201:FE201,0)+1)), ", ", INDIRECT(ADDRESS(2,MATCH(_xlfn.MAXIFS(B201:FE201,metrics.rec,"R"),B201:FE201,0)+1)))</f>
        <v>#N/A</v>
      </c>
      <c r="FQ201" s="1" t="e" cm="1">
        <f t="array" aca="1" ref="FQ201" ca="1">CONCATENATE(INDIRECT(ADDRESS(1,MATCH(_xlfn.MAXIFS(B201:FE201,metrics.rec,"Precision"),B201:FE201,0)+1)), ", ", INDIRECT(ADDRESS(2,MATCH(_xlfn.MAXIFS(B201:FE201,metrics.rec,"Precision"),B201:FE201,0)+1)))</f>
        <v>#N/A</v>
      </c>
      <c r="FR201" s="1" t="e" cm="1">
        <f t="array" aca="1" ref="FR201" ca="1">CONCATENATE(INDIRECT(ADDRESS(1,MATCH(_xlfn.MAXIFS(B201:FE201,metrics.rec,"Recall"),B201:FE201,0)+1)), ", ", INDIRECT(ADDRESS(2,MATCH(_xlfn.MAXIFS(B201:FE201,metrics.rec,"Recall"),B201:FE201,0)+1)))</f>
        <v>#N/A</v>
      </c>
      <c r="FS201" s="1" t="e" cm="1">
        <f t="array" aca="1" ref="FS201" ca="1">CONCATENATE(INDIRECT(ADDRESS(1,MATCH(_xlfn.MAXIFS(B201:FE201,metrics.rec,"Coverage"),B201:FE201,0)+1)), ", ", INDIRECT(ADDRESS(2,MATCH(_xlfn.MAXIFS(B201:FE201,metrics.rec,"Coverage"),B201:FE201,0)+1)))</f>
        <v>#N/A</v>
      </c>
      <c r="FT201" s="1" t="e" cm="1">
        <f t="array" aca="1" ref="FT201" ca="1">CONCATENATE(INDIRECT(ADDRESS(1,MATCH(_xlfn.MAXIFS(B201:FE201,metrics.rec,"Recatio"),B201:FE201,0)+1)), ", ", INDIRECT(ADDRESS(2,MATCH(_xlfn.MAXIFS(B201:FE201,metrics.rec,"Recatio"),B201:FE201,0)+1)))</f>
        <v>#N/A</v>
      </c>
      <c r="FU201" s="1" t="e" cm="1">
        <f t="array" aca="1" ref="FU201" ca="1">CONCATENATE(INDIRECT(ADDRESS(1,MATCH(_xlfn.MINIFS(B201:FE201,metrics.rec,"Time"),B201:FE201,0)+1)), ", ", INDIRECT(ADDRESS(2,MATCH(_xlfn.MINIFS(B201:FE201,metrics.rec,"Time"),B201:FE201,0)+1)))</f>
        <v>#N/A</v>
      </c>
    </row>
    <row r="202" spans="1:177" s="9" customFormat="1" x14ac:dyDescent="0.2">
      <c r="A202" s="7" t="s">
        <v>207</v>
      </c>
      <c r="B202" s="8" t="str" cm="1">
        <f t="array" aca="1" ref="B202" ca="1">INDIRECT(ADDRESS(MATCH(MIN(B7:B201),B7:B201,0)+6,1))</f>
        <v>BI22.ZSim</v>
      </c>
      <c r="C202" s="8" t="str" cm="1">
        <f t="array" aca="1" ref="C202" ca="1">INDIRECT(ADDRESS(MATCH(MIN(C7:C201),C7:C201,0)+6,1))</f>
        <v>BI22.ZSim</v>
      </c>
      <c r="D202" s="8" t="str" cm="1">
        <f t="array" aca="1" ref="D202" ca="1">INDIRECT(ADDRESS(MATCH(MAX(D7:D201),D7:D201,0)+6,1))</f>
        <v>BI22.ZSim</v>
      </c>
      <c r="E202" s="8" t="str" cm="1">
        <f t="array" aca="1" ref="E202" ca="1">INDIRECT(ADDRESS(MATCH(MAX(E7:E201),E7:E201,0)+6,1))</f>
        <v>BU01.JaccardMulti</v>
      </c>
      <c r="F202" s="8" t="str" cm="1">
        <f t="array" aca="1" ref="F202" ca="1">INDIRECT(ADDRESS(MATCH(MAX(F7:F201),F7:F201,0)+6,1))</f>
        <v>BI01.JaccardMulti</v>
      </c>
      <c r="G202" s="8" t="e" cm="1">
        <f t="array" aca="1" ref="G202" ca="1">INDIRECT(ADDRESS(MATCH(MAX(G7:G201),G7:G201,0)+6,1))</f>
        <v>#N/A</v>
      </c>
      <c r="H202" s="8" t="str" cm="1">
        <f t="array" aca="1" ref="H202" ca="1">INDIRECT(ADDRESS(MATCH(MAX(H7:H201),H7:H201,0)+6,1))</f>
        <v>AI01.Jaccard</v>
      </c>
      <c r="I202" s="8" t="str" cm="1">
        <f t="array" aca="1" ref="I202" ca="1">INDIRECT(ADDRESS(MATCH(MIN(I7:I201),I7:I201,0)+6,1))</f>
        <v>BU03.CPC</v>
      </c>
      <c r="J202" s="12" t="str" cm="1">
        <f t="array" aca="1" ref="J202" ca="1">INDIRECT(ADDRESS(MATCH(MIN(J7:J201),J7:J201,0)+6,1))</f>
        <v>BI22.ZSim</v>
      </c>
      <c r="K202" s="12" t="str" cm="1">
        <f t="array" aca="1" ref="K202" ca="1">INDIRECT(ADDRESS(MATCH(MIN(K7:K201),K7:K201,0)+6,1))</f>
        <v>BI22.ZSim</v>
      </c>
      <c r="L202" s="12" t="str" cm="1">
        <f t="array" aca="1" ref="L202" ca="1">INDIRECT(ADDRESS(MATCH(MAX(L7:L201),L7:L201,0)+6,1))</f>
        <v>BU19.KLAdvanced</v>
      </c>
      <c r="M202" s="12" t="str" cm="1">
        <f t="array" aca="1" ref="M202" ca="1">INDIRECT(ADDRESS(MATCH(MAX(M7:M201),M7:M201,0)+6,1))</f>
        <v>AI05.SRC</v>
      </c>
      <c r="N202" s="12" t="str" cm="1">
        <f t="array" aca="1" ref="N202" ca="1">INDIRECT(ADDRESS(MATCH(MAX(N7:N201),N7:N201,0)+6,1))</f>
        <v>BI01.JaccardMulti</v>
      </c>
      <c r="O202" s="12" t="e" cm="1">
        <f t="array" aca="1" ref="O202" ca="1">INDIRECT(ADDRESS(MATCH(MAX(O7:O201),O7:O201,0)+6,1))</f>
        <v>#N/A</v>
      </c>
      <c r="P202" s="12" t="str" cm="1">
        <f t="array" aca="1" ref="P202" ca="1">INDIRECT(ADDRESS(MATCH(MAX(P7:P201),P7:P201,0)+6,1))</f>
        <v>AI01.Jaccard</v>
      </c>
      <c r="Q202" s="12" t="str" cm="1">
        <f t="array" aca="1" ref="Q202" ca="1">INDIRECT(ADDRESS(MATCH(MIN(Q7:Q201),Q7:Q201,0)+6,1))</f>
        <v>BU16.TAN</v>
      </c>
      <c r="R202" s="8" t="str" cm="1">
        <f t="array" aca="1" ref="R202" ca="1">INDIRECT(ADDRESS(MATCH(MIN(R7:R201),R7:R201,0)+6,1))</f>
        <v>AI05.SRC</v>
      </c>
      <c r="S202" s="8" t="str" cm="1">
        <f t="array" aca="1" ref="S202" ca="1">INDIRECT(ADDRESS(MATCH(MIN(S7:S201),S7:S201,0)+6,1))</f>
        <v>AI05.SRC</v>
      </c>
      <c r="T202" s="8" t="str" cm="1">
        <f t="array" aca="1" ref="T202" ca="1">INDIRECT(ADDRESS(MATCH(MAX(T7:T201),T7:T201,0)+6,1))</f>
        <v>BI07.PSSJ</v>
      </c>
      <c r="U202" s="8" t="str" cm="1">
        <f t="array" aca="1" ref="U202" ca="1">INDIRECT(ADDRESS(MATCH(MAX(U7:U201),U7:U201,0)+6,1))</f>
        <v>BU19.KLAdvanced</v>
      </c>
      <c r="V202" s="8" t="str" cm="1">
        <f t="array" aca="1" ref="V202" ca="1">INDIRECT(ADDRESS(MATCH(MAX(V7:V201),V7:V201,0)+6,1))</f>
        <v>BI01.JaccardMulti</v>
      </c>
      <c r="W202" s="8" t="e" cm="1">
        <f t="array" aca="1" ref="W202" ca="1">INDIRECT(ADDRESS(MATCH(MAX(W7:W201),W7:W201,0)+6,1))</f>
        <v>#N/A</v>
      </c>
      <c r="X202" s="8" t="str" cm="1">
        <f t="array" aca="1" ref="X202" ca="1">INDIRECT(ADDRESS(MATCH(MAX(X7:X201),X7:X201,0)+6,1))</f>
        <v>AI01.Jaccard</v>
      </c>
      <c r="Y202" s="8" t="str" cm="1">
        <f t="array" aca="1" ref="Y202" ca="1">INDIRECT(ADDRESS(MATCH(MIN(Y7:Y201),Y7:Y201,0)+6,1))</f>
        <v>BU19.KLAdvanced</v>
      </c>
      <c r="Z202" s="12" t="str" cm="1">
        <f t="array" aca="1" ref="Z202" ca="1">INDIRECT(ADDRESS(MATCH(MIN(Z7:Z201),Z7:Z201,0)+6,1))</f>
        <v>BI22.ZSim</v>
      </c>
      <c r="AA202" s="12" t="str" cm="1">
        <f t="array" aca="1" ref="AA202" ca="1">INDIRECT(ADDRESS(MATCH(MIN(AA7:AA201),AA7:AA201,0)+6,1))</f>
        <v>BI22.ESim3</v>
      </c>
      <c r="AB202" s="12" t="str" cm="1">
        <f t="array" aca="1" ref="AB202" ca="1">INDIRECT(ADDRESS(MATCH(MAX(AB7:AB201),AB7:AB201,0)+6,1))</f>
        <v>AI28.RPB</v>
      </c>
      <c r="AC202" s="12" t="str" cm="1">
        <f t="array" aca="1" ref="AC202" ca="1">INDIRECT(ADDRESS(MATCH(MAX(AC7:AC201),AC7:AC201,0)+6,1))</f>
        <v>AI05.SRC</v>
      </c>
      <c r="AD202" s="12" t="str" cm="1">
        <f t="array" aca="1" ref="AD202" ca="1">INDIRECT(ADDRESS(MATCH(MAX(AD7:AD201),AD7:AD201,0)+6,1))</f>
        <v>AI26.URP</v>
      </c>
      <c r="AE202" s="12" t="e" cm="1">
        <f t="array" aca="1" ref="AE202" ca="1">INDIRECT(ADDRESS(MATCH(MAX(AE7:AE201),AE7:AE201,0)+6,1))</f>
        <v>#N/A</v>
      </c>
      <c r="AF202" s="12" t="str" cm="1">
        <f t="array" aca="1" ref="AF202" ca="1">INDIRECT(ADDRESS(MATCH(MAX(AF7:AF201),AF7:AF201,0)+6,1))</f>
        <v>AI01.Jaccard</v>
      </c>
      <c r="AG202" s="12" t="str" cm="1">
        <f t="array" aca="1" ref="AG202" ca="1">INDIRECT(ADDRESS(MATCH(MIN(AG7:AG201),AG7:AG201,0)+6,1))</f>
        <v>CU14.Amer.CPC</v>
      </c>
      <c r="AH202" s="8" t="str" cm="1">
        <f t="array" aca="1" ref="AH202" ca="1">INDIRECT(ADDRESS(MATCH(MIN(AH7:AH201),AH7:AH201,0)+6,1))</f>
        <v>AI28.RPB</v>
      </c>
      <c r="AI202" s="8" t="str" cm="1">
        <f t="array" aca="1" ref="AI202" ca="1">INDIRECT(ADDRESS(MATCH(MIN(AI7:AI201),AI7:AI201,0)+6,1))</f>
        <v>AI28.RPB</v>
      </c>
      <c r="AJ202" s="8" t="str" cm="1">
        <f t="array" aca="1" ref="AJ202" ca="1">INDIRECT(ADDRESS(MATCH(MAX(AJ7:AJ201),AJ7:AJ201,0)+6,1))</f>
        <v>AI28.RPB</v>
      </c>
      <c r="AK202" s="8" t="str" cm="1">
        <f t="array" aca="1" ref="AK202" ca="1">INDIRECT(ADDRESS(MATCH(MAX(AK7:AK201),AK7:AK201,0)+6,1))</f>
        <v>AI12.Mu</v>
      </c>
      <c r="AL202" s="8" t="str" cm="1">
        <f t="array" aca="1" ref="AL202" ca="1">INDIRECT(ADDRESS(MATCH(MAX(AL7:AL201),AL7:AL201,0)+6,1))</f>
        <v>AI26.URP</v>
      </c>
      <c r="AM202" s="8" t="e" cm="1">
        <f t="array" aca="1" ref="AM202" ca="1">INDIRECT(ADDRESS(MATCH(MAX(AM7:AM201),AM7:AM201,0)+6,1))</f>
        <v>#N/A</v>
      </c>
      <c r="AN202" s="8" t="str" cm="1">
        <f t="array" aca="1" ref="AN202" ca="1">INDIRECT(ADDRESS(MATCH(MAX(AN7:AN201),AN7:AN201,0)+6,1))</f>
        <v>BI01.RelevantJaccard</v>
      </c>
      <c r="AO202" s="8" t="str" cm="1">
        <f t="array" aca="1" ref="AO202" ca="1">INDIRECT(ADDRESS(MATCH(MIN(AO7:AO201),AO7:AO201,0)+6,1))</f>
        <v>BU03.PC</v>
      </c>
      <c r="AP202" s="12" t="e" cm="1">
        <f t="array" aca="1" ref="AP202" ca="1">INDIRECT(ADDRESS(MATCH(MIN(AP7:AP201),AP7:AP201,0)+6,1))</f>
        <v>#N/A</v>
      </c>
      <c r="AQ202" s="12" t="e" cm="1">
        <f t="array" aca="1" ref="AQ202" ca="1">INDIRECT(ADDRESS(MATCH(MIN(AQ7:AQ201),AQ7:AQ201,0)+6,1))</f>
        <v>#N/A</v>
      </c>
      <c r="AR202" s="12" t="e" cm="1">
        <f t="array" aca="1" ref="AR202" ca="1">INDIRECT(ADDRESS(MATCH(MAX(AR7:AR201),AR7:AR201,0)+6,1))</f>
        <v>#N/A</v>
      </c>
      <c r="AS202" s="12" t="e" cm="1">
        <f t="array" aca="1" ref="AS202" ca="1">INDIRECT(ADDRESS(MATCH(MAX(AS7:AS201),AS7:AS201,0)+6,1))</f>
        <v>#N/A</v>
      </c>
      <c r="AT202" s="12" t="e" cm="1">
        <f t="array" aca="1" ref="AT202" ca="1">INDIRECT(ADDRESS(MATCH(MAX(AT7:AT201),AT7:AT201,0)+6,1))</f>
        <v>#N/A</v>
      </c>
      <c r="AU202" s="12" t="e" cm="1">
        <f t="array" aca="1" ref="AU202" ca="1">INDIRECT(ADDRESS(MATCH(MAX(AU7:AU201),AU7:AU201,0)+6,1))</f>
        <v>#N/A</v>
      </c>
      <c r="AV202" s="12" t="e" cm="1">
        <f t="array" aca="1" ref="AV202" ca="1">INDIRECT(ADDRESS(MATCH(MAX(AV7:AV201),AV7:AV201,0)+6,1))</f>
        <v>#N/A</v>
      </c>
      <c r="AW202" s="12" t="e" cm="1">
        <f t="array" aca="1" ref="AW202" ca="1">INDIRECT(ADDRESS(MATCH(MIN(AW7:AW201),AW7:AW201,0)+6,1))</f>
        <v>#N/A</v>
      </c>
      <c r="AX202" s="8" t="e" cm="1">
        <f t="array" aca="1" ref="AX202" ca="1">INDIRECT(ADDRESS(MATCH(MIN(AX7:AX201),AX7:AX201,0)+6,1))</f>
        <v>#N/A</v>
      </c>
      <c r="AY202" s="8" t="e" cm="1">
        <f t="array" aca="1" ref="AY202" ca="1">INDIRECT(ADDRESS(MATCH(MIN(AY7:AY201),AY7:AY201,0)+6,1))</f>
        <v>#N/A</v>
      </c>
      <c r="AZ202" s="8" t="e" cm="1">
        <f t="array" aca="1" ref="AZ202" ca="1">INDIRECT(ADDRESS(MATCH(MAX(AZ7:AZ201),AZ7:AZ201,0)+6,1))</f>
        <v>#N/A</v>
      </c>
      <c r="BA202" s="8" t="e" cm="1">
        <f t="array" aca="1" ref="BA202" ca="1">INDIRECT(ADDRESS(MATCH(MAX(BA7:BA201),BA7:BA201,0)+6,1))</f>
        <v>#N/A</v>
      </c>
      <c r="BB202" s="8" t="e" cm="1">
        <f t="array" aca="1" ref="BB202" ca="1">INDIRECT(ADDRESS(MATCH(MAX(BB7:BB201),BB7:BB201,0)+6,1))</f>
        <v>#N/A</v>
      </c>
      <c r="BC202" s="8" t="e" cm="1">
        <f t="array" aca="1" ref="BC202" ca="1">INDIRECT(ADDRESS(MATCH(MAX(BC7:BC201),BC7:BC201,0)+6,1))</f>
        <v>#N/A</v>
      </c>
      <c r="BD202" s="8" t="e" cm="1">
        <f t="array" aca="1" ref="BD202" ca="1">INDIRECT(ADDRESS(MATCH(MAX(BD7:BD201),BD7:BD201,0)+6,1))</f>
        <v>#N/A</v>
      </c>
      <c r="BE202" s="8" t="e" cm="1">
        <f t="array" aca="1" ref="BE202" ca="1">INDIRECT(ADDRESS(MATCH(MIN(BE7:BE201),BE7:BE201,0)+6,1))</f>
        <v>#N/A</v>
      </c>
      <c r="BF202" s="12" t="e" cm="1">
        <f t="array" aca="1" ref="BF202" ca="1">INDIRECT(ADDRESS(MATCH(MIN(BF7:BF201),BF7:BF201,0)+6,1))</f>
        <v>#N/A</v>
      </c>
      <c r="BG202" s="12" t="e" cm="1">
        <f t="array" aca="1" ref="BG202" ca="1">INDIRECT(ADDRESS(MATCH(MIN(BG7:BG201),BG7:BG201,0)+6,1))</f>
        <v>#N/A</v>
      </c>
      <c r="BH202" s="12" t="e" cm="1">
        <f t="array" aca="1" ref="BH202" ca="1">INDIRECT(ADDRESS(MATCH(MAX(BH7:BH201),BH7:BH201,0)+6,1))</f>
        <v>#N/A</v>
      </c>
      <c r="BI202" s="12" t="e" cm="1">
        <f t="array" aca="1" ref="BI202" ca="1">INDIRECT(ADDRESS(MATCH(MAX(BI7:BI201),BI7:BI201,0)+6,1))</f>
        <v>#N/A</v>
      </c>
      <c r="BJ202" s="12" t="e" cm="1">
        <f t="array" aca="1" ref="BJ202" ca="1">INDIRECT(ADDRESS(MATCH(MAX(BJ7:BJ201),BJ7:BJ201,0)+6,1))</f>
        <v>#N/A</v>
      </c>
      <c r="BK202" s="12" t="e" cm="1">
        <f t="array" aca="1" ref="BK202" ca="1">INDIRECT(ADDRESS(MATCH(MAX(BK7:BK201),BK7:BK201,0)+6,1))</f>
        <v>#N/A</v>
      </c>
      <c r="BL202" s="12" t="e" cm="1">
        <f t="array" aca="1" ref="BL202" ca="1">INDIRECT(ADDRESS(MATCH(MAX(BL7:BL201),BL7:BL201,0)+6,1))</f>
        <v>#N/A</v>
      </c>
      <c r="BM202" s="12" t="e" cm="1">
        <f t="array" aca="1" ref="BM202" ca="1">INDIRECT(ADDRESS(MATCH(MIN(BM7:BM201),BM7:BM201,0)+6,1))</f>
        <v>#N/A</v>
      </c>
      <c r="BN202" s="8" t="e" cm="1">
        <f t="array" aca="1" ref="BN202" ca="1">INDIRECT(ADDRESS(MATCH(MIN(BN7:BN201),BN7:BN201,0)+6,1))</f>
        <v>#N/A</v>
      </c>
      <c r="BO202" s="8" t="e" cm="1">
        <f t="array" aca="1" ref="BO202" ca="1">INDIRECT(ADDRESS(MATCH(MIN(BO7:BO201),BO7:BO201,0)+6,1))</f>
        <v>#N/A</v>
      </c>
      <c r="BP202" s="8" t="e" cm="1">
        <f t="array" aca="1" ref="BP202" ca="1">INDIRECT(ADDRESS(MATCH(MAX(BP7:BP201),BP7:BP201,0)+6,1))</f>
        <v>#N/A</v>
      </c>
      <c r="BQ202" s="8" t="e" cm="1">
        <f t="array" aca="1" ref="BQ202" ca="1">INDIRECT(ADDRESS(MATCH(MAX(BQ7:BQ201),BQ7:BQ201,0)+6,1))</f>
        <v>#N/A</v>
      </c>
      <c r="BR202" s="8" t="e" cm="1">
        <f t="array" aca="1" ref="BR202" ca="1">INDIRECT(ADDRESS(MATCH(MAX(BR7:BR201),BR7:BR201,0)+6,1))</f>
        <v>#N/A</v>
      </c>
      <c r="BS202" s="8" t="e" cm="1">
        <f t="array" aca="1" ref="BS202" ca="1">INDIRECT(ADDRESS(MATCH(MAX(BS7:BS201),BS7:BS201,0)+6,1))</f>
        <v>#N/A</v>
      </c>
      <c r="BT202" s="8" t="e" cm="1">
        <f t="array" aca="1" ref="BT202" ca="1">INDIRECT(ADDRESS(MATCH(MAX(BT7:BT201),BT7:BT201,0)+6,1))</f>
        <v>#N/A</v>
      </c>
      <c r="BU202" s="8" t="e" cm="1">
        <f t="array" aca="1" ref="BU202" ca="1">INDIRECT(ADDRESS(MATCH(MIN(BU7:BU201),BU7:BU201,0)+6,1))</f>
        <v>#N/A</v>
      </c>
      <c r="BV202" s="12" t="e" cm="1">
        <f t="array" aca="1" ref="BV202" ca="1">INDIRECT(ADDRESS(MATCH(MIN(BV7:BV201),BV7:BV201,0)+6,1))</f>
        <v>#N/A</v>
      </c>
      <c r="BW202" s="12" t="e" cm="1">
        <f t="array" aca="1" ref="BW202" ca="1">INDIRECT(ADDRESS(MATCH(MIN(BW7:BW201),BW7:BW201,0)+6,1))</f>
        <v>#N/A</v>
      </c>
      <c r="BX202" s="12" t="e" cm="1">
        <f t="array" aca="1" ref="BX202" ca="1">INDIRECT(ADDRESS(MATCH(MAX(BX7:BX201),BX7:BX201,0)+6,1))</f>
        <v>#N/A</v>
      </c>
      <c r="BY202" s="12" t="e" cm="1">
        <f t="array" aca="1" ref="BY202" ca="1">INDIRECT(ADDRESS(MATCH(MAX(BY7:BY201),BY7:BY201,0)+6,1))</f>
        <v>#N/A</v>
      </c>
      <c r="BZ202" s="12" t="e" cm="1">
        <f t="array" aca="1" ref="BZ202" ca="1">INDIRECT(ADDRESS(MATCH(MAX(BZ7:BZ201),BZ7:BZ201,0)+6,1))</f>
        <v>#N/A</v>
      </c>
      <c r="CA202" s="12" t="e" cm="1">
        <f t="array" aca="1" ref="CA202" ca="1">INDIRECT(ADDRESS(MATCH(MAX(CA7:CA201),CA7:CA201,0)+6,1))</f>
        <v>#N/A</v>
      </c>
      <c r="CB202" s="12" t="e" cm="1">
        <f t="array" aca="1" ref="CB202" ca="1">INDIRECT(ADDRESS(MATCH(MAX(CB7:CB201),CB7:CB201,0)+6,1))</f>
        <v>#N/A</v>
      </c>
      <c r="CC202" s="12" t="e" cm="1">
        <f t="array" aca="1" ref="CC202" ca="1">INDIRECT(ADDRESS(MATCH(MIN(CC7:CC201),CC7:CC201,0)+6,1))</f>
        <v>#N/A</v>
      </c>
      <c r="CD202" s="8" t="e" cm="1">
        <f t="array" aca="1" ref="CD202" ca="1">INDIRECT(ADDRESS(MATCH(MIN(CD7:CD201),CD7:CD201,0)+6,1))</f>
        <v>#N/A</v>
      </c>
      <c r="CE202" s="8" t="e" cm="1">
        <f t="array" aca="1" ref="CE202" ca="1">INDIRECT(ADDRESS(MATCH(MIN(CE7:CE201),CE7:CE201,0)+6,1))</f>
        <v>#N/A</v>
      </c>
      <c r="CF202" s="8" t="e" cm="1">
        <f t="array" aca="1" ref="CF202" ca="1">INDIRECT(ADDRESS(MATCH(MAX(CF7:CF201),CF7:CF201,0)+6,1))</f>
        <v>#N/A</v>
      </c>
      <c r="CG202" s="8" t="e" cm="1">
        <f t="array" aca="1" ref="CG202" ca="1">INDIRECT(ADDRESS(MATCH(MAX(CG7:CG201),CG7:CG201,0)+6,1))</f>
        <v>#N/A</v>
      </c>
      <c r="CH202" s="8" t="e" cm="1">
        <f t="array" aca="1" ref="CH202" ca="1">INDIRECT(ADDRESS(MATCH(MAX(CH7:CH201),CH7:CH201,0)+6,1))</f>
        <v>#N/A</v>
      </c>
      <c r="CI202" s="8" t="e" cm="1">
        <f t="array" aca="1" ref="CI202" ca="1">INDIRECT(ADDRESS(MATCH(MAX(CI7:CI201),CI7:CI201,0)+6,1))</f>
        <v>#N/A</v>
      </c>
      <c r="CJ202" s="8" t="e" cm="1">
        <f t="array" aca="1" ref="CJ202" ca="1">INDIRECT(ADDRESS(MATCH(MAX(CJ7:CJ201),CJ7:CJ201,0)+6,1))</f>
        <v>#N/A</v>
      </c>
      <c r="CK202" s="8" t="e" cm="1">
        <f t="array" aca="1" ref="CK202" ca="1">INDIRECT(ADDRESS(MATCH(MIN(CK7:CK201),CK7:CK201,0)+6,1))</f>
        <v>#N/A</v>
      </c>
      <c r="CL202" s="12" t="e" cm="1">
        <f t="array" aca="1" ref="CL202" ca="1">INDIRECT(ADDRESS(MATCH(MIN(CL7:CL201),CL7:CL201,0)+6,1))</f>
        <v>#N/A</v>
      </c>
      <c r="CM202" s="12" t="e" cm="1">
        <f t="array" aca="1" ref="CM202" ca="1">INDIRECT(ADDRESS(MATCH(MIN(CM7:CM201),CM7:CM201,0)+6,1))</f>
        <v>#N/A</v>
      </c>
      <c r="CN202" s="12" t="e" cm="1">
        <f t="array" aca="1" ref="CN202" ca="1">INDIRECT(ADDRESS(MATCH(MAX(CN7:CN201),CN7:CN201,0)+6,1))</f>
        <v>#N/A</v>
      </c>
      <c r="CO202" s="12" t="e" cm="1">
        <f t="array" aca="1" ref="CO202" ca="1">INDIRECT(ADDRESS(MATCH(MAX(CO7:CO201),CO7:CO201,0)+6,1))</f>
        <v>#N/A</v>
      </c>
      <c r="CP202" s="12" t="e" cm="1">
        <f t="array" aca="1" ref="CP202" ca="1">INDIRECT(ADDRESS(MATCH(MAX(CP7:CP201),CP7:CP201,0)+6,1))</f>
        <v>#N/A</v>
      </c>
      <c r="CQ202" s="12" t="e" cm="1">
        <f t="array" aca="1" ref="CQ202" ca="1">INDIRECT(ADDRESS(MATCH(MAX(CQ7:CQ201),CQ7:CQ201,0)+6,1))</f>
        <v>#N/A</v>
      </c>
      <c r="CR202" s="12" t="e" cm="1">
        <f t="array" aca="1" ref="CR202" ca="1">INDIRECT(ADDRESS(MATCH(MAX(CR7:CR201),CR7:CR201,0)+6,1))</f>
        <v>#N/A</v>
      </c>
      <c r="CS202" s="12" t="e" cm="1">
        <f t="array" aca="1" ref="CS202" ca="1">INDIRECT(ADDRESS(MATCH(MIN(CS7:CS201),CS7:CS201,0)+6,1))</f>
        <v>#N/A</v>
      </c>
      <c r="CT202" s="8" t="str" cm="1">
        <f t="array" aca="1" ref="CT202" ca="1">INDIRECT(ADDRESS(MATCH(MIN(CT7:CT201),CT7:CT201,0)+6,1))</f>
        <v>BI01.JacRA</v>
      </c>
      <c r="CU202" s="8" t="str" cm="1">
        <f t="array" aca="1" ref="CU202" ca="1">INDIRECT(ADDRESS(MATCH(MIN(CU7:CU201),CU7:CU201,0)+6,1))</f>
        <v>BI01.JacRA</v>
      </c>
      <c r="CV202" s="8" t="str" cm="1">
        <f t="array" aca="1" ref="CV202" ca="1">INDIRECT(ADDRESS(MATCH(MAX(CV7:CV201),CV7:CV201,0)+6,1))</f>
        <v>BI01.JacRA</v>
      </c>
      <c r="CW202" s="8" t="str" cm="1">
        <f t="array" aca="1" ref="CW202" ca="1">INDIRECT(ADDRESS(MATCH(MAX(CW7:CW201),CW7:CW201,0)+6,1))</f>
        <v>BU01.JacEDS</v>
      </c>
      <c r="CX202" s="8" t="str" cm="1">
        <f t="array" aca="1" ref="CX202" ca="1">INDIRECT(ADDRESS(MATCH(MAX(CX7:CX201),CX7:CX201,0)+6,1))</f>
        <v>BI01.JacEDS</v>
      </c>
      <c r="CY202" s="8" t="str" cm="1">
        <f t="array" aca="1" ref="CY202" ca="1">INDIRECT(ADDRESS(MATCH(MAX(CY7:CY201),CY7:CY201,0)+6,1))</f>
        <v>BI01.JacEDS</v>
      </c>
      <c r="CZ202" s="8" t="str" cm="1">
        <f t="array" aca="1" ref="CZ202" ca="1">INDIRECT(ADDRESS(MATCH(MAX(CZ7:CZ201),CZ7:CZ201,0)+6,1))</f>
        <v>AI01.Jaccard</v>
      </c>
      <c r="DA202" s="8" t="str" cm="1">
        <f t="array" aca="1" ref="DA202" ca="1">INDIRECT(ADDRESS(MATCH(MIN(DA7:DA201),DA7:DA201,0)+6,1))</f>
        <v>BU01.Dice</v>
      </c>
      <c r="DB202" s="12" t="e" cm="1">
        <f t="array" aca="1" ref="DB202" ca="1">INDIRECT(ADDRESS(MATCH(MIN(DB7:DB201),DB7:DB201,0)+6,1))</f>
        <v>#N/A</v>
      </c>
      <c r="DC202" s="12" t="e" cm="1">
        <f t="array" aca="1" ref="DC202" ca="1">INDIRECT(ADDRESS(MATCH(MIN(DC7:DC201),DC7:DC201,0)+6,1))</f>
        <v>#N/A</v>
      </c>
      <c r="DD202" s="12" t="e" cm="1">
        <f t="array" aca="1" ref="DD202" ca="1">INDIRECT(ADDRESS(MATCH(MAX(DD7:DD201),DD7:DD201,0)+6,1))</f>
        <v>#N/A</v>
      </c>
      <c r="DE202" s="12" t="e" cm="1">
        <f t="array" aca="1" ref="DE202" ca="1">INDIRECT(ADDRESS(MATCH(MAX(DE7:DE201),DE7:DE201,0)+6,1))</f>
        <v>#N/A</v>
      </c>
      <c r="DF202" s="12" t="e" cm="1">
        <f t="array" aca="1" ref="DF202" ca="1">INDIRECT(ADDRESS(MATCH(MAX(DF7:DF201),DF7:DF201,0)+6,1))</f>
        <v>#N/A</v>
      </c>
      <c r="DG202" s="12" t="e" cm="1">
        <f t="array" aca="1" ref="DG202" ca="1">INDIRECT(ADDRESS(MATCH(MAX(DG7:DG201),DG7:DG201,0)+6,1))</f>
        <v>#N/A</v>
      </c>
      <c r="DH202" s="12" t="e" cm="1">
        <f t="array" aca="1" ref="DH202" ca="1">INDIRECT(ADDRESS(MATCH(MAX(DH7:DH201),DH7:DH201,0)+6,1))</f>
        <v>#N/A</v>
      </c>
      <c r="DI202" s="12" t="e" cm="1">
        <f t="array" aca="1" ref="DI202" ca="1">INDIRECT(ADDRESS(MATCH(MIN(DI7:DI201),DI7:DI201,0)+6,1))</f>
        <v>#N/A</v>
      </c>
      <c r="DJ202" s="8" t="e" cm="1">
        <f t="array" aca="1" ref="DJ202" ca="1">INDIRECT(ADDRESS(MATCH(MIN(DJ7:DJ201),DJ7:DJ201,0)+6,1))</f>
        <v>#N/A</v>
      </c>
      <c r="DK202" s="8" t="e" cm="1">
        <f t="array" aca="1" ref="DK202" ca="1">INDIRECT(ADDRESS(MATCH(MIN(DK7:DK201),DK7:DK201,0)+6,1))</f>
        <v>#N/A</v>
      </c>
      <c r="DL202" s="8" t="e" cm="1">
        <f t="array" aca="1" ref="DL202" ca="1">INDIRECT(ADDRESS(MATCH(MAX(DL7:DL201),DL7:DL201,0)+6,1))</f>
        <v>#N/A</v>
      </c>
      <c r="DM202" s="8" t="e" cm="1">
        <f t="array" aca="1" ref="DM202" ca="1">INDIRECT(ADDRESS(MATCH(MAX(DM7:DM201),DM7:DM201,0)+6,1))</f>
        <v>#N/A</v>
      </c>
      <c r="DN202" s="8" t="e" cm="1">
        <f t="array" aca="1" ref="DN202" ca="1">INDIRECT(ADDRESS(MATCH(MAX(DN7:DN201),DN7:DN201,0)+6,1))</f>
        <v>#N/A</v>
      </c>
      <c r="DO202" s="8" t="e" cm="1">
        <f t="array" aca="1" ref="DO202" ca="1">INDIRECT(ADDRESS(MATCH(MAX(DO7:DO201),DO7:DO201,0)+6,1))</f>
        <v>#N/A</v>
      </c>
      <c r="DP202" s="8" t="e" cm="1">
        <f t="array" aca="1" ref="DP202" ca="1">INDIRECT(ADDRESS(MATCH(MAX(DP7:DP201),DP7:DP201,0)+6,1))</f>
        <v>#N/A</v>
      </c>
      <c r="DQ202" s="8" t="e" cm="1">
        <f t="array" aca="1" ref="DQ202" ca="1">INDIRECT(ADDRESS(MATCH(MIN(DQ7:DQ201),DQ7:DQ201,0)+6,1))</f>
        <v>#N/A</v>
      </c>
      <c r="DR202" s="12" t="e" cm="1">
        <f t="array" aca="1" ref="DR202" ca="1">INDIRECT(ADDRESS(MATCH(MIN(DR7:DR201),DR7:DR201,0)+6,1))</f>
        <v>#N/A</v>
      </c>
      <c r="DS202" s="12" t="e" cm="1">
        <f t="array" aca="1" ref="DS202" ca="1">INDIRECT(ADDRESS(MATCH(MIN(DS7:DS201),DS7:DS201,0)+6,1))</f>
        <v>#N/A</v>
      </c>
      <c r="DT202" s="12" t="e" cm="1">
        <f t="array" aca="1" ref="DT202" ca="1">INDIRECT(ADDRESS(MATCH(MAX(DT7:DT201),DT7:DT201,0)+6,1))</f>
        <v>#N/A</v>
      </c>
      <c r="DU202" s="12" t="e" cm="1">
        <f t="array" aca="1" ref="DU202" ca="1">INDIRECT(ADDRESS(MATCH(MAX(DU7:DU201),DU7:DU201,0)+6,1))</f>
        <v>#N/A</v>
      </c>
      <c r="DV202" s="12" t="e" cm="1">
        <f t="array" aca="1" ref="DV202" ca="1">INDIRECT(ADDRESS(MATCH(MAX(DV7:DV201),DV7:DV201,0)+6,1))</f>
        <v>#N/A</v>
      </c>
      <c r="DW202" s="12" t="e" cm="1">
        <f t="array" aca="1" ref="DW202" ca="1">INDIRECT(ADDRESS(MATCH(MAX(DW7:DW201),DW7:DW201,0)+6,1))</f>
        <v>#N/A</v>
      </c>
      <c r="DX202" s="12" t="e" cm="1">
        <f t="array" aca="1" ref="DX202" ca="1">INDIRECT(ADDRESS(MATCH(MAX(DX7:DX201),DX7:DX201,0)+6,1))</f>
        <v>#N/A</v>
      </c>
      <c r="DY202" s="12" t="e" cm="1">
        <f t="array" aca="1" ref="DY202" ca="1">INDIRECT(ADDRESS(MATCH(MIN(DY7:DY201),DY7:DY201,0)+6,1))</f>
        <v>#N/A</v>
      </c>
      <c r="DZ202" s="8" t="e" cm="1">
        <f t="array" aca="1" ref="DZ202" ca="1">INDIRECT(ADDRESS(MATCH(MIN(DZ7:DZ201),DZ7:DZ201,0)+6,1))</f>
        <v>#N/A</v>
      </c>
      <c r="EA202" s="8" t="e" cm="1">
        <f t="array" aca="1" ref="EA202" ca="1">INDIRECT(ADDRESS(MATCH(MIN(EA7:EA201),EA7:EA201,0)+6,1))</f>
        <v>#N/A</v>
      </c>
      <c r="EB202" s="8" t="e" cm="1">
        <f t="array" aca="1" ref="EB202" ca="1">INDIRECT(ADDRESS(MATCH(MAX(EB7:EB201),EB7:EB201,0)+6,1))</f>
        <v>#N/A</v>
      </c>
      <c r="EC202" s="8" t="e" cm="1">
        <f t="array" aca="1" ref="EC202" ca="1">INDIRECT(ADDRESS(MATCH(MAX(EC7:EC201),EC7:EC201,0)+6,1))</f>
        <v>#N/A</v>
      </c>
      <c r="ED202" s="8" t="e" cm="1">
        <f t="array" aca="1" ref="ED202" ca="1">INDIRECT(ADDRESS(MATCH(MAX(ED7:ED201),ED7:ED201,0)+6,1))</f>
        <v>#N/A</v>
      </c>
      <c r="EE202" s="8" t="e" cm="1">
        <f t="array" aca="1" ref="EE202" ca="1">INDIRECT(ADDRESS(MATCH(MAX(EE7:EE201),EE7:EE201,0)+6,1))</f>
        <v>#N/A</v>
      </c>
      <c r="EF202" s="8" t="e" cm="1">
        <f t="array" aca="1" ref="EF202" ca="1">INDIRECT(ADDRESS(MATCH(MAX(EF7:EF201),EF7:EF201,0)+6,1))</f>
        <v>#N/A</v>
      </c>
      <c r="EG202" s="8" t="e" cm="1">
        <f t="array" aca="1" ref="EG202" ca="1">INDIRECT(ADDRESS(MATCH(MIN(EG7:EG201),EG7:EG201,0)+6,1))</f>
        <v>#N/A</v>
      </c>
      <c r="EH202" s="12" t="e" cm="1">
        <f t="array" aca="1" ref="EH202" ca="1">INDIRECT(ADDRESS(MATCH(MIN(EH7:EH201),EH7:EH201,0)+6,1))</f>
        <v>#N/A</v>
      </c>
      <c r="EI202" s="12" t="e" cm="1">
        <f t="array" aca="1" ref="EI202" ca="1">INDIRECT(ADDRESS(MATCH(MIN(EI7:EI201),EI7:EI201,0)+6,1))</f>
        <v>#N/A</v>
      </c>
      <c r="EJ202" s="12" t="e" cm="1">
        <f t="array" aca="1" ref="EJ202" ca="1">INDIRECT(ADDRESS(MATCH(MAX(EJ7:EJ201),EJ7:EJ201,0)+6,1))</f>
        <v>#N/A</v>
      </c>
      <c r="EK202" s="12" t="e" cm="1">
        <f t="array" aca="1" ref="EK202" ca="1">INDIRECT(ADDRESS(MATCH(MAX(EK7:EK201),EK7:EK201,0)+6,1))</f>
        <v>#N/A</v>
      </c>
      <c r="EL202" s="12" t="e" cm="1">
        <f t="array" aca="1" ref="EL202" ca="1">INDIRECT(ADDRESS(MATCH(MAX(EL7:EL201),EL7:EL201,0)+6,1))</f>
        <v>#N/A</v>
      </c>
      <c r="EM202" s="12" t="e" cm="1">
        <f t="array" aca="1" ref="EM202" ca="1">INDIRECT(ADDRESS(MATCH(MAX(EM7:EM201),EM7:EM201,0)+6,1))</f>
        <v>#N/A</v>
      </c>
      <c r="EN202" s="12" t="e" cm="1">
        <f t="array" aca="1" ref="EN202" ca="1">INDIRECT(ADDRESS(MATCH(MAX(EN7:EN201),EN7:EN201,0)+6,1))</f>
        <v>#N/A</v>
      </c>
      <c r="EO202" s="12" t="e" cm="1">
        <f t="array" aca="1" ref="EO202" ca="1">INDIRECT(ADDRESS(MATCH(MIN(EO7:EO201),EO7:EO201,0)+6,1))</f>
        <v>#N/A</v>
      </c>
      <c r="EP202" s="8" t="e" cm="1">
        <f t="array" aca="1" ref="EP202" ca="1">INDIRECT(ADDRESS(MATCH(MIN(EP7:EP201),EP7:EP201,0)+6,1))</f>
        <v>#N/A</v>
      </c>
      <c r="EQ202" s="8" t="e" cm="1">
        <f t="array" aca="1" ref="EQ202" ca="1">INDIRECT(ADDRESS(MATCH(MIN(EQ7:EQ201),EQ7:EQ201,0)+6,1))</f>
        <v>#N/A</v>
      </c>
      <c r="ER202" s="8" t="e" cm="1">
        <f t="array" aca="1" ref="ER202" ca="1">INDIRECT(ADDRESS(MATCH(MAX(ER7:ER201),ER7:ER201,0)+6,1))</f>
        <v>#N/A</v>
      </c>
      <c r="ES202" s="8" t="e" cm="1">
        <f t="array" aca="1" ref="ES202" ca="1">INDIRECT(ADDRESS(MATCH(MAX(ES7:ES201),ES7:ES201,0)+6,1))</f>
        <v>#N/A</v>
      </c>
      <c r="ET202" s="8" t="e" cm="1">
        <f t="array" aca="1" ref="ET202" ca="1">INDIRECT(ADDRESS(MATCH(MAX(ET7:ET201),ET7:ET201,0)+6,1))</f>
        <v>#N/A</v>
      </c>
      <c r="EU202" s="8" t="e" cm="1">
        <f t="array" aca="1" ref="EU202" ca="1">INDIRECT(ADDRESS(MATCH(MAX(EU7:EU201),EU7:EU201,0)+6,1))</f>
        <v>#N/A</v>
      </c>
      <c r="EV202" s="8" t="e" cm="1">
        <f t="array" aca="1" ref="EV202" ca="1">INDIRECT(ADDRESS(MATCH(MAX(EV7:EV201),EV7:EV201,0)+6,1))</f>
        <v>#N/A</v>
      </c>
      <c r="EW202" s="8" t="e" cm="1">
        <f t="array" aca="1" ref="EW202" ca="1">INDIRECT(ADDRESS(MATCH(MIN(EW7:EW201),EW7:EW201,0)+6,1))</f>
        <v>#N/A</v>
      </c>
      <c r="EX202" s="12" t="e" cm="1">
        <f t="array" aca="1" ref="EX202" ca="1">INDIRECT(ADDRESS(MATCH(MIN(EX7:EX201),EX7:EX201,0)+6,1))</f>
        <v>#N/A</v>
      </c>
      <c r="EY202" s="12" t="e" cm="1">
        <f t="array" aca="1" ref="EY202" ca="1">INDIRECT(ADDRESS(MATCH(MIN(EY7:EY201),EY7:EY201,0)+6,1))</f>
        <v>#N/A</v>
      </c>
      <c r="EZ202" s="12" t="e" cm="1">
        <f t="array" aca="1" ref="EZ202" ca="1">INDIRECT(ADDRESS(MATCH(MAX(EZ7:EZ201),EZ7:EZ201,0)+6,1))</f>
        <v>#N/A</v>
      </c>
      <c r="FA202" s="12" t="e" cm="1">
        <f t="array" aca="1" ref="FA202" ca="1">INDIRECT(ADDRESS(MATCH(MAX(FA7:FA201),FA7:FA201,0)+6,1))</f>
        <v>#N/A</v>
      </c>
      <c r="FB202" s="12" t="e" cm="1">
        <f t="array" aca="1" ref="FB202" ca="1">INDIRECT(ADDRESS(MATCH(MAX(FB7:FB201),FB7:FB201,0)+6,1))</f>
        <v>#N/A</v>
      </c>
      <c r="FC202" s="12" t="e" cm="1">
        <f t="array" aca="1" ref="FC202" ca="1">INDIRECT(ADDRESS(MATCH(MAX(FC7:FC201),FC7:FC201,0)+6,1))</f>
        <v>#N/A</v>
      </c>
      <c r="FD202" s="12" t="e" cm="1">
        <f t="array" aca="1" ref="FD202" ca="1">INDIRECT(ADDRESS(MATCH(MAX(FD7:FD201),FD7:FD201,0)+6,1))</f>
        <v>#N/A</v>
      </c>
      <c r="FE202" s="12" t="e" cm="1">
        <f t="array" aca="1" ref="FE202" ca="1">INDIRECT(ADDRESS(MATCH(MIN(FE7:FE201),FE7:FE201,0)+6,1))</f>
        <v>#N/A</v>
      </c>
      <c r="FF202" s="15" t="str" cm="1">
        <f t="array" aca="1" ref="FF202" ca="1">INDIRECT(ADDRESS(MATCH(MIN((IF(ISNUMBER(FF7:FF201),FF7:FF201))),FF7:FF201,0)+6,1))</f>
        <v>BI22.ZSim</v>
      </c>
      <c r="FG202" s="15" t="str" cm="1">
        <f t="array" aca="1" ref="FG202" ca="1">INDIRECT(ADDRESS(MATCH(MIN((IF(ISNUMBER(FG7:FG201),FG7:FG201))),FG7:FG201,0)+6,1))</f>
        <v>BI22.ZSim</v>
      </c>
      <c r="FH202" s="15" t="str" cm="1">
        <f t="array" aca="1" ref="FH202" ca="1">INDIRECT(ADDRESS(MATCH(MAX((IF(ISNUMBER(FH7:FH201),FH7:FH201))),FH7:FH201,0)+6,1))</f>
        <v>BI22.ZSim</v>
      </c>
      <c r="FI202" s="15" t="str" cm="1">
        <f t="array" aca="1" ref="FI202" ca="1">INDIRECT(ADDRESS(MATCH(MAX((IF(ISNUMBER(FI7:FI201),FI7:FI201))),FI7:FI201,0)+6,1))</f>
        <v>BU19.KLAdvanced</v>
      </c>
      <c r="FJ202" s="15" t="str" cm="1">
        <f t="array" aca="1" ref="FJ202" ca="1">INDIRECT(ADDRESS(MATCH(MAX((IF(ISNUMBER(FJ7:FJ201),FJ7:FJ201))),FJ7:FJ201,0)+6,1))</f>
        <v>BI01.PNCR</v>
      </c>
      <c r="FK202" s="15" t="str" cm="1">
        <f t="array" aca="1" ref="FK202" ca="1">INDIRECT(ADDRESS(MATCH(MAX((IF(ISNUMBER(FK7:FK201),FK7:FK201))),FK7:FK201,0)+6,1))</f>
        <v>BI01.JacRA</v>
      </c>
      <c r="FL202" s="15" t="str" cm="1">
        <f t="array" aca="1" ref="FL202" ca="1">INDIRECT(ADDRESS(MATCH(MAX((IF(ISNUMBER(FL7:FL201),FL7:FL201))),FL7:FL201,0)+6,1))</f>
        <v>BI01.RelevantJaccard</v>
      </c>
      <c r="FM202" s="15" t="str" cm="1">
        <f t="array" aca="1" ref="FM202" ca="1">INDIRECT(ADDRESS(MATCH(MIN((IF(ISNUMBER(FM7:FM201),FM7:FM201))),FM7:FM201,0)+6,1))</f>
        <v>CU14.Amer.CPC</v>
      </c>
      <c r="FN202" s="9" t="str" cm="1">
        <f t="array" aca="1" ref="FN202" ca="1">INDEX(_xlfn._xlws.FILTER(FN7:FN100,ISTEXT(FN7:FN100)),MODE(MATCH(_xlfn._xlws.FILTER(FN7:FN100,ISTEXT(FN7:FN100)),_xlfn._xlws.FILTER(FN7:FN100,ISTEXT(FN7:FN100)),0)))</f>
        <v>k=5, r=0.1</v>
      </c>
      <c r="FO202" s="9" t="str" cm="1">
        <f t="array" aca="1" ref="FO202" ca="1">INDEX(_xlfn._xlws.FILTER(FO7:FO100,ISTEXT(FO7:FO100)),MODE(MATCH(_xlfn._xlws.FILTER(FO7:FO100,ISTEXT(FO7:FO100)),_xlfn._xlws.FILTER(FO7:FO100,ISTEXT(FO7:FO100)),0)))</f>
        <v>k=5, r=0.1</v>
      </c>
      <c r="FP202" s="9" t="str" cm="1">
        <f t="array" aca="1" ref="FP202" ca="1">INDEX(_xlfn._xlws.FILTER(FP7:FP100,ISTEXT(FP7:FP100)),MODE(MATCH(_xlfn._xlws.FILTER(FP7:FP100,ISTEXT(FP7:FP100)),_xlfn._xlws.FILTER(FP7:FP100,ISTEXT(FP7:FP100)),0)))</f>
        <v>k=5, r=0.1</v>
      </c>
      <c r="FQ202" s="9" t="str" cm="1">
        <f t="array" aca="1" ref="FQ202" ca="1">INDEX(_xlfn._xlws.FILTER(FQ7:FQ100,ISTEXT(FQ7:FQ100)),MODE(MATCH(_xlfn._xlws.FILTER(FQ7:FQ100,ISTEXT(FQ7:FQ100)),_xlfn._xlws.FILTER(FQ7:FQ100,ISTEXT(FQ7:FQ100)),0)))</f>
        <v>k=5, r=0.9</v>
      </c>
      <c r="FR202" s="9" t="str" cm="1">
        <f t="array" aca="1" ref="FR202" ca="1">INDEX(_xlfn._xlws.FILTER(FR7:FR100,ISTEXT(FR7:FR100)),MODE(MATCH(_xlfn._xlws.FILTER(FR7:FR100,ISTEXT(FR7:FR100)),_xlfn._xlws.FILTER(FR7:FR100,ISTEXT(FR7:FR100)),0)))</f>
        <v>k=5, r=0.1</v>
      </c>
      <c r="FS202" s="9" t="str" cm="1">
        <f t="array" aca="1" ref="FS202" ca="1">INDEX(_xlfn._xlws.FILTER(FS7:FS100,ISTEXT(FS7:FS100)),MODE(MATCH(_xlfn._xlws.FILTER(FS7:FS100,ISTEXT(FS7:FS100)),_xlfn._xlws.FILTER(FS7:FS100,ISTEXT(FS7:FS100)),0)))</f>
        <v>k=50, r=0.5</v>
      </c>
      <c r="FT202" s="9" t="str" cm="1">
        <f t="array" aca="1" ref="FT202" ca="1">INDEX(_xlfn._xlws.FILTER(FT7:FT100,ISTEXT(FT7:FT100)),MODE(MATCH(_xlfn._xlws.FILTER(FT7:FT100,ISTEXT(FT7:FT100)),_xlfn._xlws.FILTER(FT7:FT100,ISTEXT(FT7:FT100)),0)))</f>
        <v>k=5, r=0.1</v>
      </c>
      <c r="FU202" s="9" t="str" cm="1">
        <f t="array" aca="1" ref="FU202" ca="1">INDEX(_xlfn._xlws.FILTER(FU7:FU100,ISTEXT(FU7:FU100)),MODE(MATCH(_xlfn._xlws.FILTER(FU7:FU100,ISTEXT(FU7:FU100)),_xlfn._xlws.FILTER(FU7:FU100,ISTEXT(FU7:FU100)),0)))</f>
        <v>k=5, r=0.9</v>
      </c>
    </row>
  </sheetData>
  <mergeCells count="26">
    <mergeCell ref="FN4:FU5"/>
    <mergeCell ref="B4:AO4"/>
    <mergeCell ref="B5:I5"/>
    <mergeCell ref="J5:Q5"/>
    <mergeCell ref="R5:Y5"/>
    <mergeCell ref="Z5:AG5"/>
    <mergeCell ref="AH5:AO5"/>
    <mergeCell ref="CD4:DQ4"/>
    <mergeCell ref="CD5:CK5"/>
    <mergeCell ref="CL5:CS5"/>
    <mergeCell ref="CT5:DA5"/>
    <mergeCell ref="DB5:DI5"/>
    <mergeCell ref="DJ5:DQ5"/>
    <mergeCell ref="AP4:CC4"/>
    <mergeCell ref="AP5:AW5"/>
    <mergeCell ref="AX5:BE5"/>
    <mergeCell ref="FF4:FM5"/>
    <mergeCell ref="BF5:BM5"/>
    <mergeCell ref="BN5:BU5"/>
    <mergeCell ref="BV5:CC5"/>
    <mergeCell ref="DR4:FE4"/>
    <mergeCell ref="DR5:DY5"/>
    <mergeCell ref="DZ5:EG5"/>
    <mergeCell ref="EH5:EO5"/>
    <mergeCell ref="EP5:EW5"/>
    <mergeCell ref="EX5:F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2022-06-28T10:43:47Z</dcterms:modified>
</cp:coreProperties>
</file>