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B3D39832-2FB8-4763-967C-87A48A15731D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FC14" i="2" a="1"/>
  <c r="FE137" i="2" a="1"/>
  <c r="BN231" i="2" a="1"/>
  <c r="EO232" i="2" a="1"/>
  <c r="AG233" i="4" a="1"/>
  <c r="FS234" i="4" a="1"/>
  <c r="IS193" i="4" a="1"/>
  <c r="BG232" i="2" a="1"/>
  <c r="Q231" i="4" a="1"/>
  <c r="BF233" i="4" a="1"/>
  <c r="GR230" i="4" a="1"/>
  <c r="E231" i="4" a="1"/>
  <c r="IV117" i="4" a="1"/>
  <c r="DL232" i="2" a="1"/>
  <c r="IS136" i="4" a="1"/>
  <c r="IQ192" i="4" a="1"/>
  <c r="FE151" i="2" a="1"/>
  <c r="DG230" i="2" a="1"/>
  <c r="IP32" i="4" a="1"/>
  <c r="IU16" i="4" a="1"/>
  <c r="FE46" i="2" a="1"/>
  <c r="IR138" i="4" a="1"/>
  <c r="AT234" i="4" a="1"/>
  <c r="IW95" i="4" a="1"/>
  <c r="IU223" i="4" a="1"/>
  <c r="CI233" i="2" a="1"/>
  <c r="CT234" i="2" a="1"/>
  <c r="GF231" i="4" a="1"/>
  <c r="IW213" i="4" a="1"/>
  <c r="IQ197" i="4" a="1"/>
  <c r="IQ181" i="4" a="1"/>
  <c r="IV49" i="4" a="1"/>
  <c r="FD213" i="2" a="1"/>
  <c r="IU94" i="4" a="1"/>
  <c r="T233" i="2" a="1"/>
  <c r="HA234" i="4" a="1"/>
  <c r="AZ232" i="4" a="1"/>
  <c r="IQ124" i="4" a="1"/>
  <c r="BY233" i="4" a="1"/>
  <c r="FW230" i="4" a="1"/>
  <c r="IP211" i="4" a="1"/>
  <c r="FT230" i="4" a="1"/>
  <c r="IU90" i="4" a="1"/>
  <c r="IU211" i="4" a="1"/>
  <c r="FD12" i="2" a="1"/>
  <c r="EN230" i="2" a="1"/>
  <c r="EX233" i="4" a="1"/>
  <c r="IH230" i="4" a="1"/>
  <c r="IU125" i="4" a="1"/>
  <c r="P230" i="4" a="1"/>
  <c r="FA63" i="2" a="1"/>
  <c r="IT117" i="4" a="1"/>
  <c r="FB110" i="2" a="1"/>
  <c r="IV177" i="4" a="1"/>
  <c r="EO233" i="4" a="1"/>
  <c r="FD91" i="2" a="1"/>
  <c r="IU24" i="4" a="1"/>
  <c r="EA230" i="4" a="1"/>
  <c r="EW230" i="4" a="1"/>
  <c r="IS27" i="4" a="1"/>
  <c r="GS230" i="4" a="1"/>
  <c r="IW209" i="4" a="1"/>
  <c r="FE97" i="2" a="1"/>
  <c r="HI232" i="4" a="1"/>
  <c r="IT172" i="4" a="1"/>
  <c r="AD233" i="4" a="1"/>
  <c r="EZ230" i="2" a="1"/>
  <c r="IU228" i="4" a="1"/>
  <c r="IQ227" i="4" a="1"/>
  <c r="BN233" i="2" a="1"/>
  <c r="FA54" i="2" a="1"/>
  <c r="FD181" i="2" a="1"/>
  <c r="CE233" i="2" a="1"/>
  <c r="IQ50" i="4" a="1"/>
  <c r="D231" i="4" a="1"/>
  <c r="IU95" i="4" a="1"/>
  <c r="FD44" i="2" a="1"/>
  <c r="IS177" i="4" a="1"/>
  <c r="IU62" i="4" a="1"/>
  <c r="IP218" i="4" a="1"/>
  <c r="IP150" i="4" a="1"/>
  <c r="FB150" i="2" a="1"/>
  <c r="IR228" i="4" a="1"/>
  <c r="IT211" i="4" a="1"/>
  <c r="FC82" i="2" a="1"/>
  <c r="IV223" i="4" a="1"/>
  <c r="FT234" i="4" a="1"/>
  <c r="FC59" i="2" a="1"/>
  <c r="EI234" i="2" a="1"/>
  <c r="S230" i="2" a="1"/>
  <c r="CX231" i="2" a="1"/>
  <c r="FA49" i="2" a="1"/>
  <c r="IS98" i="4" a="1"/>
  <c r="IP229" i="4" a="1"/>
  <c r="IT107" i="4" a="1"/>
  <c r="IW138" i="4" a="1"/>
  <c r="IR119" i="4" a="1"/>
  <c r="GK233" i="4" a="1"/>
  <c r="R234" i="2" a="1"/>
  <c r="HG232" i="4" a="1"/>
  <c r="FB141" i="2" a="1"/>
  <c r="IS175" i="4" a="1"/>
  <c r="IP166" i="4" a="1"/>
  <c r="AO232" i="2" a="1"/>
  <c r="FD37" i="2" a="1"/>
  <c r="BY232" i="4" a="1"/>
  <c r="IR186" i="4" a="1"/>
  <c r="CU233" i="2" a="1"/>
  <c r="FY234" i="4" a="1"/>
  <c r="IR187" i="4" a="1"/>
  <c r="DH230" i="4" a="1"/>
  <c r="IW105" i="4" a="1"/>
  <c r="DS234" i="2" a="1"/>
  <c r="DX234" i="4" a="1"/>
  <c r="AW234" i="4" a="1"/>
  <c r="FD104" i="2" a="1"/>
  <c r="ES231" i="2" a="1"/>
  <c r="IV47" i="4" a="1"/>
  <c r="DE231" i="2" a="1"/>
  <c r="BR230" i="2" a="1"/>
  <c r="FC228" i="2" a="1"/>
  <c r="EC233" i="4" a="1"/>
  <c r="FB113" i="2" a="1"/>
  <c r="CR232" i="4" a="1"/>
  <c r="E233" i="4" a="1"/>
  <c r="HI234" i="4" a="1"/>
  <c r="GK230" i="4" a="1"/>
  <c r="IU102" i="4" a="1"/>
  <c r="F232" i="4" a="1"/>
  <c r="IR213" i="4" a="1"/>
  <c r="DG232" i="2" a="1"/>
  <c r="DM234" i="2" a="1"/>
  <c r="CA230" i="2" a="1"/>
  <c r="CM232" i="4" a="1"/>
  <c r="IS32" i="4" a="1"/>
  <c r="U232" i="4" a="1"/>
  <c r="DA231" i="2" a="1"/>
  <c r="BX231" i="4" a="1"/>
  <c r="IV69" i="4" a="1"/>
  <c r="IV127" i="4" a="1"/>
  <c r="IT132" i="4" a="1"/>
  <c r="FJ231" i="4" a="1"/>
  <c r="IW203" i="4" a="1"/>
  <c r="GI230" i="4" a="1"/>
  <c r="DG232" i="4" a="1"/>
  <c r="CW230" i="4" a="1"/>
  <c r="FC187" i="2" a="1"/>
  <c r="DT231" i="4" a="1"/>
  <c r="I231" i="4" a="1"/>
  <c r="EI232" i="2" a="1"/>
  <c r="AH231" i="4" a="1"/>
  <c r="IQ67" i="4" a="1"/>
  <c r="DH230" i="2" a="1"/>
  <c r="IQ88" i="4" a="1"/>
  <c r="IS33" i="4" a="1"/>
  <c r="FA95" i="2" a="1"/>
  <c r="IV157" i="4" a="1"/>
  <c r="IW200" i="4" a="1"/>
  <c r="W231" i="2" a="1"/>
  <c r="DR230" i="4" a="1"/>
  <c r="HQ232" i="4" a="1"/>
  <c r="GR233" i="4" a="1"/>
  <c r="FC190" i="2" a="1"/>
  <c r="IP103" i="4" a="1"/>
  <c r="CC230" i="4" a="1"/>
  <c r="EC233" i="2" a="1"/>
  <c r="GU230" i="4" a="1"/>
  <c r="FA209" i="2" a="1"/>
  <c r="EL232" i="2" a="1"/>
  <c r="IS188" i="4" a="1"/>
  <c r="EK234" i="2" a="1"/>
  <c r="IR136" i="4" a="1"/>
  <c r="CG230" i="2" a="1"/>
  <c r="FD191" i="2" a="1"/>
  <c r="BW233" i="4" a="1"/>
  <c r="J232" i="2" a="1"/>
  <c r="FC135" i="2" a="1"/>
  <c r="DX234" i="2" a="1"/>
  <c r="IL233" i="4" a="1"/>
  <c r="IW212" i="4" a="1"/>
  <c r="IP26" i="4" a="1"/>
  <c r="IQ189" i="4" a="1"/>
  <c r="ET234" i="2" a="1"/>
  <c r="FE182" i="2" a="1"/>
  <c r="FA214" i="2" a="1"/>
  <c r="FD214" i="2" a="1"/>
  <c r="IV13" i="4" a="1"/>
  <c r="IV110" i="4" a="1"/>
  <c r="CW230" i="2" a="1"/>
  <c r="FC80" i="2" a="1"/>
  <c r="IU10" i="4" a="1"/>
  <c r="GM232" i="4" a="1"/>
  <c r="BQ230" i="2" a="1"/>
  <c r="IQ151" i="4" a="1"/>
  <c r="CC232" i="2" a="1"/>
  <c r="FB172" i="2" a="1"/>
  <c r="BW230" i="2" a="1"/>
  <c r="IW161" i="4" a="1"/>
  <c r="DN233" i="4" a="1"/>
  <c r="BN230" i="2" a="1"/>
  <c r="IS228" i="4" a="1"/>
  <c r="IS151" i="4" a="1"/>
  <c r="FY232" i="4" a="1"/>
  <c r="EI230" i="2" a="1"/>
  <c r="AN234" i="2" a="1"/>
  <c r="FB225" i="2" a="1"/>
  <c r="FC143" i="2" a="1"/>
  <c r="IV30" i="4" a="1"/>
  <c r="GE232" i="4" a="1"/>
  <c r="IS120" i="4" a="1"/>
  <c r="I234" i="2" a="1"/>
  <c r="FE217" i="2" a="1"/>
  <c r="AB233" i="2" a="1"/>
  <c r="IW62" i="4" a="1"/>
  <c r="FB98" i="2" a="1"/>
  <c r="IR152" i="4" a="1"/>
  <c r="CK232" i="4" a="1"/>
  <c r="FC61" i="2" a="1"/>
  <c r="AG234" i="4" a="1"/>
  <c r="CY234" i="4" a="1"/>
  <c r="IQ224" i="4" a="1"/>
  <c r="CB230" i="2" a="1"/>
  <c r="DI230" i="4" a="1"/>
  <c r="FD222" i="2" a="1"/>
  <c r="FB193" i="2" a="1"/>
  <c r="IQ72" i="4" a="1"/>
  <c r="DX233" i="4" a="1"/>
  <c r="FB111" i="2" a="1"/>
  <c r="B231" i="4" a="1"/>
  <c r="FD160" i="2" a="1"/>
  <c r="IP210" i="4" a="1"/>
  <c r="IU131" i="4" a="1"/>
  <c r="M234" i="4" a="1"/>
  <c r="EM230" i="2" a="1"/>
  <c r="IS115" i="4" a="1"/>
  <c r="IQ98" i="4" a="1"/>
  <c r="ER230" i="2" a="1"/>
  <c r="FD148" i="2" a="1"/>
  <c r="EA232" i="4" a="1"/>
  <c r="FA154" i="2" a="1"/>
  <c r="FB40" i="2" a="1"/>
  <c r="FB68" i="2" a="1"/>
  <c r="GP230" i="4" a="1"/>
  <c r="DU233" i="2" a="1"/>
  <c r="FX233" i="4" a="1"/>
  <c r="AZ234" i="2" a="1"/>
  <c r="T234" i="4" a="1"/>
  <c r="FE186" i="2" a="1"/>
  <c r="DY232" i="2" a="1"/>
  <c r="CB230" i="4" a="1"/>
  <c r="IR70" i="4" a="1"/>
  <c r="IQ138" i="4" a="1"/>
  <c r="CG231" i="4" a="1"/>
  <c r="CP231" i="4" a="1"/>
  <c r="AP232" i="4" a="1"/>
  <c r="BO230" i="2" a="1"/>
  <c r="IS31" i="4" a="1"/>
  <c r="DX231" i="2" a="1"/>
  <c r="AY234" i="4" a="1"/>
  <c r="IU34" i="4" a="1"/>
  <c r="IR151" i="4" a="1"/>
  <c r="CS232" i="2" a="1"/>
  <c r="BH233" i="2" a="1"/>
  <c r="IT41" i="4" a="1"/>
  <c r="DU231" i="4" a="1"/>
  <c r="IV164" i="4" a="1"/>
  <c r="IV172" i="4" a="1"/>
  <c r="DO234" i="2" a="1"/>
  <c r="AE233" i="4" a="1"/>
  <c r="EX230" i="2" a="1"/>
  <c r="EO230" i="4" a="1"/>
  <c r="C234" i="4" a="1"/>
  <c r="AE233" i="2" a="1"/>
  <c r="K232" i="2" a="1"/>
  <c r="EY233" i="4" a="1"/>
  <c r="HJ230" i="4" a="1"/>
  <c r="IQ51" i="4" a="1"/>
  <c r="FC21" i="2" a="1"/>
  <c r="IS185" i="4" a="1"/>
  <c r="FQ233" i="4" a="1"/>
  <c r="CZ230" i="2" a="1"/>
  <c r="FA55" i="2" a="1"/>
  <c r="IB231" i="4" a="1"/>
  <c r="DU231" i="2" a="1"/>
  <c r="GD231" i="4" a="1"/>
  <c r="FE225" i="2" a="1"/>
  <c r="FB199" i="2" a="1"/>
  <c r="EW234" i="4" a="1"/>
  <c r="IW193" i="4" a="1"/>
  <c r="FW231" i="4" a="1"/>
  <c r="FB156" i="2" a="1"/>
  <c r="FB181" i="2" a="1"/>
  <c r="FE160" i="2" a="1"/>
  <c r="IV108" i="4" a="1"/>
  <c r="FD200" i="2" a="1"/>
  <c r="EL233" i="4" a="1"/>
  <c r="IV109" i="4" a="1"/>
  <c r="DP234" i="2" a="1"/>
  <c r="FA104" i="2" a="1"/>
  <c r="IT183" i="4" a="1"/>
  <c r="GO233" i="4" a="1"/>
  <c r="AA231" i="4" a="1"/>
  <c r="GY234" i="4" a="1"/>
  <c r="D234" i="2" a="1"/>
  <c r="IS135" i="4" a="1"/>
  <c r="FD46" i="2" a="1"/>
  <c r="AD234" i="4" a="1"/>
  <c r="FA38" i="2" a="1"/>
  <c r="E230" i="4" a="1"/>
  <c r="IA230" i="4" a="1"/>
  <c r="IQ25" i="4" a="1"/>
  <c r="EC231" i="2" a="1"/>
  <c r="IV169" i="4" a="1"/>
  <c r="HS231" i="4" a="1"/>
  <c r="IT222" i="4" a="1"/>
  <c r="BB230" i="2" a="1"/>
  <c r="AL232" i="4" a="1"/>
  <c r="CG232" i="2" a="1"/>
  <c r="FE112" i="2" a="1"/>
  <c r="IR87" i="4" a="1"/>
  <c r="IW31" i="4" a="1"/>
  <c r="FD147" i="2" a="1"/>
  <c r="FE121" i="2" a="1"/>
  <c r="FE24" i="2" a="1"/>
  <c r="FC138" i="2" a="1"/>
  <c r="CH234" i="4" a="1"/>
  <c r="GK231" i="4" a="1"/>
  <c r="IS166" i="4" a="1"/>
  <c r="IW130" i="4" a="1"/>
  <c r="HQ233" i="4" a="1"/>
  <c r="IN230" i="4" a="1"/>
  <c r="IT14" i="4" a="1"/>
  <c r="GN232" i="4" a="1"/>
  <c r="IU97" i="4" a="1"/>
  <c r="AJ233" i="4" a="1"/>
  <c r="IU226" i="4" a="1"/>
  <c r="DD233" i="4" a="1"/>
  <c r="FN231" i="4" a="1"/>
  <c r="IU22" i="4" a="1"/>
  <c r="AZ231" i="2" a="1"/>
  <c r="BI233" i="2" a="1"/>
  <c r="D232" i="2" a="1"/>
  <c r="DC234" i="2" a="1"/>
  <c r="IW142" i="4" a="1"/>
  <c r="FB189" i="2" a="1"/>
  <c r="FB194" i="2" a="1"/>
  <c r="IW177" i="4" a="1"/>
  <c r="HO233" i="4" a="1"/>
  <c r="IS140" i="4" a="1"/>
  <c r="DT230" i="2" a="1"/>
  <c r="FM231" i="4" a="1"/>
  <c r="FC23" i="2" a="1"/>
  <c r="FA155" i="2" a="1"/>
  <c r="BJ230" i="4" a="1"/>
  <c r="EB234" i="2" a="1"/>
  <c r="FC169" i="2" a="1"/>
  <c r="FX234" i="4" a="1"/>
  <c r="J234" i="2" a="1"/>
  <c r="BJ233" i="4" a="1"/>
  <c r="IT125" i="4" a="1"/>
  <c r="CD231" i="4" a="1"/>
  <c r="FE119" i="2" a="1"/>
  <c r="GH234" i="4" a="1"/>
  <c r="FZ230" i="4" a="1"/>
  <c r="IQ23" i="4" a="1"/>
  <c r="IT188" i="4" a="1"/>
  <c r="IS101" i="4" a="1"/>
  <c r="EZ232" i="2" a="1"/>
  <c r="FU234" i="4" a="1"/>
  <c r="IQ210" i="4" a="1"/>
  <c r="FB128" i="2" a="1"/>
  <c r="G233" i="4" a="1"/>
  <c r="O233" i="4" a="1"/>
  <c r="BL232" i="4" a="1"/>
  <c r="IS90" i="4" a="1"/>
  <c r="EO234" i="2" a="1"/>
  <c r="BL233" i="4" a="1"/>
  <c r="IT156" i="4" a="1"/>
  <c r="CV233" i="2" a="1"/>
  <c r="IP181" i="4" a="1"/>
  <c r="S232" i="4" a="1"/>
  <c r="AJ233" i="2" a="1"/>
  <c r="CK231" i="2" a="1"/>
  <c r="IS95" i="4" a="1"/>
  <c r="IS206" i="4" a="1"/>
  <c r="DU230" i="2" a="1"/>
  <c r="ID232" i="4" a="1"/>
  <c r="IS128" i="4" a="1"/>
  <c r="FA35" i="2" a="1"/>
  <c r="IS62" i="4" a="1"/>
  <c r="FC140" i="2" a="1"/>
  <c r="IR30" i="4" a="1"/>
  <c r="FD90" i="2" a="1"/>
  <c r="FC57" i="2" a="1"/>
  <c r="FE68" i="2" a="1"/>
  <c r="IU118" i="4" a="1"/>
  <c r="AZ233" i="4" a="1"/>
  <c r="IP198" i="4" a="1"/>
  <c r="FJ230" i="4" a="1"/>
  <c r="IR69" i="4" a="1"/>
  <c r="FI233" i="4" a="1"/>
  <c r="CO231" i="2" a="1"/>
  <c r="IT55" i="4" a="1"/>
  <c r="IP213" i="4" a="1"/>
  <c r="DU232" i="2" a="1"/>
  <c r="AB230" i="4" a="1"/>
  <c r="CJ230" i="2" a="1"/>
  <c r="FF231" i="4" a="1"/>
  <c r="IU216" i="4" a="1"/>
  <c r="EH230" i="2" a="1"/>
  <c r="IU220" i="4" a="1"/>
  <c r="IP159" i="4" a="1"/>
  <c r="DO232" i="4" a="1"/>
  <c r="IV101" i="4" a="1"/>
  <c r="FD98" i="2" a="1"/>
  <c r="FG234" i="4" a="1"/>
  <c r="GW230" i="4" a="1"/>
  <c r="IU168" i="4" a="1"/>
  <c r="IT40" i="4" a="1"/>
  <c r="IW70" i="4" a="1"/>
  <c r="FE202" i="2" a="1"/>
  <c r="IV194" i="4" a="1"/>
  <c r="IV134" i="4" a="1"/>
  <c r="GX234" i="4" a="1"/>
  <c r="FP230" i="4" a="1"/>
  <c r="CL230" i="4" a="1"/>
  <c r="AF233" i="4" a="1"/>
  <c r="IU91" i="4" a="1"/>
  <c r="CU231" i="4" a="1"/>
  <c r="FE163" i="2" a="1"/>
  <c r="FB129" i="2" a="1"/>
  <c r="K233" i="4" a="1"/>
  <c r="AK232" i="2" a="1"/>
  <c r="BW231" i="2" a="1"/>
  <c r="CP232" i="2" a="1"/>
  <c r="CB233" i="4" a="1"/>
  <c r="HY233" i="4" a="1"/>
  <c r="DX233" i="2" a="1"/>
  <c r="IS42" i="4" a="1"/>
  <c r="IT131" i="4" a="1"/>
  <c r="CU230" i="2" a="1"/>
  <c r="FD17" i="2" a="1"/>
  <c r="DK234" i="4" a="1"/>
  <c r="IQ122" i="4" a="1"/>
  <c r="CG233" i="4" a="1"/>
  <c r="FC87" i="2" a="1"/>
  <c r="EE233" i="4" a="1"/>
  <c r="J233" i="4" a="1"/>
  <c r="IC233" i="4" a="1"/>
  <c r="IV123" i="4" a="1"/>
  <c r="EY234" i="2" a="1"/>
  <c r="IR144" i="4" a="1"/>
  <c r="ER230" i="4" a="1"/>
  <c r="IR212" i="4" a="1"/>
  <c r="IP97" i="4" a="1"/>
  <c r="HY231" i="4" a="1"/>
  <c r="IU104" i="4" a="1"/>
  <c r="FC39" i="2" a="1"/>
  <c r="AE232" i="2" a="1"/>
  <c r="CB234" i="4" a="1"/>
  <c r="FB208" i="2" a="1"/>
  <c r="AW230" i="2" a="1"/>
  <c r="D230" i="4" a="1"/>
  <c r="IP7" i="4" a="1"/>
  <c r="FA141" i="2" a="1"/>
  <c r="J231" i="4" a="1"/>
  <c r="FD55" i="2" a="1"/>
  <c r="IR130" i="4" a="1"/>
  <c r="GP233" i="4" a="1"/>
  <c r="FB207" i="2" a="1"/>
  <c r="DJ233" i="4" a="1"/>
  <c r="FD157" i="2" a="1"/>
  <c r="IQ108" i="4" a="1"/>
  <c r="IP194" i="4" a="1"/>
  <c r="BL232" i="2" a="1"/>
  <c r="EP230" i="2" a="1"/>
  <c r="AQ230" i="4" a="1"/>
  <c r="IW197" i="4" a="1"/>
  <c r="HQ234" i="4" a="1"/>
  <c r="IS119" i="4" a="1"/>
  <c r="CF230" i="4" a="1"/>
  <c r="IP88" i="4" a="1"/>
  <c r="IW10" i="4" a="1"/>
  <c r="FX230" i="4" a="1"/>
  <c r="DC231" i="4" a="1"/>
  <c r="HM231" i="4" a="1"/>
  <c r="CC233" i="2" a="1"/>
  <c r="AF230" i="2" a="1"/>
  <c r="EG233" i="4" a="1"/>
  <c r="FC145" i="2" a="1"/>
  <c r="IW55" i="4" a="1"/>
  <c r="IR29" i="4" a="1"/>
  <c r="BE230" i="2" a="1"/>
  <c r="CD232" i="2" a="1"/>
  <c r="FF232" i="4" a="1"/>
  <c r="DS234" i="4" a="1"/>
  <c r="IQ133" i="4" a="1"/>
  <c r="FD156" i="2" a="1"/>
  <c r="ED232" i="4" a="1"/>
  <c r="IW191" i="4" a="1"/>
  <c r="IS192" i="4" a="1"/>
  <c r="IU183" i="4" a="1"/>
  <c r="BS231" i="2" a="1"/>
  <c r="IU108" i="4" a="1"/>
  <c r="HD233" i="4" a="1"/>
  <c r="ED232" i="2" a="1"/>
  <c r="EP233" i="2" a="1"/>
  <c r="FD199" i="2" a="1"/>
  <c r="FA227" i="2" a="1"/>
  <c r="IU192" i="4" a="1"/>
  <c r="IT210" i="4" a="1"/>
  <c r="FC151" i="2" a="1"/>
  <c r="HI233" i="4" a="1"/>
  <c r="EY234" i="4" a="1"/>
  <c r="FE132" i="2" a="1"/>
  <c r="AE234" i="2" a="1"/>
  <c r="FC116" i="2" a="1"/>
  <c r="AM230" i="2" a="1"/>
  <c r="IW218" i="4" a="1"/>
  <c r="BP234" i="2" a="1"/>
  <c r="BB231" i="4" a="1"/>
  <c r="EB230" i="4" a="1"/>
  <c r="FE73" i="2" a="1"/>
  <c r="IQ84" i="4" a="1"/>
  <c r="FD57" i="2" a="1"/>
  <c r="IV201" i="4" a="1"/>
  <c r="HW230" i="4" a="1"/>
  <c r="IV139" i="4" a="1"/>
  <c r="CV231" i="2" a="1"/>
  <c r="IT190" i="4" a="1"/>
  <c r="FC77" i="2" a="1"/>
  <c r="IU170" i="4" a="1"/>
  <c r="ET231" i="2" a="1"/>
  <c r="IT199" i="4" a="1"/>
  <c r="EK230" i="4" a="1"/>
  <c r="FC157" i="2" a="1"/>
  <c r="EK233" i="4" a="1"/>
  <c r="FC30" i="2" a="1"/>
  <c r="BB232" i="4" a="1"/>
  <c r="FB227" i="2" a="1"/>
  <c r="EA233" i="4" a="1"/>
  <c r="G230" i="4" a="1"/>
  <c r="IP217" i="4" a="1"/>
  <c r="FB119" i="2" a="1"/>
  <c r="EE232" i="4" a="1"/>
  <c r="IQ178" i="4" a="1"/>
  <c r="FC34" i="2" a="1"/>
  <c r="DQ233" i="4" a="1"/>
  <c r="EH233" i="2" a="1"/>
  <c r="Y231" i="4" a="1"/>
  <c r="AH234" i="2" a="1"/>
  <c r="AY231" i="2" a="1"/>
  <c r="IT126" i="4" a="1"/>
  <c r="DA231" i="4" a="1"/>
  <c r="ER232" i="2" a="1"/>
  <c r="IV126" i="4" a="1"/>
  <c r="EF233" i="2" a="1"/>
  <c r="GS231" i="4" a="1"/>
  <c r="BH232" i="2" a="1"/>
  <c r="IV91" i="4" a="1"/>
  <c r="HE230" i="4" a="1"/>
  <c r="CZ232" i="2" a="1"/>
  <c r="FO231" i="4" a="1"/>
  <c r="B230" i="4" a="1"/>
  <c r="FD203" i="2" a="1"/>
  <c r="IU114" i="4" a="1"/>
  <c r="FC121" i="2" a="1"/>
  <c r="IQ215" i="4" a="1"/>
  <c r="AM231" i="4" a="1"/>
  <c r="FW233" i="4" a="1"/>
  <c r="FC164" i="2" a="1"/>
  <c r="S230" i="4" a="1"/>
  <c r="IQ221" i="4" a="1"/>
  <c r="BB233" i="2" a="1"/>
  <c r="BN231" i="4" a="1"/>
  <c r="DC233" i="2" a="1"/>
  <c r="FD138" i="2" a="1"/>
  <c r="EA231" i="2" a="1"/>
  <c r="EH233" i="4" a="1"/>
  <c r="P231" i="2" a="1"/>
  <c r="IQ82" i="4" a="1"/>
  <c r="IR44" i="4" a="1"/>
  <c r="GF234" i="4" a="1"/>
  <c r="EB234" i="4" a="1"/>
  <c r="IP225" i="4" a="1"/>
  <c r="AG230" i="4" a="1"/>
  <c r="IV102" i="4" a="1"/>
  <c r="IT20" i="4" a="1"/>
  <c r="CE232" i="2" a="1"/>
  <c r="EI232" i="4" a="1"/>
  <c r="FE177" i="2" a="1"/>
  <c r="FB59" i="2" a="1"/>
  <c r="CF233" i="4" a="1"/>
  <c r="IT219" i="4" a="1"/>
  <c r="DZ233" i="2" a="1"/>
  <c r="IQ147" i="4" a="1"/>
  <c r="FD221" i="2" a="1"/>
  <c r="DI233" i="2" a="1"/>
  <c r="IP35" i="4" a="1"/>
  <c r="EV231" i="4" a="1"/>
  <c r="IW119" i="4" a="1"/>
  <c r="IV103" i="4" a="1"/>
  <c r="FB15" i="2" a="1"/>
  <c r="FC181" i="2" a="1"/>
  <c r="FD60" i="2" a="1"/>
  <c r="R234" i="4" a="1"/>
  <c r="GY231" i="4" a="1"/>
  <c r="EA230" i="2" a="1"/>
  <c r="IU225" i="4" a="1"/>
  <c r="IV180" i="4" a="1"/>
  <c r="DR231" i="2" a="1"/>
  <c r="BS233" i="4" a="1"/>
  <c r="FC167" i="2" a="1"/>
  <c r="FC177" i="2" a="1"/>
  <c r="DF234" i="2" a="1"/>
  <c r="IP11" i="4" a="1"/>
  <c r="BP234" i="4" a="1"/>
  <c r="FA118" i="2" a="1"/>
  <c r="EH232" i="2" a="1"/>
  <c r="FA91" i="2" a="1"/>
  <c r="FA57" i="2" a="1"/>
  <c r="IT189" i="4" a="1"/>
  <c r="EA231" i="4" a="1"/>
  <c r="Y234" i="2" a="1"/>
  <c r="FC209" i="2" a="1"/>
  <c r="IP85" i="4" a="1"/>
  <c r="P231" i="4" a="1"/>
  <c r="CP233" i="4" a="1"/>
  <c r="IV10" i="4" a="1"/>
  <c r="FB114" i="2" a="1"/>
  <c r="FE204" i="2" a="1"/>
  <c r="O232" i="4" a="1"/>
  <c r="IS130" i="4" a="1"/>
  <c r="AK234" i="4" a="1"/>
  <c r="BO234" i="2" a="1"/>
  <c r="FA98" i="2" a="1"/>
  <c r="IU221" i="4" a="1"/>
  <c r="FB211" i="2" a="1"/>
  <c r="BK233" i="4" a="1"/>
  <c r="IP8" i="4" a="1"/>
  <c r="IQ139" i="4" a="1"/>
  <c r="IT8" i="4" a="1"/>
  <c r="Z233" i="4" a="1"/>
  <c r="FD159" i="2" a="1"/>
  <c r="FB51" i="2" a="1"/>
  <c r="DY230" i="4" a="1"/>
  <c r="IS212" i="4" a="1"/>
  <c r="IF234" i="4" a="1"/>
  <c r="FD78" i="2" a="1"/>
  <c r="EM233" i="4" a="1"/>
  <c r="FB186" i="2" a="1"/>
  <c r="DW231" i="2" a="1"/>
  <c r="BB234" i="4" a="1"/>
  <c r="IV90" i="4" a="1"/>
  <c r="IP184" i="4" a="1"/>
  <c r="AP233" i="4" a="1"/>
  <c r="IP180" i="4" a="1"/>
  <c r="FU230" i="4" a="1"/>
  <c r="Y230" i="2" a="1"/>
  <c r="IT228" i="4" a="1"/>
  <c r="FB231" i="4" a="1"/>
  <c r="FG231" i="4" a="1"/>
  <c r="IV84" i="4" a="1"/>
  <c r="FE19" i="2" a="1"/>
  <c r="FC111" i="2" a="1"/>
  <c r="DF233" i="2" a="1"/>
  <c r="I232" i="2" a="1"/>
  <c r="DG233" i="2" a="1"/>
  <c r="FC229" i="2" a="1"/>
  <c r="EI230" i="4" a="1"/>
  <c r="FH231" i="4" a="1"/>
  <c r="BV231" i="4" a="1"/>
  <c r="DE232" i="4" a="1"/>
  <c r="FA113" i="2" a="1"/>
  <c r="AP231" i="4" a="1"/>
  <c r="IR201" i="4" a="1"/>
  <c r="FA40" i="2" a="1"/>
  <c r="GT232" i="4" a="1"/>
  <c r="DJ231" i="4" a="1"/>
  <c r="HU231" i="4" a="1"/>
  <c r="DP230" i="4" a="1"/>
  <c r="DI232" i="4" a="1"/>
  <c r="IR35" i="4" a="1"/>
  <c r="IU149" i="4" a="1"/>
  <c r="AQ232" i="4" a="1"/>
  <c r="IQ148" i="4" a="1"/>
  <c r="IP25" i="4" a="1"/>
  <c r="IT153" i="4" a="1"/>
  <c r="FE127" i="2" a="1"/>
  <c r="IW216" i="4" a="1"/>
  <c r="FA181" i="2" a="1"/>
  <c r="FA17" i="2" a="1"/>
  <c r="IR160" i="4" a="1"/>
  <c r="AR234" i="4" a="1"/>
  <c r="FE178" i="2" a="1"/>
  <c r="FD94" i="2" a="1"/>
  <c r="FC226" i="2" a="1"/>
  <c r="BB230" i="4" a="1"/>
  <c r="IR211" i="4" a="1"/>
  <c r="BS230" i="2" a="1"/>
  <c r="IQ57" i="4" a="1"/>
  <c r="IW112" i="4" a="1"/>
  <c r="IT119" i="4" a="1"/>
  <c r="H233" i="2" a="1"/>
  <c r="IS66" i="4" a="1"/>
  <c r="IH234" i="4" a="1"/>
  <c r="DZ233" i="4" a="1"/>
  <c r="CZ231" i="4" a="1"/>
  <c r="IR178" i="4" a="1"/>
  <c r="Y232" i="4" a="1"/>
  <c r="FA27" i="2" a="1"/>
  <c r="IQ49" i="4" a="1"/>
  <c r="FA50" i="2" a="1"/>
  <c r="IW149" i="4" a="1"/>
  <c r="EL230" i="2" a="1"/>
  <c r="IR153" i="4" a="1"/>
  <c r="IV199" i="4" a="1"/>
  <c r="GV234" i="4" a="1"/>
  <c r="IP200" i="4" a="1"/>
  <c r="CT232" i="4" a="1"/>
  <c r="DN234" i="2" a="1"/>
  <c r="ES233" i="2" a="1"/>
  <c r="BJ234" i="2" a="1"/>
  <c r="GC233" i="4" a="1"/>
  <c r="FA166" i="2" a="1"/>
  <c r="IW226" i="4" a="1"/>
  <c r="EP234" i="4" a="1"/>
  <c r="IT13" i="4" a="1"/>
  <c r="ED234" i="2" a="1"/>
  <c r="AB233" i="4" a="1"/>
  <c r="IL232" i="4" a="1"/>
  <c r="IS108" i="4" a="1"/>
  <c r="DT232" i="4" a="1"/>
  <c r="FK230" i="4" a="1"/>
  <c r="DK234" i="2" a="1"/>
  <c r="EN234" i="2" a="1"/>
  <c r="FC9" i="2" a="1"/>
  <c r="IT73" i="4" a="1"/>
  <c r="FE81" i="2" a="1"/>
  <c r="HC230" i="4" a="1"/>
  <c r="FE194" i="2" a="1"/>
  <c r="DX230" i="2" a="1"/>
  <c r="IU212" i="4" a="1"/>
  <c r="IW208" i="4" a="1"/>
  <c r="FU231" i="4" a="1"/>
  <c r="FB36" i="2" a="1"/>
  <c r="IN232" i="4" a="1"/>
  <c r="BG232" i="4" a="1"/>
  <c r="FC114" i="2" a="1"/>
  <c r="GX232" i="4" a="1"/>
  <c r="IT47" i="4" a="1"/>
  <c r="FA175" i="2" a="1"/>
  <c r="FE56" i="2" a="1"/>
  <c r="IV195" i="4" a="1"/>
  <c r="IR23" i="4" a="1"/>
  <c r="BT233" i="4" a="1"/>
  <c r="FD228" i="2" a="1"/>
  <c r="BE234" i="4" a="1"/>
  <c r="FA39" i="2" a="1"/>
  <c r="BC233" i="2" a="1"/>
  <c r="GU231" i="4" a="1"/>
  <c r="FB107" i="2" a="1"/>
  <c r="IS111" i="4" a="1"/>
  <c r="IW41" i="4" a="1"/>
  <c r="AC233" i="2" a="1"/>
  <c r="FQ234" i="4" a="1"/>
  <c r="FD170" i="2" a="1"/>
  <c r="BH231" i="2" a="1"/>
  <c r="AQ233" i="4" a="1"/>
  <c r="GH233" i="4" a="1"/>
  <c r="IQ187" i="4" a="1"/>
  <c r="FD197" i="2" a="1"/>
  <c r="FE48" i="2" a="1"/>
  <c r="FC148" i="2" a="1"/>
  <c r="BT230" i="2" a="1"/>
  <c r="IV168" i="4" a="1"/>
  <c r="BJ230" i="2" a="1"/>
  <c r="DN230" i="4" a="1"/>
  <c r="EB232" i="2" a="1"/>
  <c r="HC232" i="4" a="1"/>
  <c r="IQ137" i="4" a="1"/>
  <c r="IR110" i="4" a="1"/>
  <c r="BC231" i="2" a="1"/>
  <c r="FB176" i="2" a="1"/>
  <c r="IW49" i="4" a="1"/>
  <c r="EV230" i="2" a="1"/>
  <c r="DY233" i="4" a="1"/>
  <c r="FC118" i="2" a="1"/>
  <c r="ES232" i="4" a="1"/>
  <c r="FE223" i="2" a="1"/>
  <c r="O230" i="2" a="1"/>
  <c r="CW234" i="2" a="1"/>
  <c r="FA72" i="2" a="1"/>
  <c r="GJ232" i="4" a="1"/>
  <c r="FB177" i="2" a="1"/>
  <c r="EU231" i="2" a="1"/>
  <c r="CL234" i="4" a="1"/>
  <c r="IP66" i="4" a="1"/>
  <c r="DS232" i="4" a="1"/>
  <c r="IU178" i="4" a="1"/>
  <c r="IS219" i="4" a="1"/>
  <c r="EE231" i="4" a="1"/>
  <c r="GB232" i="4" a="1"/>
  <c r="DI234" i="2" a="1"/>
  <c r="AV234" i="4" a="1"/>
  <c r="FD35" i="2" a="1"/>
  <c r="BD234" i="4" a="1"/>
  <c r="IV52" i="4" a="1"/>
  <c r="CM234" i="4" a="1"/>
  <c r="Z234" i="4" a="1"/>
  <c r="IU174" i="4" a="1"/>
  <c r="FA34" i="2" a="1"/>
  <c r="IP120" i="4" a="1"/>
  <c r="IQ71" i="4" a="1"/>
  <c r="IT177" i="4" a="1"/>
  <c r="CA233" i="2" a="1"/>
  <c r="IV68" i="4" a="1"/>
  <c r="FC196" i="2" a="1"/>
  <c r="IU198" i="4" a="1"/>
  <c r="IQ180" i="4" a="1"/>
  <c r="FE11" i="2" a="1"/>
  <c r="IV62" i="4" a="1"/>
  <c r="HH231" i="4" a="1"/>
  <c r="HM233" i="4" a="1"/>
  <c r="DB231" i="2" a="1"/>
  <c r="IP100" i="4" a="1"/>
  <c r="CL234" i="2" a="1"/>
  <c r="IW48" i="4" a="1"/>
  <c r="FC96" i="2" a="1"/>
  <c r="FP231" i="4" a="1"/>
  <c r="FC31" i="2" a="1"/>
  <c r="IR200" i="4" a="1"/>
  <c r="HO230" i="4" a="1"/>
  <c r="FC165" i="2" a="1"/>
  <c r="EB230" i="2" a="1"/>
  <c r="FD11" i="2" a="1"/>
  <c r="BQ233" i="4" a="1"/>
  <c r="AQ232" i="2" a="1"/>
  <c r="CO230" i="4" a="1"/>
  <c r="K230" i="2" a="1"/>
  <c r="FC206" i="2" a="1"/>
  <c r="CA230" i="4" a="1"/>
  <c r="IP133" i="4" a="1"/>
  <c r="IS191" i="4" a="1"/>
  <c r="GF233" i="4" a="1"/>
  <c r="IQ130" i="4" a="1"/>
  <c r="IW92" i="4" a="1"/>
  <c r="BO231" i="4" a="1"/>
  <c r="IV179" i="4" a="1"/>
  <c r="FB79" i="2" a="1"/>
  <c r="FE26" i="2" a="1"/>
  <c r="IV211" i="4" a="1"/>
  <c r="HW231" i="4" a="1"/>
  <c r="IT135" i="4" a="1"/>
  <c r="AZ234" i="4" a="1"/>
  <c r="FC204" i="2" a="1"/>
  <c r="IQ93" i="4" a="1"/>
  <c r="IS208" i="4" a="1"/>
  <c r="IS126" i="4" a="1"/>
  <c r="BD233" i="2" a="1"/>
  <c r="FE78" i="2" a="1"/>
  <c r="BZ233" i="2" a="1"/>
  <c r="AT231" i="2" a="1"/>
  <c r="CM234" i="2" a="1"/>
  <c r="FD205" i="2" a="1"/>
  <c r="GM231" i="4" a="1"/>
  <c r="I233" i="4" a="1"/>
  <c r="FC70" i="2" a="1"/>
  <c r="EU231" i="4" a="1"/>
  <c r="DS232" i="2" a="1"/>
  <c r="DF231" i="4" a="1"/>
  <c r="GB230" i="4" a="1"/>
  <c r="IR224" i="4" a="1"/>
  <c r="FQ230" i="4" a="1"/>
  <c r="HF232" i="4" a="1"/>
  <c r="HP231" i="4" a="1"/>
  <c r="HQ231" i="4" a="1"/>
  <c r="EF233" i="4" a="1"/>
  <c r="IU130" i="4" a="1"/>
  <c r="FE188" i="2" a="1"/>
  <c r="IS17" i="4" a="1"/>
  <c r="FN232" i="4" a="1"/>
  <c r="IT50" i="4" a="1"/>
  <c r="X231" i="4" a="1"/>
  <c r="HP232" i="4" a="1"/>
  <c r="FD131" i="2" a="1"/>
  <c r="FB20" i="2" a="1"/>
  <c r="FB138" i="2" a="1"/>
  <c r="BK232" i="4" a="1"/>
  <c r="ET231" i="4" a="1"/>
  <c r="FA219" i="2" a="1"/>
  <c r="IS180" i="4" a="1"/>
  <c r="IU157" i="4" a="1"/>
  <c r="IQ166" i="4" a="1"/>
  <c r="CO230" i="2" a="1"/>
  <c r="DY231" i="2" a="1"/>
  <c r="GD230" i="4" a="1"/>
  <c r="FD179" i="2" a="1"/>
  <c r="W230" i="2" a="1"/>
  <c r="IV151" i="4" a="1"/>
  <c r="IV105" i="4" a="1"/>
  <c r="IT106" i="4" a="1"/>
  <c r="FL232" i="4" a="1"/>
  <c r="IQ223" i="4" a="1"/>
  <c r="FE90" i="2" a="1"/>
  <c r="CN232" i="4" a="1"/>
  <c r="FB109" i="2" a="1"/>
  <c r="IE231" i="4" a="1"/>
  <c r="IQ152" i="4" a="1"/>
  <c r="GY232" i="4" a="1"/>
  <c r="FB94" i="2" a="1"/>
  <c r="IQ206" i="4" a="1"/>
  <c r="IS176" i="4" a="1"/>
  <c r="IU143" i="4" a="1"/>
  <c r="FE150" i="2" a="1"/>
  <c r="DE233" i="4" a="1"/>
  <c r="IW103" i="4" a="1"/>
  <c r="IQ52" i="4" a="1"/>
  <c r="IM232" i="4" a="1"/>
  <c r="IR18" i="4" a="1"/>
  <c r="DW232" i="4" a="1"/>
  <c r="DW230" i="4" a="1"/>
  <c r="DY234" i="2" a="1"/>
  <c r="IU160" i="4" a="1"/>
  <c r="FD142" i="2" a="1"/>
  <c r="BM233" i="2" a="1"/>
  <c r="FE126" i="2" a="1"/>
  <c r="IT196" i="4" a="1"/>
  <c r="GB233" i="4" a="1"/>
  <c r="GW231" i="4" a="1"/>
  <c r="FB162" i="2" a="1"/>
  <c r="H234" i="4" a="1"/>
  <c r="FH234" i="4" a="1"/>
  <c r="FD204" i="2" a="1"/>
  <c r="FC40" i="2" a="1"/>
  <c r="DW231" i="4" a="1"/>
  <c r="HZ234" i="4" a="1"/>
  <c r="FA210" i="2" a="1"/>
  <c r="ES234" i="2" a="1"/>
  <c r="EE231" i="2" a="1"/>
  <c r="AS230" i="4" a="1"/>
  <c r="FC122" i="2" a="1"/>
  <c r="EJ234" i="2" a="1"/>
  <c r="AP234" i="4" a="1"/>
  <c r="BC232" i="4" a="1"/>
  <c r="FB77" i="2" a="1"/>
  <c r="EP233" i="4" a="1"/>
  <c r="BV230" i="2" a="1"/>
  <c r="IW221" i="4" a="1"/>
  <c r="IS52" i="4" a="1"/>
  <c r="IQ48" i="4" a="1"/>
  <c r="FB84" i="2" a="1"/>
  <c r="FC69" i="2" a="1"/>
  <c r="IP96" i="4" a="1"/>
  <c r="IV11" i="4" a="1"/>
  <c r="CG234" i="2" a="1"/>
  <c r="IR14" i="4" a="1"/>
  <c r="AB234" i="2" a="1"/>
  <c r="FZ232" i="4" a="1"/>
  <c r="IR222" i="4" a="1"/>
  <c r="DT230" i="4" a="1"/>
  <c r="EQ230" i="4" a="1"/>
  <c r="FD111" i="2" a="1"/>
  <c r="FB44" i="2" a="1"/>
  <c r="FB13" i="2" a="1"/>
  <c r="IQ220" i="4" a="1"/>
  <c r="IC230" i="4" a="1"/>
  <c r="BR232" i="2" a="1"/>
  <c r="DM231" i="4" a="1"/>
  <c r="IR177" i="4" a="1"/>
  <c r="HN233" i="4" a="1"/>
  <c r="FE42" i="2" a="1"/>
  <c r="DC233" i="4" a="1"/>
  <c r="FE135" i="2" a="1"/>
  <c r="HU233" i="4" a="1"/>
  <c r="DT233" i="4" a="1"/>
  <c r="CD230" i="4" a="1"/>
  <c r="IP47" i="4" a="1"/>
  <c r="IQ68" i="4" a="1"/>
  <c r="IT145" i="4" a="1"/>
  <c r="IT103" i="4" a="1"/>
  <c r="IR217" i="4" a="1"/>
  <c r="IR216" i="4" a="1"/>
  <c r="GZ233" i="4" a="1"/>
  <c r="IQ159" i="4" a="1"/>
  <c r="FB142" i="2" a="1"/>
  <c r="AT231" i="4" a="1"/>
  <c r="IT127" i="4" a="1"/>
  <c r="AL230" i="4" a="1"/>
  <c r="FA158" i="2" a="1"/>
  <c r="FV230" i="4" a="1"/>
  <c r="BO232" i="2" a="1"/>
  <c r="IW91" i="4" a="1"/>
  <c r="IP199" i="4" a="1"/>
  <c r="IV146" i="4" a="1"/>
  <c r="EV232" i="2" a="1"/>
  <c r="S234" i="4" a="1"/>
  <c r="CH231" i="2" a="1"/>
  <c r="IQ158" i="4" a="1"/>
  <c r="FB123" i="2" a="1"/>
  <c r="FP232" i="4" a="1"/>
  <c r="IR143" i="4" a="1"/>
  <c r="DA234" i="4" a="1"/>
  <c r="IJ231" i="4" a="1"/>
  <c r="IU126" i="4" a="1"/>
  <c r="BD230" i="4" a="1"/>
  <c r="IT180" i="4" a="1"/>
  <c r="FB224" i="2" a="1"/>
  <c r="AN233" i="2" a="1"/>
  <c r="GR234" i="4" a="1"/>
  <c r="FB90" i="2" a="1"/>
  <c r="HV230" i="4" a="1"/>
  <c r="CD233" i="4" a="1"/>
  <c r="IT86" i="4" a="1"/>
  <c r="FA225" i="2" a="1"/>
  <c r="DT233" i="2" a="1"/>
  <c r="AZ233" i="2" a="1"/>
  <c r="BH234" i="4" a="1"/>
  <c r="FB145" i="2" a="1"/>
  <c r="FD165" i="2" a="1"/>
  <c r="CZ234" i="4" a="1"/>
  <c r="CP232" i="4" a="1"/>
  <c r="BY231" i="4" a="1"/>
  <c r="FE213" i="2" a="1"/>
  <c r="FA107" i="2" a="1"/>
  <c r="IS70" i="4" a="1"/>
  <c r="FD233" i="4" a="1"/>
  <c r="IU215" i="4" a="1"/>
  <c r="GQ234" i="4" a="1"/>
  <c r="IP197" i="4" a="1"/>
  <c r="DC232" i="2" a="1"/>
  <c r="CV233" i="4" a="1"/>
  <c r="IV183" i="4" a="1"/>
  <c r="FB170" i="2" a="1"/>
  <c r="BM231" i="2" a="1"/>
  <c r="BX234" i="4" a="1"/>
  <c r="CK234" i="2" a="1"/>
  <c r="FD112" i="2" a="1"/>
  <c r="DR234" i="4" a="1"/>
  <c r="HO232" i="4" a="1"/>
  <c r="AJ230" i="4" a="1"/>
  <c r="FC170" i="2" a="1"/>
  <c r="IV66" i="4" a="1"/>
  <c r="AD232" i="2" a="1"/>
  <c r="BE233" i="4" a="1"/>
  <c r="FC136" i="2" a="1"/>
  <c r="FE187" i="2" a="1"/>
  <c r="HD232" i="4" a="1"/>
  <c r="FE156" i="2" a="1"/>
  <c r="FV231" i="4" a="1"/>
  <c r="HB232" i="4" a="1"/>
  <c r="DE232" i="2" a="1"/>
  <c r="FE124" i="2" a="1"/>
  <c r="IW99" i="4" a="1"/>
  <c r="HS233" i="4" a="1"/>
  <c r="IS220" i="4" a="1"/>
  <c r="IP45" i="4" a="1"/>
  <c r="FC178" i="2" a="1"/>
  <c r="DT231" i="2" a="1"/>
  <c r="FB101" i="2" a="1"/>
  <c r="CW231" i="2" a="1"/>
  <c r="CP234" i="2" a="1"/>
  <c r="HK231" i="4" a="1"/>
  <c r="EU232" i="2" a="1"/>
  <c r="FJ232" i="4" a="1"/>
  <c r="FD211" i="2" a="1"/>
  <c r="U234" i="2" a="1"/>
  <c r="J233" i="2" a="1"/>
  <c r="BN230" i="4" a="1"/>
  <c r="FC191" i="2" a="1"/>
  <c r="ER231" i="2" a="1"/>
  <c r="FE116" i="2" a="1"/>
  <c r="IP87" i="4" a="1"/>
  <c r="DY230" i="2" a="1"/>
  <c r="IV86" i="4" a="1"/>
  <c r="ER233" i="2" a="1"/>
  <c r="HE231" i="4" a="1"/>
  <c r="Q233" i="2" a="1"/>
  <c r="BV230" i="4" a="1"/>
  <c r="FA52" i="2" a="1"/>
  <c r="FB14" i="2" a="1"/>
  <c r="FD8" i="2" a="1"/>
  <c r="GS232" i="4" a="1"/>
  <c r="CM233" i="2" a="1"/>
  <c r="EX234" i="2" a="1"/>
  <c r="GF232" i="4" a="1"/>
  <c r="IS225" i="4" a="1"/>
  <c r="EY232" i="4" a="1"/>
  <c r="IU153" i="4" a="1"/>
  <c r="FC92" i="2" a="1"/>
  <c r="HA232" i="4" a="1"/>
  <c r="IV181" i="4" a="1"/>
  <c r="FE157" i="2" a="1"/>
  <c r="IW64" i="4" a="1"/>
  <c r="CI234" i="2" a="1"/>
  <c r="GM230" i="4" a="1"/>
  <c r="FD45" i="2" a="1"/>
  <c r="IA233" i="4" a="1"/>
  <c r="IS56" i="4" a="1"/>
  <c r="FC221" i="2" a="1"/>
  <c r="FA103" i="2" a="1"/>
  <c r="GN234" i="4" a="1"/>
  <c r="HL233" i="4" a="1"/>
  <c r="EO234" i="4" a="1"/>
  <c r="FC65" i="2" a="1"/>
  <c r="BV231" i="2" a="1"/>
  <c r="AE232" i="4" a="1"/>
  <c r="IU72" i="4" a="1"/>
  <c r="FA191" i="2" a="1"/>
  <c r="IT174" i="4" a="1"/>
  <c r="GZ231" i="4" a="1"/>
  <c r="IR180" i="4" a="1"/>
  <c r="IR179" i="4" a="1"/>
  <c r="DG231" i="4" a="1"/>
  <c r="CV231" i="4" a="1"/>
  <c r="AO234" i="4" a="1"/>
  <c r="BR234" i="4" a="1"/>
  <c r="IV40" i="4" a="1"/>
  <c r="EX231" i="4" a="1"/>
  <c r="HO231" i="4" a="1"/>
  <c r="FA178" i="2" a="1"/>
  <c r="IT56" i="4" a="1"/>
  <c r="K230" i="4" a="1"/>
  <c r="IP107" i="4" a="1"/>
  <c r="IP90" i="4" a="1"/>
  <c r="AS234" i="4" a="1"/>
  <c r="HY230" i="4" a="1"/>
  <c r="DK233" i="2" a="1"/>
  <c r="CX230" i="2" a="1"/>
  <c r="FE99" i="2" a="1"/>
  <c r="CN231" i="2" a="1"/>
  <c r="EQ234" i="2" a="1"/>
  <c r="FE41" i="2" a="1"/>
  <c r="IR146" i="4" a="1"/>
  <c r="CX232" i="4" a="1"/>
  <c r="FD24" i="2" a="1"/>
  <c r="IV29" i="4" a="1"/>
  <c r="FE109" i="2" a="1"/>
  <c r="DN234" i="4" a="1"/>
  <c r="IW80" i="4" a="1"/>
  <c r="IQ208" i="4" a="1"/>
  <c r="FA126" i="2" a="1"/>
  <c r="DB232" i="2" a="1"/>
  <c r="EE234" i="2" a="1"/>
  <c r="FD51" i="2" a="1"/>
  <c r="IQ114" i="4" a="1"/>
  <c r="IW56" i="4" a="1"/>
  <c r="FT231" i="4" a="1"/>
  <c r="EG232" i="2" a="1"/>
  <c r="FX232" i="4" a="1"/>
  <c r="FE140" i="2" a="1"/>
  <c r="FB35" i="2" a="1"/>
  <c r="IU110" i="4" a="1"/>
  <c r="IP177" i="4" a="1"/>
  <c r="FK232" i="4" a="1"/>
  <c r="IP140" i="4" a="1"/>
  <c r="HX231" i="4" a="1"/>
  <c r="FA162" i="2" a="1"/>
  <c r="BY230" i="2" a="1"/>
  <c r="FC216" i="2" a="1"/>
  <c r="IU165" i="4" a="1"/>
  <c r="IT128" i="4" a="1"/>
  <c r="IP28" i="4" a="1"/>
  <c r="HZ230" i="4" a="1"/>
  <c r="HF231" i="4" a="1"/>
  <c r="IW187" i="4" a="1"/>
  <c r="FD225" i="2" a="1"/>
  <c r="HI230" i="4" a="1"/>
  <c r="IT123" i="4" a="1"/>
  <c r="FC60" i="2" a="1"/>
  <c r="IW194" i="4" a="1"/>
  <c r="DJ232" i="2" a="1"/>
  <c r="FB143" i="2" a="1"/>
  <c r="FD34" i="2" a="1"/>
  <c r="FC127" i="2" a="1"/>
  <c r="CJ231" i="2" a="1"/>
  <c r="IQ119" i="4" a="1"/>
  <c r="BE231" i="4" a="1"/>
  <c r="IV114" i="4" a="1"/>
  <c r="FC129" i="2" a="1"/>
  <c r="IS141" i="4" a="1"/>
  <c r="AI232" i="2" a="1"/>
  <c r="FD141" i="2" a="1"/>
  <c r="HT232" i="4" a="1"/>
  <c r="CK234" i="4" a="1"/>
  <c r="IU214" i="4" a="1"/>
  <c r="DC230" i="2" a="1"/>
  <c r="AV232" i="2" a="1"/>
  <c r="IT224" i="4" a="1"/>
  <c r="IU151" i="4" a="1"/>
  <c r="Y230" i="4" a="1"/>
  <c r="FD18" i="2" a="1"/>
  <c r="IQ30" i="4" a="1"/>
  <c r="AH233" i="4" a="1"/>
  <c r="DL234" i="2" a="1"/>
  <c r="IW224" i="4" a="1"/>
  <c r="FS230" i="4" a="1"/>
  <c r="GI234" i="4" a="1"/>
  <c r="IQ226" i="4" a="1"/>
  <c r="CQ231" i="2" a="1"/>
  <c r="IK234" i="4" a="1"/>
  <c r="X232" i="4" a="1"/>
  <c r="IP195" i="4" a="1"/>
  <c r="BB234" i="2" a="1"/>
  <c r="EZ234" i="2" a="1"/>
  <c r="DT234" i="2" a="1"/>
  <c r="E232" i="2" a="1"/>
  <c r="GV232" i="4" a="1"/>
  <c r="IG232" i="4" a="1"/>
  <c r="IP111" i="4" a="1"/>
  <c r="IP49" i="4" a="1"/>
  <c r="EU232" i="4" a="1"/>
  <c r="HK232" i="4" a="1"/>
  <c r="IR112" i="4" a="1"/>
  <c r="GU233" i="4" a="1"/>
  <c r="GQ232" i="4" a="1"/>
  <c r="DD234" i="4" a="1"/>
  <c r="IQ44" i="4" a="1"/>
  <c r="BP233" i="2" a="1"/>
  <c r="EK231" i="4" a="1"/>
  <c r="IT105" i="4" a="1"/>
  <c r="IW133" i="4" a="1"/>
  <c r="IU47" i="4" a="1"/>
  <c r="IW210" i="4" a="1"/>
  <c r="DY231" i="4" a="1"/>
  <c r="IP41" i="4" a="1"/>
  <c r="FQ231" i="4" a="1"/>
  <c r="CD231" i="2" a="1"/>
  <c r="CK233" i="4" a="1"/>
  <c r="EB233" i="2" a="1"/>
  <c r="IU98" i="4" a="1"/>
  <c r="IU162" i="4" a="1"/>
  <c r="IV82" i="4" a="1"/>
  <c r="FO233" i="4" a="1"/>
  <c r="FC233" i="4" a="1"/>
  <c r="FC227" i="2" a="1"/>
  <c r="CZ232" i="4" a="1"/>
  <c r="IQ201" i="4" a="1"/>
  <c r="IS60" i="4" a="1"/>
  <c r="FD134" i="2" a="1"/>
  <c r="EN233" i="2" a="1"/>
  <c r="IV173" i="4" a="1"/>
  <c r="IR132" i="4" a="1"/>
  <c r="FE227" i="2" a="1"/>
  <c r="IS189" i="4" a="1"/>
  <c r="IR137" i="4" a="1"/>
  <c r="X234" i="2" a="1"/>
  <c r="IR173" i="4" a="1"/>
  <c r="IP204" i="4" a="1"/>
  <c r="IQ225" i="4" a="1"/>
  <c r="IQ21" i="4" a="1"/>
  <c r="EC230" i="4" a="1"/>
  <c r="FC66" i="2" a="1"/>
  <c r="U233" i="2" a="1"/>
  <c r="FA160" i="2" a="1"/>
  <c r="T231" i="2" a="1"/>
  <c r="IT109" i="4" a="1"/>
  <c r="O234" i="2" a="1"/>
  <c r="L233" i="4" a="1"/>
  <c r="IR103" i="4" a="1"/>
  <c r="FD75" i="2" a="1"/>
  <c r="EJ233" i="4" a="1"/>
  <c r="BI232" i="2" a="1"/>
  <c r="FI231" i="4" a="1"/>
  <c r="GL234" i="4" a="1"/>
  <c r="CJ231" i="4" a="1"/>
  <c r="GJ233" i="4" a="1"/>
  <c r="BE232" i="4" a="1"/>
  <c r="FA228" i="2" a="1"/>
  <c r="FC90" i="2" a="1"/>
  <c r="GM234" i="4" a="1"/>
  <c r="IU20" i="4" a="1"/>
  <c r="AX233" i="4" a="1"/>
  <c r="FD161" i="2" a="1"/>
  <c r="EM234" i="4" a="1"/>
  <c r="FB61" i="2" a="1"/>
  <c r="FD9" i="2" a="1"/>
  <c r="FE106" i="2" a="1"/>
  <c r="AK231" i="2" a="1"/>
  <c r="IP89" i="4" a="1"/>
  <c r="EA234" i="2" a="1"/>
  <c r="IT30" i="4" a="1"/>
  <c r="IP124" i="4" a="1"/>
  <c r="K234" i="4" a="1"/>
  <c r="FC93" i="2" a="1"/>
  <c r="IQ37" i="4" a="1"/>
  <c r="IP138" i="4" a="1"/>
  <c r="IQ7" i="4" a="1"/>
  <c r="FC98" i="2" a="1"/>
  <c r="P232" i="2" a="1"/>
  <c r="IV51" i="4" a="1"/>
  <c r="CN231" i="4" a="1"/>
  <c r="DU233" i="4" a="1"/>
  <c r="FC230" i="4" a="1"/>
  <c r="DO233" i="4" a="1"/>
  <c r="HE233" i="4" a="1"/>
  <c r="BZ230" i="4" a="1"/>
  <c r="DW233" i="4" a="1"/>
  <c r="IS205" i="4" a="1"/>
  <c r="IV133" i="4" a="1"/>
  <c r="FC160" i="2" a="1"/>
  <c r="FB217" i="2" a="1"/>
  <c r="AT232" i="4" a="1"/>
  <c r="FA174" i="2" a="1"/>
  <c r="IU208" i="4" a="1"/>
  <c r="BU233" i="4" a="1"/>
  <c r="IU59" i="4" a="1"/>
  <c r="IS58" i="4" a="1"/>
  <c r="CP230" i="2" a="1"/>
  <c r="EJ234" i="4" a="1"/>
  <c r="FD85" i="2" a="1"/>
  <c r="FA146" i="2" a="1"/>
  <c r="FE98" i="2" a="1"/>
  <c r="IK230" i="4" a="1"/>
  <c r="GZ234" i="4" a="1"/>
  <c r="IU26" i="4" a="1"/>
  <c r="IS211" i="4" a="1"/>
  <c r="FB182" i="2" a="1"/>
  <c r="IW120" i="4" a="1"/>
  <c r="IV226" i="4" a="1"/>
  <c r="BZ233" i="4" a="1"/>
  <c r="IP178" i="4" a="1"/>
  <c r="FE220" i="2" a="1"/>
  <c r="CC234" i="2" a="1"/>
  <c r="IW15" i="4" a="1"/>
  <c r="IW198" i="4" a="1"/>
  <c r="IQ191" i="4" a="1"/>
  <c r="HA230" i="4" a="1"/>
  <c r="BO233" i="2" a="1"/>
  <c r="IQ32" i="4" a="1"/>
  <c r="HB234" i="4" a="1"/>
  <c r="IW168" i="4" a="1"/>
  <c r="GC230" i="4" a="1"/>
  <c r="CC230" i="2" a="1"/>
  <c r="FD72" i="2" a="1"/>
  <c r="IP221" i="4" a="1"/>
  <c r="IQ104" i="4" a="1"/>
  <c r="IT182" i="4" a="1"/>
  <c r="IP145" i="4" a="1"/>
  <c r="DV232" i="4" a="1"/>
  <c r="IO234" i="4" a="1"/>
  <c r="IT74" i="4" a="1"/>
  <c r="EF230" i="4" a="1"/>
  <c r="FB135" i="2" a="1"/>
  <c r="HX233" i="4" a="1"/>
  <c r="EW232" i="2" a="1"/>
  <c r="FE165" i="2" a="1"/>
  <c r="IT225" i="4" a="1"/>
  <c r="H231" i="4" a="1"/>
  <c r="FB55" i="2" a="1"/>
  <c r="FD133" i="2" a="1"/>
  <c r="ET230" i="4" a="1"/>
  <c r="AT233" i="2" a="1"/>
  <c r="IW121" i="4" a="1"/>
  <c r="DE233" i="2" a="1"/>
  <c r="FD223" i="2" a="1"/>
  <c r="FB53" i="2" a="1"/>
  <c r="EJ231" i="4" a="1"/>
  <c r="IR104" i="4" a="1"/>
  <c r="IL231" i="4" a="1"/>
  <c r="GT230" i="4" a="1"/>
  <c r="AK230" i="2" a="1"/>
  <c r="EH231" i="2" a="1"/>
  <c r="EU230" i="4" a="1"/>
  <c r="S231" i="4" a="1"/>
  <c r="IS157" i="4" a="1"/>
  <c r="FE180" i="2" a="1"/>
  <c r="CA233" i="4" a="1"/>
  <c r="FB75" i="2" a="1"/>
  <c r="AI231" i="2" a="1"/>
  <c r="F231" i="4" a="1"/>
  <c r="IS172" i="4" a="1"/>
  <c r="FC26" i="2" a="1"/>
  <c r="GT231" i="4" a="1"/>
  <c r="IP123" i="4" a="1"/>
  <c r="IU201" i="4" a="1"/>
  <c r="FA151" i="2" a="1"/>
  <c r="DP231" i="4" a="1"/>
  <c r="DG233" i="4" a="1"/>
  <c r="IW81" i="4" a="1"/>
  <c r="DB232" i="4" a="1"/>
  <c r="EZ233" i="4" a="1"/>
  <c r="BX230" i="2" a="1"/>
  <c r="IP24" i="4" a="1"/>
  <c r="HW233" i="4" a="1"/>
  <c r="FB80" i="2" a="1"/>
  <c r="BU234" i="2" a="1"/>
  <c r="IQ222" i="4" a="1"/>
  <c r="IQ42" i="4" a="1"/>
  <c r="IR10" i="4" a="1"/>
  <c r="Q234" i="4" a="1"/>
  <c r="BO230" i="4" a="1"/>
  <c r="FC83" i="2" a="1"/>
  <c r="BZ232" i="2" a="1"/>
  <c r="DQ233" i="2" a="1"/>
  <c r="IU203" i="4" a="1"/>
  <c r="FL234" i="4" a="1"/>
  <c r="IT38" i="4" a="1"/>
  <c r="BQ232" i="4" a="1"/>
  <c r="IP33" i="4" a="1"/>
  <c r="O232" i="2" a="1"/>
  <c r="FD43" i="2" a="1"/>
  <c r="AF230" i="4" a="1"/>
  <c r="IU35" i="4" a="1"/>
  <c r="IP44" i="4" a="1"/>
  <c r="FC219" i="2" a="1"/>
  <c r="FT233" i="4" a="1"/>
  <c r="EJ232" i="4" a="1"/>
  <c r="DR232" i="4" a="1"/>
  <c r="X230" i="4" a="1"/>
  <c r="FA45" i="2" a="1"/>
  <c r="CA232" i="2" a="1"/>
  <c r="IW63" i="4" a="1"/>
  <c r="IV158" i="4" a="1"/>
  <c r="AS232" i="2" a="1"/>
  <c r="CF231" i="4" a="1"/>
  <c r="IS169" i="4" a="1"/>
  <c r="IQ101" i="4" a="1"/>
  <c r="IN233" i="4" a="1"/>
  <c r="CE231" i="4" a="1"/>
  <c r="IQ188" i="4" a="1"/>
  <c r="IP132" i="4" a="1"/>
  <c r="IT99" i="4" a="1"/>
  <c r="DV230" i="2" a="1"/>
  <c r="HL232" i="4" a="1"/>
  <c r="FD62" i="2" a="1"/>
  <c r="IP22" i="4" a="1"/>
  <c r="FA97" i="2" a="1"/>
  <c r="P232" i="4" a="1"/>
  <c r="IQ76" i="4" a="1"/>
  <c r="FB10" i="2" a="1"/>
  <c r="BC233" i="4" a="1"/>
  <c r="FS231" i="4" a="1"/>
  <c r="FA29" i="2" a="1"/>
  <c r="FB223" i="2" a="1"/>
  <c r="DI234" i="4" a="1"/>
  <c r="IR134" i="4" a="1"/>
  <c r="IT76" i="4" a="1"/>
  <c r="IR131" i="4" a="1"/>
  <c r="B230" i="2" a="1"/>
  <c r="CQ234" i="4" a="1"/>
  <c r="DK230" i="4" a="1"/>
  <c r="IU43" i="4" a="1"/>
  <c r="G234" i="2" a="1"/>
  <c r="J234" i="4" a="1"/>
  <c r="FA53" i="2" a="1"/>
  <c r="IU67" i="4" a="1"/>
  <c r="FK231" i="4" a="1"/>
  <c r="IW173" i="4" a="1"/>
  <c r="FC68" i="2" a="1"/>
  <c r="D233" i="4" a="1"/>
  <c r="ET232" i="4" a="1"/>
  <c r="HK234" i="4" a="1"/>
  <c r="IQ61" i="4" a="1"/>
  <c r="FA229" i="2" a="1"/>
  <c r="D231" i="2" a="1"/>
  <c r="IW9" i="4" a="1"/>
  <c r="FC49" i="2" a="1"/>
  <c r="FC162" i="2" a="1"/>
  <c r="Z231" i="2" a="1"/>
  <c r="FD172" i="2" a="1"/>
  <c r="IP139" i="4" a="1"/>
  <c r="BQ230" i="4" a="1"/>
  <c r="FC43" i="2" a="1"/>
  <c r="BH232" i="4" a="1"/>
  <c r="IV73" i="4" a="1"/>
  <c r="BS232" i="2" a="1"/>
  <c r="EW234" i="2" a="1"/>
  <c r="IU48" i="4" a="1"/>
  <c r="C231" i="4" a="1"/>
  <c r="IT184" i="4" a="1"/>
  <c r="AJ234" i="2" a="1"/>
  <c r="IV143" i="4" a="1"/>
  <c r="IR95" i="4" a="1"/>
  <c r="FE185" i="2" a="1"/>
  <c r="EO232" i="4" a="1"/>
  <c r="IV83" i="4" a="1"/>
  <c r="EW230" i="2" a="1"/>
  <c r="M234" i="2" a="1"/>
  <c r="FD97" i="2" a="1"/>
  <c r="AL231" i="4" a="1"/>
  <c r="DI233" i="4" a="1"/>
  <c r="FB49" i="2" a="1"/>
  <c r="FB108" i="2" a="1"/>
  <c r="Q233" i="4" a="1"/>
  <c r="EL231" i="2" a="1"/>
  <c r="FD180" i="2" a="1"/>
  <c r="IR174" i="4" a="1"/>
  <c r="CU230" i="4" a="1"/>
  <c r="IP192" i="4" a="1"/>
  <c r="FD25" i="2" a="1"/>
  <c r="IP29" i="4" a="1"/>
  <c r="EF230" i="2" a="1"/>
  <c r="FC67" i="2" a="1"/>
  <c r="IS199" i="4" a="1"/>
  <c r="FN234" i="4" a="1"/>
  <c r="EO231" i="2" a="1"/>
  <c r="L233" i="2" a="1"/>
  <c r="GL231" i="4" a="1"/>
  <c r="C234" i="2" a="1"/>
  <c r="CC232" i="4" a="1"/>
  <c r="IV112" i="4" a="1"/>
  <c r="FE118" i="2" a="1"/>
  <c r="IW171" i="4" a="1"/>
  <c r="IV171" i="4" a="1"/>
  <c r="BQ231" i="4" a="1"/>
  <c r="FE27" i="2" a="1"/>
  <c r="IQ202" i="4" a="1"/>
  <c r="FB178" i="2" a="1"/>
  <c r="DX232" i="4" a="1"/>
  <c r="AS231" i="4" a="1"/>
  <c r="FE61" i="2" a="1"/>
  <c r="IW189" i="4" a="1"/>
  <c r="G231" i="4" a="1"/>
  <c r="FB179" i="2" a="1"/>
  <c r="O234" i="4" a="1"/>
  <c r="EG231" i="4" a="1"/>
  <c r="BT233" i="2" a="1"/>
  <c r="FA128" i="2" a="1"/>
  <c r="IU194" i="4" a="1"/>
  <c r="FB88" i="2" a="1"/>
  <c r="FA131" i="2" a="1"/>
  <c r="FE195" i="2" a="1"/>
  <c r="BK234" i="2" a="1"/>
  <c r="FD92" i="2" a="1"/>
  <c r="IW37" i="4" a="1"/>
  <c r="W231" i="4" a="1"/>
  <c r="IW38" i="4" a="1"/>
  <c r="II233" i="4" a="1"/>
  <c r="CW231" i="4" a="1"/>
  <c r="FA211" i="2" a="1"/>
  <c r="FD176" i="2" a="1"/>
  <c r="IK233" i="4" a="1"/>
  <c r="IU31" i="4" a="1"/>
  <c r="FC12" i="2" a="1"/>
  <c r="IW76" i="4" a="1"/>
  <c r="FB233" i="4" a="1"/>
  <c r="CU234" i="2" a="1"/>
  <c r="IP151" i="4" a="1"/>
  <c r="BV233" i="2" a="1"/>
  <c r="IW127" i="4" a="1"/>
  <c r="IV16" i="4" a="1"/>
  <c r="IT24" i="4" a="1"/>
  <c r="EN231" i="2" a="1"/>
  <c r="FD38" i="2" a="1"/>
  <c r="GT234" i="4" a="1"/>
  <c r="FD106" i="2" a="1"/>
  <c r="CD234" i="2" a="1"/>
  <c r="CF232" i="2" a="1"/>
  <c r="O231" i="4" a="1"/>
  <c r="IU177" i="4" a="1"/>
  <c r="HY232" i="4" a="1"/>
  <c r="IU195" i="4" a="1"/>
  <c r="DE234" i="2" a="1"/>
  <c r="IU210" i="4" a="1"/>
  <c r="IT206" i="4" a="1"/>
  <c r="DZ232" i="2" a="1"/>
  <c r="C232" i="2" a="1"/>
  <c r="IP228" i="4" a="1"/>
  <c r="IS39" i="4" a="1"/>
  <c r="BA233" i="4" a="1"/>
  <c r="AJ231" i="2" a="1"/>
  <c r="DG231" i="2" a="1"/>
  <c r="N234" i="2" a="1"/>
  <c r="BY234" i="4" a="1"/>
  <c r="IU40" i="4" a="1"/>
  <c r="IV122" i="4" a="1"/>
  <c r="AL230" i="2" a="1"/>
  <c r="N232" i="4" a="1"/>
  <c r="FA145" i="2" a="1"/>
  <c r="IU224" i="4" a="1"/>
  <c r="IQ34" i="4" a="1"/>
  <c r="IT175" i="4" a="1"/>
  <c r="G234" i="4" a="1"/>
  <c r="CZ230" i="4" a="1"/>
  <c r="CR232" i="2" a="1"/>
  <c r="IV35" i="4" a="1"/>
  <c r="IR181" i="4" a="1"/>
  <c r="IP214" i="4" a="1"/>
  <c r="FQ232" i="4" a="1"/>
  <c r="G231" i="2" a="1"/>
  <c r="BN232" i="4" a="1"/>
  <c r="IW12" i="4" a="1"/>
  <c r="BL230" i="4" a="1"/>
  <c r="IW59" i="4" a="1"/>
  <c r="IS131" i="4" a="1"/>
  <c r="IQ179" i="4" a="1"/>
  <c r="X230" i="2" a="1"/>
  <c r="IG231" i="4" a="1"/>
  <c r="FD126" i="2" a="1"/>
  <c r="HH230" i="4" a="1"/>
  <c r="CH233" i="4" a="1"/>
  <c r="IW54" i="4" a="1"/>
  <c r="FC36" i="2" a="1"/>
  <c r="AP231" i="2" a="1"/>
  <c r="EM234" i="2" a="1"/>
  <c r="CH232" i="4" a="1"/>
  <c r="FD81" i="2" a="1"/>
  <c r="IB234" i="4" a="1"/>
  <c r="BD230" i="2" a="1"/>
  <c r="GY233" i="4" a="1"/>
  <c r="BU233" i="2" a="1"/>
  <c r="FE226" i="2" a="1"/>
  <c r="H230" i="2" a="1"/>
  <c r="FB29" i="2" a="1"/>
  <c r="IU11" i="4" a="1"/>
  <c r="IU145" i="4" a="1"/>
  <c r="IS173" i="4" a="1"/>
  <c r="BH230" i="2" a="1"/>
  <c r="IQ113" i="4" a="1"/>
  <c r="IS183" i="4" a="1"/>
  <c r="IP163" i="4" a="1"/>
  <c r="CV234" i="4" a="1"/>
  <c r="IV118" i="4" a="1"/>
  <c r="U230" i="4" a="1"/>
  <c r="DK232" i="4" a="1"/>
  <c r="IS44" i="4" a="1"/>
  <c r="IW47" i="4" a="1"/>
  <c r="GK232" i="4" a="1"/>
  <c r="FE7" i="2" a="1"/>
  <c r="IU191" i="4" a="1"/>
  <c r="BY234" i="2" a="1"/>
  <c r="IS152" i="4" a="1"/>
  <c r="IV116" i="4" a="1"/>
  <c r="IU206" i="4" a="1"/>
  <c r="IQ64" i="4" a="1"/>
  <c r="IE233" i="4" a="1"/>
  <c r="DP230" i="2" a="1"/>
  <c r="FA43" i="2" a="1"/>
  <c r="N232" i="2" a="1"/>
  <c r="EG231" i="2" a="1"/>
  <c r="GO232" i="4" a="1"/>
  <c r="EX232" i="4" a="1"/>
  <c r="FR233" i="4" a="1"/>
  <c r="IU76" i="4" a="1"/>
  <c r="IS132" i="4" a="1"/>
  <c r="FD16" i="2" a="1"/>
  <c r="EX230" i="4" a="1"/>
  <c r="IT152" i="4" a="1"/>
  <c r="IR50" i="4" a="1"/>
  <c r="FE130" i="2" a="1"/>
  <c r="CS234" i="4" a="1"/>
  <c r="FE142" i="2" a="1"/>
  <c r="CA231" i="4" a="1"/>
  <c r="GK234" i="4" a="1"/>
  <c r="CF230" i="2" a="1"/>
  <c r="EG233" i="2" a="1"/>
  <c r="CS234" i="2" a="1"/>
  <c r="FB39" i="2" a="1"/>
  <c r="IS227" i="4" a="1"/>
  <c r="DS233" i="4" a="1"/>
  <c r="IR86" i="4" a="1"/>
  <c r="FE139" i="2" a="1"/>
  <c r="FB57" i="2" a="1"/>
  <c r="Y232" i="2" a="1"/>
  <c r="IQ129" i="4" a="1"/>
  <c r="AV233" i="2" a="1"/>
  <c r="DW233" i="2" a="1"/>
  <c r="IP80" i="4" a="1"/>
  <c r="IT93" i="4" a="1"/>
  <c r="IT95" i="4" a="1"/>
  <c r="DG234" i="2" a="1"/>
  <c r="IS138" i="4" a="1"/>
  <c r="FE63" i="2" a="1"/>
  <c r="DQ234" i="2" a="1"/>
  <c r="IT65" i="4" a="1"/>
  <c r="IA231" i="4" a="1"/>
  <c r="IV159" i="4" a="1"/>
  <c r="FB71" i="2" a="1"/>
  <c r="L232" i="2" a="1"/>
  <c r="CC231" i="4" a="1"/>
  <c r="IW225" i="4" a="1"/>
  <c r="BM234" i="4" a="1"/>
  <c r="IT142" i="4" a="1"/>
  <c r="EQ231" i="2" a="1"/>
  <c r="IT39" i="4" a="1"/>
  <c r="DF233" i="4" a="1"/>
  <c r="FD95" i="2" a="1"/>
  <c r="IR139" i="4" a="1"/>
  <c r="FD177" i="2" a="1"/>
  <c r="IW28" i="4" a="1"/>
  <c r="IU229" i="4" a="1"/>
  <c r="IP10" i="4" a="1"/>
  <c r="AU230" i="4" a="1"/>
  <c r="AC232" i="4" a="1"/>
  <c r="B232" i="4" a="1"/>
  <c r="FC113" i="2" a="1"/>
  <c r="BA231" i="2" a="1"/>
  <c r="IR48" i="4" a="1"/>
  <c r="CC233" i="4" a="1"/>
  <c r="BL231" i="4" a="1"/>
  <c r="HW232" i="4" a="1"/>
  <c r="IU80" i="4" a="1"/>
  <c r="IT154" i="4" a="1"/>
  <c r="EE234" i="4" a="1"/>
  <c r="IV188" i="4" a="1"/>
  <c r="IR115" i="4" a="1"/>
  <c r="M230" i="4" a="1"/>
  <c r="IW211" i="4" a="1"/>
  <c r="FA138" i="2" a="1"/>
  <c r="DA232" i="4" a="1"/>
  <c r="IR190" i="4" a="1"/>
  <c r="IQ140" i="4" a="1"/>
  <c r="F234" i="2" a="1"/>
  <c r="FB214" i="2" a="1"/>
  <c r="BX232" i="4" a="1"/>
  <c r="FC130" i="2" a="1"/>
  <c r="FC72" i="2" a="1"/>
  <c r="L230" i="2" a="1"/>
  <c r="AS234" i="2" a="1"/>
  <c r="IT195" i="4" a="1"/>
  <c r="FA222" i="2" a="1"/>
  <c r="IS148" i="4" a="1"/>
  <c r="IQ63" i="4" a="1"/>
  <c r="IU189" i="4" a="1"/>
  <c r="FB169" i="2" a="1"/>
  <c r="IP113" i="4" a="1"/>
  <c r="CB234" i="2" a="1"/>
  <c r="IW195" i="4" a="1"/>
  <c r="IS79" i="4" a="1"/>
  <c r="AL234" i="2" a="1"/>
  <c r="FC149" i="2" a="1"/>
  <c r="IR53" i="4" a="1"/>
  <c r="FC213" i="2" a="1"/>
  <c r="IS63" i="4" a="1"/>
  <c r="IV132" i="4" a="1"/>
  <c r="IT83" i="4" a="1"/>
  <c r="FD192" i="2" a="1"/>
  <c r="EQ233" i="4" a="1"/>
  <c r="ER232" i="4" a="1"/>
  <c r="IS73" i="4" a="1"/>
  <c r="IS102" i="4" a="1"/>
  <c r="EB231" i="4" a="1"/>
  <c r="FD125" i="2" a="1"/>
  <c r="FX231" i="4" a="1"/>
  <c r="IT48" i="4" a="1"/>
  <c r="FC211" i="2" a="1"/>
  <c r="CH230" i="4" a="1"/>
  <c r="IP19" i="4" a="1"/>
  <c r="IR117" i="4" a="1"/>
  <c r="FE9" i="2" a="1"/>
  <c r="ES230" i="2" a="1"/>
  <c r="IV32" i="4" a="1"/>
  <c r="FD31" i="2" a="1"/>
  <c r="IL234" i="4" a="1"/>
  <c r="AY230" i="4" a="1"/>
  <c r="M230" i="2" a="1"/>
  <c r="IT187" i="4" a="1"/>
  <c r="IS85" i="4" a="1"/>
  <c r="FO232" i="4" a="1"/>
  <c r="HG231" i="4" a="1"/>
  <c r="IU197" i="4" a="1"/>
  <c r="IU19" i="4" a="1"/>
  <c r="ED231" i="2" a="1"/>
  <c r="IR8" i="4" a="1"/>
  <c r="FD50" i="2" a="1"/>
  <c r="FE62" i="2" a="1"/>
  <c r="FD52" i="2" a="1"/>
  <c r="IU18" i="4" a="1"/>
  <c r="IW24" i="4" a="1"/>
  <c r="FD232" i="4" a="1"/>
  <c r="IH233" i="4" a="1"/>
  <c r="F231" i="2" a="1"/>
  <c r="CZ231" i="2" a="1"/>
  <c r="IT46" i="4" a="1"/>
  <c r="IV217" i="4" a="1"/>
  <c r="IS217" i="4" a="1"/>
  <c r="FC27" i="2" a="1"/>
  <c r="FC89" i="2" a="1"/>
  <c r="IT192" i="4" a="1"/>
  <c r="IR158" i="4" a="1"/>
  <c r="EP231" i="4" a="1"/>
  <c r="IW89" i="4" a="1"/>
  <c r="IT114" i="4" a="1"/>
  <c r="BP230" i="4" a="1"/>
  <c r="CG234" i="4" a="1"/>
  <c r="IR74" i="4" a="1"/>
  <c r="K231" i="2" a="1"/>
  <c r="IR75" i="4" a="1"/>
  <c r="IW148" i="4" a="1"/>
  <c r="CX232" i="2" a="1"/>
  <c r="FE192" i="2" a="1"/>
  <c r="FA208" i="2" a="1"/>
  <c r="IS78" i="4" a="1"/>
  <c r="CV232" i="4" a="1"/>
  <c r="IR225" i="4" a="1"/>
  <c r="HM230" i="4" a="1"/>
  <c r="CQ233" i="4" a="1"/>
  <c r="IT141" i="4" a="1"/>
  <c r="IJ234" i="4" a="1"/>
  <c r="IW196" i="4" a="1"/>
  <c r="FB43" i="2" a="1"/>
  <c r="IR192" i="4" a="1"/>
  <c r="IW65" i="4" a="1"/>
  <c r="GO230" i="4" a="1"/>
  <c r="Z234" i="2" a="1"/>
  <c r="IQ99" i="4" a="1"/>
  <c r="GN233" i="4" a="1"/>
  <c r="FA194" i="2" a="1"/>
  <c r="AY233" i="2" a="1"/>
  <c r="FB209" i="2" a="1"/>
  <c r="FE30" i="2" a="1"/>
  <c r="IU88" i="4" a="1"/>
  <c r="IS197" i="4" a="1"/>
  <c r="IQ121" i="4" a="1"/>
  <c r="GA234" i="4" a="1"/>
  <c r="W230" i="4" a="1"/>
  <c r="O231" i="2" a="1"/>
  <c r="EW232" i="4" a="1"/>
  <c r="IU12" i="4" a="1"/>
  <c r="CR231" i="2" a="1"/>
  <c r="IS81" i="4" a="1"/>
  <c r="IT45" i="4" a="1"/>
  <c r="I230" i="2" a="1"/>
  <c r="S233" i="4" a="1"/>
  <c r="FD140" i="2" a="1"/>
  <c r="FC104" i="2" a="1"/>
  <c r="IV207" i="4" a="1"/>
  <c r="IS122" i="4" a="1"/>
  <c r="IU213" i="4" a="1"/>
  <c r="IC231" i="4" a="1"/>
  <c r="IP13" i="4" a="1"/>
  <c r="IQ75" i="4" a="1"/>
  <c r="FA44" i="2" a="1"/>
  <c r="GA231" i="4" a="1"/>
  <c r="GU232" i="4" a="1"/>
  <c r="FE184" i="2" a="1"/>
  <c r="AI231" i="4" a="1"/>
  <c r="EQ234" i="4" a="1"/>
  <c r="IW188" i="4" a="1"/>
  <c r="II231" i="4" a="1"/>
  <c r="V232" i="4" a="1"/>
  <c r="FD136" i="2" a="1"/>
  <c r="IP224" i="4" a="1"/>
  <c r="EY232" i="2" a="1"/>
  <c r="IU111" i="4" a="1"/>
  <c r="EU233" i="4" a="1"/>
  <c r="IT208" i="4" a="1"/>
  <c r="IV12" i="4" a="1"/>
  <c r="FC106" i="2" a="1"/>
  <c r="HZ232" i="4" a="1"/>
  <c r="IS214" i="4" a="1"/>
  <c r="FB146" i="2" a="1"/>
  <c r="IV81" i="4" a="1"/>
  <c r="CT233" i="4" a="1"/>
  <c r="IV96" i="4" a="1"/>
  <c r="DR232" i="2" a="1"/>
  <c r="IV31" i="4" a="1"/>
  <c r="DY234" i="4" a="1"/>
  <c r="FA139" i="2" a="1"/>
  <c r="U234" i="4" a="1"/>
  <c r="FD149" i="2" a="1"/>
  <c r="IV140" i="4" a="1"/>
  <c r="FA62" i="2" a="1"/>
  <c r="IT79" i="4" a="1"/>
  <c r="FE128" i="2" a="1"/>
  <c r="IQ16" i="4" a="1"/>
  <c r="ED233" i="2" a="1"/>
  <c r="FE54" i="2" a="1"/>
  <c r="FD26" i="2" a="1"/>
  <c r="HF233" i="4" a="1"/>
  <c r="EA233" i="2" a="1"/>
  <c r="FB47" i="2" a="1"/>
  <c r="IW134" i="4" a="1"/>
  <c r="FB195" i="2" a="1"/>
  <c r="IS125" i="4" a="1"/>
  <c r="FO234" i="4" a="1"/>
  <c r="EO231" i="4" a="1"/>
  <c r="EP234" i="2" a="1"/>
  <c r="IV184" i="4" a="1"/>
  <c r="IP76" i="4" a="1"/>
  <c r="N231" i="4" a="1"/>
  <c r="IU57" i="4" a="1"/>
  <c r="FA124" i="2" a="1"/>
  <c r="EW233" i="4" a="1"/>
  <c r="FB216" i="2" a="1"/>
  <c r="BD232" i="2" a="1"/>
  <c r="EL234" i="4" a="1"/>
  <c r="IQ164" i="4" a="1"/>
  <c r="BZ234" i="4" a="1"/>
  <c r="IU23" i="4" a="1"/>
  <c r="FA164" i="2" a="1"/>
  <c r="IS154" i="4" a="1"/>
  <c r="DB233" i="4" a="1"/>
  <c r="U233" i="4" a="1"/>
  <c r="FC52" i="2" a="1"/>
  <c r="IQ62" i="4" a="1"/>
  <c r="CY232" i="2" a="1"/>
  <c r="EZ231" i="4" a="1"/>
  <c r="FC214" i="2" a="1"/>
  <c r="FD39" i="2" a="1"/>
  <c r="AG230" i="2" a="1"/>
  <c r="IR167" i="4" a="1"/>
  <c r="IS30" i="4" a="1"/>
  <c r="AW232" i="4" a="1"/>
  <c r="IS215" i="4" a="1"/>
  <c r="IT31" i="4" a="1"/>
  <c r="ED230" i="2" a="1"/>
  <c r="DQ231" i="2" a="1"/>
  <c r="BT231" i="4" a="1"/>
  <c r="EC230" i="2" a="1"/>
  <c r="AU231" i="4" a="1"/>
  <c r="EC234" i="2" a="1"/>
  <c r="IT149" i="4" a="1"/>
  <c r="IS181" i="4" a="1"/>
  <c r="DL234" i="4" a="1"/>
  <c r="FG233" i="4" a="1"/>
  <c r="IS184" i="4" a="1"/>
  <c r="IU89" i="4" a="1"/>
  <c r="IT85" i="4" a="1"/>
  <c r="FD152" i="2" a="1"/>
  <c r="BX233" i="4" a="1"/>
  <c r="FB212" i="2" a="1"/>
  <c r="FC46" i="2" a="1"/>
  <c r="FB45" i="2" a="1"/>
  <c r="IW214" i="4" a="1"/>
  <c r="CX234" i="4" a="1"/>
  <c r="IV137" i="4" a="1"/>
  <c r="FE193" i="2" a="1"/>
  <c r="EX231" i="2" a="1"/>
  <c r="DA233" i="2" a="1"/>
  <c r="IV210" i="4" a="1"/>
  <c r="IU54" i="4" a="1"/>
  <c r="EP230" i="4" a="1"/>
  <c r="IQ83" i="4" a="1"/>
  <c r="FE224" i="2" a="1"/>
  <c r="HX230" i="4" a="1"/>
  <c r="CM230" i="2" a="1"/>
  <c r="IP128" i="4" a="1"/>
  <c r="IW27" i="4" a="1"/>
  <c r="FA206" i="2" a="1"/>
  <c r="IS194" i="4" a="1"/>
  <c r="FE144" i="2" a="1"/>
  <c r="CJ232" i="2" a="1"/>
  <c r="IU36" i="4" a="1"/>
  <c r="EF232" i="4" a="1"/>
  <c r="IP60" i="4" a="1"/>
  <c r="FE196" i="2" a="1"/>
  <c r="CE232" i="4" a="1"/>
  <c r="CU234" i="4" a="1"/>
  <c r="DJ230" i="4" a="1"/>
  <c r="FO230" i="4" a="1"/>
  <c r="IU70" i="4" a="1"/>
  <c r="IT120" i="4" a="1"/>
  <c r="IV130" i="4" a="1"/>
  <c r="IU190" i="4" a="1"/>
  <c r="CT231" i="2" a="1"/>
  <c r="AF234" i="4" a="1"/>
  <c r="EJ230" i="2" a="1"/>
  <c r="IR122" i="4" a="1"/>
  <c r="HJ234" i="4" a="1"/>
  <c r="FM233" i="4" a="1"/>
  <c r="IV94" i="4" a="1"/>
  <c r="IU120" i="4" a="1"/>
  <c r="IU186" i="4" a="1"/>
  <c r="FA203" i="2" a="1"/>
  <c r="FB221" i="2" a="1"/>
  <c r="IW135" i="4" a="1"/>
  <c r="BA234" i="4" a="1"/>
  <c r="IT150" i="4" a="1"/>
  <c r="IV17" i="4" a="1"/>
  <c r="G232" i="2" a="1"/>
  <c r="IU8" i="4" a="1"/>
  <c r="ET234" i="4" a="1"/>
  <c r="EC234" i="4" a="1"/>
  <c r="GG232" i="4" a="1"/>
  <c r="IQ19" i="4" a="1"/>
  <c r="IR94" i="4" a="1"/>
  <c r="EI234" i="4" a="1"/>
  <c r="FA163" i="2" a="1"/>
  <c r="IV142" i="4" a="1"/>
  <c r="IV7" i="4" a="1"/>
  <c r="FD132" i="2" a="1"/>
  <c r="CG231" i="2" a="1"/>
  <c r="IE232" i="4" a="1"/>
  <c r="IU51" i="4" a="1"/>
  <c r="IP115" i="4" a="1"/>
  <c r="EE230" i="4" a="1"/>
  <c r="BQ232" i="2" a="1"/>
  <c r="W232" i="2" a="1"/>
  <c r="IR141" i="4" a="1"/>
  <c r="DQ232" i="2" a="1"/>
  <c r="C231" i="2" a="1"/>
  <c r="FL233" i="4" a="1"/>
  <c r="II232" i="4" a="1"/>
  <c r="HP234" i="4" a="1"/>
  <c r="IS106" i="4" a="1"/>
  <c r="ET233" i="2" a="1"/>
  <c r="DN230" i="2" a="1"/>
  <c r="BF232" i="4" a="1"/>
  <c r="FA64" i="2" a="1"/>
  <c r="FA185" i="2" a="1"/>
  <c r="FC201" i="2" a="1"/>
  <c r="HL234" i="4" a="1"/>
  <c r="BV234" i="2" a="1"/>
  <c r="IR61" i="4" a="1"/>
  <c r="IP130" i="4" a="1"/>
  <c r="FA168" i="2" a="1"/>
  <c r="IV167" i="4" a="1"/>
  <c r="FA184" i="2" a="1"/>
  <c r="AN230" i="4" a="1"/>
  <c r="IU53" i="4" a="1"/>
  <c r="FB56" i="2" a="1"/>
  <c r="IT29" i="4" a="1"/>
  <c r="GG230" i="4" a="1"/>
  <c r="AI234" i="4" a="1"/>
  <c r="CN230" i="2" a="1"/>
  <c r="EM232" i="4" a="1"/>
  <c r="IU219" i="4" a="1"/>
  <c r="HB230" i="4" a="1"/>
  <c r="IR172" i="4" a="1"/>
  <c r="IT51" i="4" a="1"/>
  <c r="EH234" i="2" a="1"/>
  <c r="GZ230" i="4" a="1"/>
  <c r="FD116" i="2" a="1"/>
  <c r="IU21" i="4" a="1"/>
  <c r="FB131" i="2" a="1"/>
  <c r="FA88" i="2" a="1"/>
  <c r="V233" i="2" a="1"/>
  <c r="IR71" i="4" a="1"/>
  <c r="IV206" i="4" a="1"/>
  <c r="AA234" i="2" a="1"/>
  <c r="FB60" i="2" a="1"/>
  <c r="FA56" i="2" a="1"/>
  <c r="IP201" i="4" a="1"/>
  <c r="DZ231" i="4" a="1"/>
  <c r="FA177" i="2" a="1"/>
  <c r="FE67" i="2" a="1"/>
  <c r="FD109" i="2" a="1"/>
  <c r="FC75" i="2" a="1"/>
  <c r="FC88" i="2" a="1"/>
  <c r="IR175" i="4" a="1"/>
  <c r="IV92" i="4" a="1"/>
  <c r="IP109" i="4" a="1"/>
  <c r="CT232" i="2" a="1"/>
  <c r="FA153" i="2" a="1"/>
  <c r="EK233" i="2" a="1"/>
  <c r="FB167" i="2" a="1"/>
  <c r="FD58" i="2" a="1"/>
  <c r="IS80" i="4" a="1"/>
  <c r="FB134" i="2" a="1"/>
  <c r="IU156" i="4" a="1"/>
  <c r="BW232" i="4" a="1"/>
  <c r="FE43" i="2" a="1"/>
  <c r="IW36" i="4" a="1"/>
  <c r="FL230" i="4" a="1"/>
  <c r="HH232" i="4" a="1"/>
  <c r="IW174" i="4" a="1"/>
  <c r="EF231" i="2" a="1"/>
  <c r="IQ136" i="4" a="1"/>
  <c r="BF234" i="2" a="1"/>
  <c r="CM233" i="4" a="1"/>
  <c r="DU230" i="4" a="1"/>
  <c r="IQ155" i="4" a="1"/>
  <c r="IS86" i="4" a="1"/>
  <c r="IT82" i="4" a="1"/>
  <c r="FE38" i="2" a="1"/>
  <c r="FA232" i="4" a="1"/>
  <c r="IW153" i="4" a="1"/>
  <c r="IP91" i="4" a="1"/>
  <c r="EZ233" i="2" a="1"/>
  <c r="CI234" i="4" a="1"/>
  <c r="AJ230" i="2" a="1"/>
  <c r="FD64" i="2" a="1"/>
  <c r="IT32" i="4" a="1"/>
  <c r="FD206" i="2" a="1"/>
  <c r="FA84" i="2" a="1"/>
  <c r="FA19" i="2" a="1"/>
  <c r="R233" i="2" a="1"/>
  <c r="IT66" i="4" a="1"/>
  <c r="IR65" i="4" a="1"/>
  <c r="FA121" i="2" a="1"/>
  <c r="GI231" i="4" a="1"/>
  <c r="AT234" i="2" a="1"/>
  <c r="ES230" i="4" a="1"/>
  <c r="IR135" i="4" a="1"/>
  <c r="IP79" i="4" a="1"/>
  <c r="FC19" i="2" a="1"/>
  <c r="IW7" i="4" a="1"/>
  <c r="CN234" i="2" a="1"/>
  <c r="FE125" i="2" a="1"/>
  <c r="BH234" i="2" a="1"/>
  <c r="EL232" i="4" a="1"/>
  <c r="GD232" i="4" a="1"/>
  <c r="IW93" i="4" a="1"/>
  <c r="IR92" i="4" a="1"/>
  <c r="IP207" i="4" a="1"/>
  <c r="FD102" i="2" a="1"/>
  <c r="IT58" i="4" a="1"/>
  <c r="IV37" i="4" a="1"/>
  <c r="AI233" i="4" a="1"/>
  <c r="EN233" i="4" a="1"/>
  <c r="IP57" i="4" a="1"/>
  <c r="IP48" i="4" a="1"/>
  <c r="CN232" i="2" a="1"/>
  <c r="IP183" i="4" a="1"/>
  <c r="GC231" i="4" a="1"/>
  <c r="IW181" i="4" a="1"/>
  <c r="IR40" i="4" a="1"/>
  <c r="FB38" i="2" a="1"/>
  <c r="IR145" i="4" a="1"/>
  <c r="Q230" i="2" a="1"/>
  <c r="AN231" i="4" a="1"/>
  <c r="IV98" i="4" a="1"/>
  <c r="FC197" i="2" a="1"/>
  <c r="IU207" i="4" a="1"/>
  <c r="CE233" i="4" a="1"/>
  <c r="IV15" i="4" a="1"/>
  <c r="IS26" i="4" a="1"/>
  <c r="DU232" i="4" a="1"/>
  <c r="ED230" i="4" a="1"/>
  <c r="FD61" i="2" a="1"/>
  <c r="EN230" i="4" a="1"/>
  <c r="IQ219" i="4" a="1"/>
  <c r="IS97" i="4" a="1"/>
  <c r="FE120" i="2" a="1"/>
  <c r="EO233" i="2" a="1"/>
  <c r="CI230" i="4" a="1"/>
  <c r="IW79" i="4" a="1"/>
  <c r="IS9" i="4" a="1"/>
  <c r="FA215" i="2" a="1"/>
  <c r="FC156" i="2" a="1"/>
  <c r="IW116" i="4" a="1"/>
  <c r="IU63" i="4" a="1"/>
  <c r="CT233" i="2" a="1"/>
  <c r="AR232" i="2" a="1"/>
  <c r="FC35" i="2" a="1"/>
  <c r="AF231" i="2" a="1"/>
  <c r="HZ231" i="4" a="1"/>
  <c r="IV202" i="4" a="1"/>
  <c r="FC171" i="2" a="1"/>
  <c r="DM230" i="2" a="1"/>
  <c r="HH233" i="4" a="1"/>
  <c r="IS149" i="4" a="1"/>
  <c r="DD232" i="4" a="1"/>
  <c r="IP64" i="4" a="1"/>
  <c r="IR42" i="4" a="1"/>
  <c r="FC7" i="2" a="1"/>
  <c r="FE92" i="2" a="1"/>
  <c r="FA149" i="2" a="1"/>
  <c r="IT61" i="4" a="1"/>
  <c r="IT59" i="4" a="1"/>
  <c r="FD28" i="2" a="1"/>
  <c r="EJ233" i="2" a="1"/>
  <c r="IS14" i="4" a="1"/>
  <c r="AR233" i="2" a="1"/>
  <c r="BA230" i="2" a="1"/>
  <c r="AA233" i="2" a="1"/>
  <c r="FA137" i="2" a="1"/>
  <c r="FB25" i="2" a="1"/>
  <c r="HF230" i="4" a="1"/>
  <c r="GL232" i="4" a="1"/>
  <c r="FE17" i="2" a="1"/>
  <c r="FC47" i="2" a="1"/>
  <c r="IW40" i="4" a="1"/>
  <c r="IU50" i="4" a="1"/>
  <c r="FT232" i="4" a="1"/>
  <c r="FB160" i="2" a="1"/>
  <c r="DV230" i="4" a="1"/>
  <c r="IV55" i="4" a="1"/>
  <c r="EG230" i="4" a="1"/>
  <c r="FE155" i="2" a="1"/>
  <c r="IT89" i="4" a="1"/>
  <c r="FA101" i="2" a="1"/>
  <c r="IP20" i="4" a="1"/>
  <c r="CS233" i="2" a="1"/>
  <c r="IP65" i="4" a="1"/>
  <c r="IS155" i="4" a="1"/>
  <c r="IP175" i="4" a="1"/>
  <c r="IP189" i="4" a="1"/>
  <c r="DL232" i="4" a="1"/>
  <c r="DI230" i="2" a="1"/>
  <c r="EX233" i="2" a="1"/>
  <c r="FD151" i="2" a="1"/>
  <c r="GW233" i="4" a="1"/>
  <c r="FA212" i="2" a="1"/>
  <c r="FC84" i="2" a="1"/>
  <c r="FD130" i="2" a="1"/>
  <c r="IU113" i="4" a="1"/>
  <c r="IW58" i="4" a="1"/>
  <c r="IW150" i="4" a="1"/>
  <c r="IS10" i="4" a="1"/>
  <c r="IW184" i="4" a="1"/>
  <c r="IT144" i="4" a="1"/>
  <c r="IP187" i="4" a="1"/>
  <c r="FD13" i="2" a="1"/>
  <c r="IR188" i="4" a="1"/>
  <c r="FC63" i="2" a="1"/>
  <c r="FA41" i="2" a="1"/>
  <c r="DO232" i="2" a="1"/>
  <c r="FB136" i="2" a="1"/>
  <c r="IS133" i="4" a="1"/>
  <c r="IQ118" i="4" a="1"/>
  <c r="IV147" i="4" a="1"/>
  <c r="IS36" i="4" a="1"/>
  <c r="FB184" i="2" a="1"/>
  <c r="IT218" i="4" a="1"/>
  <c r="IQ177" i="4" a="1"/>
  <c r="IW30" i="4" a="1"/>
  <c r="IV152" i="4" a="1"/>
  <c r="CX234" i="2" a="1"/>
  <c r="DI231" i="2" a="1"/>
  <c r="EB231" i="2" a="1"/>
  <c r="IR96" i="4" a="1"/>
  <c r="S234" i="2" a="1"/>
  <c r="FE74" i="2" a="1"/>
  <c r="FA105" i="2" a="1"/>
  <c r="FB133" i="2" a="1"/>
  <c r="FD36" i="2" a="1"/>
  <c r="FD80" i="2" a="1"/>
  <c r="D234" i="4" a="1"/>
  <c r="L231" i="4" a="1"/>
  <c r="FE21" i="2" a="1"/>
  <c r="CV234" i="2" a="1"/>
  <c r="IP162" i="4" a="1"/>
  <c r="IV215" i="4" a="1"/>
  <c r="ET233" i="4" a="1"/>
  <c r="IS88" i="4" a="1"/>
  <c r="FC32" i="2" a="1"/>
  <c r="IW51" i="4" a="1"/>
  <c r="IQ59" i="4" a="1"/>
  <c r="IS91" i="4" a="1"/>
  <c r="IQ87" i="4" a="1"/>
  <c r="BL234" i="2" a="1"/>
  <c r="IT78" i="4" a="1"/>
  <c r="FE219" i="2" a="1"/>
  <c r="FD208" i="2" a="1"/>
  <c r="FC103" i="2" a="1"/>
  <c r="DG234" i="4" a="1"/>
  <c r="IU64" i="4" a="1"/>
  <c r="ET230" i="2" a="1"/>
  <c r="IU144" i="4" a="1"/>
  <c r="IQ174" i="4" a="1"/>
  <c r="IT75" i="4" a="1"/>
  <c r="IR182" i="4" a="1"/>
  <c r="IR198" i="4" a="1"/>
  <c r="CH232" i="2" a="1"/>
  <c r="IQ81" i="4" a="1"/>
  <c r="HT234" i="4" a="1"/>
  <c r="BW234" i="4" a="1"/>
  <c r="FE86" i="2" a="1"/>
  <c r="BK231" i="4" a="1"/>
  <c r="DF231" i="2" a="1"/>
  <c r="BF231" i="4" a="1"/>
  <c r="FE34" i="2" a="1"/>
  <c r="EM230" i="4" a="1"/>
  <c r="FC58" i="2" a="1"/>
  <c r="BQ234" i="2" a="1"/>
  <c r="IR49" i="4" a="1"/>
  <c r="IW201" i="4" a="1"/>
  <c r="IT69" i="4" a="1"/>
  <c r="IU127" i="4" a="1"/>
  <c r="CW233" i="4" a="1"/>
  <c r="FC161" i="2" a="1"/>
  <c r="DW232" i="2" a="1"/>
  <c r="IV54" i="4" a="1"/>
  <c r="FD41" i="2" a="1"/>
  <c r="IP78" i="4" a="1"/>
  <c r="IQ66" i="4" a="1"/>
  <c r="IQ92" i="4" a="1"/>
  <c r="FE129" i="2" a="1"/>
  <c r="GV233" i="4" a="1"/>
  <c r="FD65" i="2" a="1"/>
  <c r="AM230" i="4" a="1"/>
  <c r="FB230" i="4" a="1"/>
  <c r="AI233" i="2" a="1"/>
  <c r="IQ96" i="4" a="1"/>
  <c r="FE158" i="2" a="1"/>
  <c r="BG234" i="2" a="1"/>
  <c r="IU163" i="4" a="1"/>
  <c r="IP190" i="4" a="1"/>
  <c r="DK230" i="2" a="1"/>
  <c r="FD146" i="2" a="1"/>
  <c r="FB197" i="2" a="1"/>
  <c r="FE72" i="2" a="1"/>
  <c r="FA224" i="2" a="1"/>
  <c r="DB234" i="4" a="1"/>
  <c r="M233" i="2" a="1"/>
  <c r="AI230" i="2" a="1"/>
  <c r="CS231" i="2" a="1"/>
  <c r="FD110" i="2" a="1"/>
  <c r="HD230" i="4" a="1"/>
  <c r="H230" i="4" a="1"/>
  <c r="IW141" i="4" a="1"/>
  <c r="IT159" i="4" a="1"/>
  <c r="FC97" i="2" a="1"/>
  <c r="IU128" i="4" a="1"/>
  <c r="IT214" i="4" a="1"/>
  <c r="DB233" i="2" a="1"/>
  <c r="IQ149" i="4" a="1"/>
  <c r="FD186" i="2" a="1"/>
  <c r="AC231" i="2" a="1"/>
  <c r="IP167" i="4" a="1"/>
  <c r="IQ165" i="4" a="1"/>
  <c r="IU52" i="4" a="1"/>
  <c r="EV231" i="2" a="1"/>
  <c r="IP117" i="4" a="1"/>
  <c r="AH230" i="2" a="1"/>
  <c r="IV28" i="4" a="1"/>
  <c r="FA156" i="2" a="1"/>
  <c r="CT231" i="4" a="1"/>
  <c r="K231" i="4" a="1"/>
  <c r="FE170" i="2" a="1"/>
  <c r="IT43" i="4" a="1"/>
  <c r="FB24" i="2" a="1"/>
  <c r="BF231" i="2" a="1"/>
  <c r="V230" i="2" a="1"/>
  <c r="GG234" i="4" a="1"/>
  <c r="FD87" i="2" a="1"/>
  <c r="FC131" i="2" a="1"/>
  <c r="IR80" i="4" a="1"/>
  <c r="AA234" i="4" a="1"/>
  <c r="IV14" i="4" a="1"/>
  <c r="FB42" i="2" a="1"/>
  <c r="HJ232" i="4" a="1"/>
  <c r="FE55" i="2" a="1"/>
  <c r="CY231" i="4" a="1"/>
  <c r="IQ193" i="4" a="1"/>
  <c r="EH230" i="4" a="1"/>
  <c r="FB78" i="2" a="1"/>
  <c r="FR231" i="4" a="1"/>
  <c r="IW166" i="4" a="1"/>
  <c r="IW18" i="4" a="1"/>
  <c r="AH232" i="4" a="1"/>
  <c r="T230" i="2" a="1"/>
  <c r="B234" i="4" a="1"/>
  <c r="IP155" i="4" a="1"/>
  <c r="FE203" i="2" a="1"/>
  <c r="FB52" i="2" a="1"/>
  <c r="FA23" i="2" a="1"/>
  <c r="BU232" i="2" a="1"/>
  <c r="IR150" i="4" a="1"/>
  <c r="IS96" i="4" a="1"/>
  <c r="IP69" i="4" a="1"/>
  <c r="FD158" i="2" a="1"/>
  <c r="AV232" i="4" a="1"/>
  <c r="FB191" i="2" a="1"/>
  <c r="U230" i="2" a="1"/>
  <c r="IR90" i="4" a="1"/>
  <c r="IR11" i="4" a="1"/>
  <c r="BP232" i="4" a="1"/>
  <c r="IS202" i="4" a="1"/>
  <c r="IW68" i="4" a="1"/>
  <c r="IW61" i="4" a="1"/>
  <c r="HB233" i="4" a="1"/>
  <c r="AM233" i="2" a="1"/>
  <c r="AR231" i="4" a="1"/>
  <c r="FB210" i="2" a="1"/>
  <c r="IW72" i="4" a="1"/>
  <c r="IW129" i="4" a="1"/>
  <c r="N231" i="2" a="1"/>
  <c r="IS223" i="4" a="1"/>
  <c r="FE175" i="2" a="1"/>
  <c r="FB124" i="2" a="1"/>
  <c r="AU232" i="4" a="1"/>
  <c r="CO233" i="2" a="1"/>
  <c r="AC231" i="4" a="1"/>
  <c r="FE25" i="2" a="1"/>
  <c r="FB122" i="2" a="1"/>
  <c r="IR148" i="4" a="1"/>
  <c r="FD70" i="2" a="1"/>
  <c r="FD155" i="2" a="1"/>
  <c r="FE197" i="2" a="1"/>
  <c r="FB17" i="2" a="1"/>
  <c r="IU75" i="4" a="1"/>
  <c r="FC132" i="2" a="1"/>
  <c r="FE70" i="2" a="1"/>
  <c r="BA230" i="4" a="1"/>
  <c r="IU86" i="4" a="1"/>
  <c r="IW190" i="4" a="1"/>
  <c r="FE96" i="2" a="1"/>
  <c r="IV161" i="4" a="1"/>
  <c r="FC28" i="2" a="1"/>
  <c r="IT37" i="4" a="1"/>
  <c r="IS159" i="4" a="1"/>
  <c r="IQ132" i="4" a="1"/>
  <c r="DV232" i="2" a="1"/>
  <c r="BY231" i="2" a="1"/>
  <c r="BX231" i="2" a="1"/>
  <c r="FA75" i="2" a="1"/>
  <c r="DL233" i="2" a="1"/>
  <c r="FC42" i="2" a="1"/>
  <c r="IV196" i="4" a="1"/>
  <c r="DE230" i="2" a="1"/>
  <c r="FA190" i="2" a="1"/>
  <c r="FC81" i="2" a="1"/>
  <c r="IQ195" i="4" a="1"/>
  <c r="IP42" i="4" a="1"/>
  <c r="IU33" i="4" a="1"/>
  <c r="FA74" i="2" a="1"/>
  <c r="FD217" i="2" a="1"/>
  <c r="EI233" i="2" a="1"/>
  <c r="IV136" i="4" a="1"/>
  <c r="IA234" i="4" a="1"/>
  <c r="IQ135" i="4" a="1"/>
  <c r="AO230" i="4" a="1"/>
  <c r="IR9" i="4" a="1"/>
  <c r="BA233" i="2" a="1"/>
  <c r="IU184" i="4" a="1"/>
  <c r="IS12" i="4" a="1"/>
  <c r="IR223" i="4" a="1"/>
  <c r="FC20" i="2" a="1"/>
  <c r="FC195" i="2" a="1"/>
  <c r="FC134" i="2" a="1"/>
  <c r="IP212" i="4" a="1"/>
  <c r="AA230" i="4" a="1"/>
  <c r="IU44" i="4" a="1"/>
  <c r="C230" i="2" a="1"/>
  <c r="IR164" i="4" a="1"/>
  <c r="IU109" i="4" a="1"/>
  <c r="BO231" i="2" a="1"/>
  <c r="AK231" i="4" a="1"/>
  <c r="IS204" i="4" a="1"/>
  <c r="AV230" i="4" a="1"/>
  <c r="BF232" i="2" a="1"/>
  <c r="EB233" i="4" a="1"/>
  <c r="IP126" i="4" a="1"/>
  <c r="FA182" i="2" a="1"/>
  <c r="FC56" i="2" a="1"/>
  <c r="IB230" i="4" a="1"/>
  <c r="DQ231" i="4" a="1"/>
  <c r="IQ54" i="4" a="1"/>
  <c r="IR215" i="4" a="1"/>
  <c r="FB74" i="2" a="1"/>
  <c r="FN233" i="4" a="1"/>
  <c r="IP61" i="4" a="1"/>
  <c r="IP37" i="4" a="1"/>
  <c r="S233" i="2" a="1"/>
  <c r="FB62" i="2" a="1"/>
  <c r="AE231" i="2" a="1"/>
  <c r="X233" i="2" a="1"/>
  <c r="IT60" i="4" a="1"/>
  <c r="IV45" i="4" a="1"/>
  <c r="FZ234" i="4" a="1"/>
  <c r="IR27" i="4" a="1"/>
  <c r="FE146" i="2" a="1"/>
  <c r="IS137" i="4" a="1"/>
  <c r="FA216" i="2" a="1"/>
  <c r="T231" i="4" a="1"/>
  <c r="DV234" i="2" a="1"/>
  <c r="IT179" i="4" a="1"/>
  <c r="IT207" i="4" a="1"/>
  <c r="IW172" i="4" a="1"/>
  <c r="FD145" i="2" a="1"/>
  <c r="CO232" i="2" a="1"/>
  <c r="IR196" i="4" a="1"/>
  <c r="IW202" i="4" a="1"/>
  <c r="AE234" i="4" a="1"/>
  <c r="IS160" i="4" a="1"/>
  <c r="IQ156" i="4" a="1"/>
  <c r="FE28" i="2" a="1"/>
  <c r="IQ127" i="4" a="1"/>
  <c r="IW147" i="4" a="1"/>
  <c r="IR202" i="4" a="1"/>
  <c r="IU139" i="4" a="1"/>
  <c r="IP215" i="4" a="1"/>
  <c r="IT35" i="4" a="1"/>
  <c r="BY230" i="4" a="1"/>
  <c r="IR168" i="4" a="1"/>
  <c r="AB232" i="2" a="1"/>
  <c r="GN230" i="4" a="1"/>
  <c r="L234" i="2" a="1"/>
  <c r="FA187" i="2" a="1"/>
  <c r="FB23" i="2" a="1"/>
  <c r="IW104" i="4" a="1"/>
  <c r="IW160" i="4" a="1"/>
  <c r="IS103" i="4" a="1"/>
  <c r="IQ109" i="4" a="1"/>
  <c r="FW234" i="4" a="1"/>
  <c r="DK233" i="4" a="1"/>
  <c r="IS46" i="4" a="1"/>
  <c r="FB54" i="2" a="1"/>
  <c r="IW220" i="4" a="1"/>
  <c r="CQ231" i="4" a="1"/>
  <c r="IR36" i="4" a="1"/>
  <c r="DM232" i="2" a="1"/>
  <c r="IT220" i="4" a="1"/>
  <c r="EO230" i="2" a="1"/>
  <c r="FD231" i="4" a="1"/>
  <c r="AS233" i="2" a="1"/>
  <c r="IT25" i="4" a="1"/>
  <c r="F230" i="4" a="1"/>
  <c r="CU232" i="2" a="1"/>
  <c r="FM230" i="4" a="1"/>
  <c r="CJ234" i="4" a="1"/>
  <c r="DS231" i="4" a="1"/>
  <c r="FB147" i="2" a="1"/>
  <c r="IP17" i="4" a="1"/>
  <c r="IQ86" i="4" a="1"/>
  <c r="FA32" i="2" a="1"/>
  <c r="CS231" i="4" a="1"/>
  <c r="IV63" i="4" a="1"/>
  <c r="BI232" i="4" a="1"/>
  <c r="FC234" i="4" a="1"/>
  <c r="CL232" i="4" a="1"/>
  <c r="FI230" i="4" a="1"/>
  <c r="EU230" i="2" a="1"/>
  <c r="FE93" i="2" a="1"/>
  <c r="IV189" i="4" a="1"/>
  <c r="FE138" i="2" a="1"/>
  <c r="IU46" i="4" a="1"/>
  <c r="IW100" i="4" a="1"/>
  <c r="IU152" i="4" a="1"/>
  <c r="AA232" i="4" a="1"/>
  <c r="BE231" i="2" a="1"/>
  <c r="DW234" i="2" a="1"/>
  <c r="IQ131" i="4" a="1"/>
  <c r="IW176" i="4" a="1"/>
  <c r="EE233" i="2" a="1"/>
  <c r="CJ233" i="4" a="1"/>
  <c r="FE16" i="2" a="1"/>
  <c r="BU232" i="4" a="1"/>
  <c r="IU129" i="4" a="1"/>
  <c r="IW43" i="4" a="1"/>
  <c r="FC163" i="2" a="1"/>
  <c r="IS23" i="4" a="1"/>
  <c r="FB215" i="2" a="1"/>
  <c r="FC125" i="2" a="1"/>
  <c r="FB213" i="2" a="1"/>
  <c r="FE44" i="2" a="1"/>
  <c r="IT10" i="4" a="1"/>
  <c r="IR184" i="4" a="1"/>
  <c r="DB230" i="4" a="1"/>
  <c r="IW131" i="4" a="1"/>
  <c r="IU182" i="4" a="1"/>
  <c r="IP149" i="4" a="1"/>
  <c r="FC24" i="2" a="1"/>
  <c r="IW154" i="4" a="1"/>
  <c r="EQ232" i="4" a="1"/>
  <c r="EG234" i="2" a="1"/>
  <c r="DU234" i="2" a="1"/>
  <c r="FJ234" i="4" a="1"/>
  <c r="EF234" i="2" a="1"/>
  <c r="IS139" i="4" a="1"/>
  <c r="CY234" i="2" a="1"/>
  <c r="AB234" i="4" a="1"/>
  <c r="IV111" i="4" a="1"/>
  <c r="GH231" i="4" a="1"/>
  <c r="HM234" i="4" a="1"/>
  <c r="FB126" i="2" a="1"/>
  <c r="IV228" i="4" a="1"/>
  <c r="IW215" i="4" a="1"/>
  <c r="EA232" i="2" a="1"/>
  <c r="FF233" i="4" a="1"/>
  <c r="CU231" i="2" a="1"/>
  <c r="HD231" i="4" a="1"/>
  <c r="FE209" i="2" a="1"/>
  <c r="BM230" i="2" a="1"/>
  <c r="FA172" i="2" a="1"/>
  <c r="IV21" i="4" a="1"/>
  <c r="EZ234" i="4" a="1"/>
  <c r="BI234" i="2" a="1"/>
  <c r="FC224" i="2" a="1"/>
  <c r="FE145" i="2" a="1"/>
  <c r="FA157" i="2" a="1"/>
  <c r="FB116" i="2" a="1"/>
  <c r="FC139" i="2" a="1"/>
  <c r="FD210" i="2" a="1"/>
  <c r="IV178" i="4" a="1"/>
  <c r="FD154" i="2" a="1"/>
  <c r="IR52" i="4" a="1"/>
  <c r="FB200" i="2" a="1"/>
  <c r="GA232" i="4" a="1"/>
  <c r="DZ231" i="2" a="1"/>
  <c r="AM234" i="2" a="1"/>
  <c r="DS230" i="4" a="1"/>
  <c r="DP233" i="2" a="1"/>
  <c r="HV232" i="4" a="1"/>
  <c r="IT186" i="4" a="1"/>
  <c r="FA58" i="2" a="1"/>
  <c r="IP116" i="4" a="1"/>
  <c r="BM231" i="4" a="1"/>
  <c r="IS8" i="4" a="1"/>
  <c r="IP67" i="4" a="1"/>
  <c r="FB151" i="2" a="1"/>
  <c r="BE234" i="2" a="1"/>
  <c r="DM230" i="4" a="1"/>
  <c r="FE66" i="2" a="1"/>
  <c r="K233" i="2" a="1"/>
  <c r="IU187" i="4" a="1"/>
  <c r="FD63" i="2" a="1"/>
  <c r="IS178" i="4" a="1"/>
  <c r="HR232" i="4" a="1"/>
  <c r="IR67" i="4" a="1"/>
  <c r="CV230" i="4" a="1"/>
  <c r="FE64" i="2" a="1"/>
  <c r="FJ233" i="4" a="1"/>
  <c r="BZ231" i="2" a="1"/>
  <c r="L232" i="4" a="1"/>
  <c r="FA12" i="2" a="1"/>
  <c r="FC222" i="2" a="1"/>
  <c r="FD107" i="2" a="1"/>
  <c r="GC234" i="4" a="1"/>
  <c r="GQ230" i="4" a="1"/>
  <c r="FA96" i="2" a="1"/>
  <c r="CB232" i="4" a="1"/>
  <c r="IQ196" i="4" a="1"/>
  <c r="IV38" i="4" a="1"/>
  <c r="CE230" i="4" a="1"/>
  <c r="AM234" i="4" a="1"/>
  <c r="FC155" i="2" a="1"/>
  <c r="FE136" i="2" a="1"/>
  <c r="BC231" i="4" a="1"/>
  <c r="AH233" i="2" a="1"/>
  <c r="IQ117" i="4" a="1"/>
  <c r="FC11" i="2" a="1"/>
  <c r="IQ77" i="4" a="1"/>
  <c r="IU227" i="4" a="1"/>
  <c r="FD101" i="2" a="1"/>
  <c r="DZ234" i="4" a="1"/>
  <c r="IV153" i="4" a="1"/>
  <c r="FF234" i="4" a="1"/>
  <c r="IW32" i="4" a="1"/>
  <c r="IU180" i="4" a="1"/>
  <c r="FD178" i="2" a="1"/>
  <c r="DW230" i="2" a="1"/>
  <c r="IV214" i="4" a="1"/>
  <c r="AC232" i="2" a="1"/>
  <c r="Z232" i="2" a="1"/>
  <c r="IO231" i="4" a="1"/>
  <c r="DZ230" i="4" a="1"/>
  <c r="FD163" i="2" a="1"/>
  <c r="FE76" i="2" a="1"/>
  <c r="E230" i="2" a="1"/>
  <c r="Z233" i="2" a="1"/>
  <c r="IT121" i="4" a="1"/>
  <c r="AY234" i="2" a="1"/>
  <c r="IT139" i="4" a="1"/>
  <c r="IT138" i="4" a="1"/>
  <c r="EL234" i="2" a="1"/>
  <c r="FB22" i="2" a="1"/>
  <c r="IT209" i="4" a="1"/>
  <c r="IQ207" i="4" a="1"/>
  <c r="GF230" i="4" a="1"/>
  <c r="DM234" i="4" a="1"/>
  <c r="FB99" i="2" a="1"/>
  <c r="EE230" i="2" a="1"/>
  <c r="HK230" i="4" a="1"/>
  <c r="FE232" i="4" a="1"/>
  <c r="FE181" i="2" a="1"/>
  <c r="EC232" i="4" a="1"/>
  <c r="HP230" i="4" a="1"/>
  <c r="AK233" i="4" a="1"/>
  <c r="FC37" i="2" a="1"/>
  <c r="IV70" i="4" a="1"/>
  <c r="CI232" i="2" a="1"/>
  <c r="IP203" i="4" a="1"/>
  <c r="IW107" i="4" a="1"/>
  <c r="IP205" i="4" a="1"/>
  <c r="AW233" i="2" a="1"/>
  <c r="IV227" i="4" a="1"/>
  <c r="FB183" i="2" a="1"/>
  <c r="IT26" i="4" a="1"/>
  <c r="IR199" i="4" a="1"/>
  <c r="CI233" i="4" a="1"/>
  <c r="FA221" i="2" a="1"/>
  <c r="FE212" i="2" a="1"/>
  <c r="FA76" i="2" a="1"/>
  <c r="FE148" i="2" a="1"/>
  <c r="FU233" i="4" a="1"/>
  <c r="FE174" i="2" a="1"/>
  <c r="FC64" i="2" a="1"/>
  <c r="DN233" i="2" a="1"/>
  <c r="IT165" i="4" a="1"/>
  <c r="FE231" i="4" a="1"/>
  <c r="BS232" i="4" a="1"/>
  <c r="J230" i="4" a="1"/>
  <c r="IT54" i="4" a="1"/>
  <c r="CR233" i="4" a="1"/>
  <c r="IQ65" i="4" a="1"/>
  <c r="BK234" i="4" a="1"/>
  <c r="IS50" i="4" a="1"/>
  <c r="HK233" i="4" a="1"/>
  <c r="R232" i="4" a="1"/>
  <c r="IT202" i="4" a="1"/>
  <c r="BE232" i="2" a="1"/>
  <c r="FA234" i="4" a="1"/>
  <c r="FM232" i="4" a="1"/>
  <c r="V231" i="2" a="1"/>
  <c r="IV209" i="4" a="1"/>
  <c r="FB229" i="2" a="1"/>
  <c r="CF234" i="4" a="1"/>
  <c r="AR233" i="4" a="1"/>
  <c r="IP50" i="4" a="1"/>
  <c r="EQ231" i="4" a="1"/>
  <c r="GE231" i="4" a="1"/>
  <c r="FB163" i="2" a="1"/>
  <c r="EY230" i="4" a="1"/>
  <c r="IT57" i="4" a="1"/>
  <c r="N234" i="4" a="1"/>
  <c r="FA230" i="4" a="1"/>
  <c r="IW75" i="4" a="1"/>
  <c r="CL233" i="4" a="1"/>
  <c r="HR233" i="4" a="1"/>
  <c r="BE230" i="4" a="1"/>
  <c r="GP232" i="4" a="1"/>
  <c r="FC123" i="2" a="1"/>
  <c r="IR51" i="4" a="1"/>
  <c r="EF231" i="4" a="1"/>
  <c r="DQ234" i="4" a="1"/>
  <c r="AF232" i="2" a="1"/>
  <c r="IV187" i="4" a="1"/>
  <c r="IP54" i="4" a="1"/>
  <c r="AD230" i="4" a="1"/>
  <c r="EV233" i="2" a="1"/>
  <c r="IV71" i="4" a="1"/>
  <c r="IS222" i="4" a="1"/>
  <c r="IU42" i="4" a="1"/>
  <c r="IW137" i="4" a="1"/>
  <c r="AM232" i="4" a="1"/>
  <c r="IS65" i="4" a="1"/>
  <c r="FE134" i="2" a="1"/>
  <c r="IU146" i="4" a="1"/>
  <c r="FA130" i="2" a="1"/>
  <c r="IW11" i="4" a="1"/>
  <c r="DO233" i="2" a="1"/>
  <c r="IR62" i="4" a="1"/>
  <c r="CH230" i="2" a="1"/>
  <c r="IV44" i="4" a="1"/>
  <c r="FE215" i="2" a="1"/>
  <c r="FE18" i="2" a="1"/>
  <c r="CO234" i="2" a="1"/>
  <c r="FD189" i="2" a="1"/>
  <c r="IE230" i="4" a="1"/>
  <c r="IT140" i="4" a="1"/>
  <c r="HJ231" i="4" a="1"/>
  <c r="IT148" i="4" a="1"/>
  <c r="FD83" i="2" a="1"/>
  <c r="IR157" i="4" a="1"/>
  <c r="HV233" i="4" a="1"/>
  <c r="IW101" i="4" a="1"/>
  <c r="AO231" i="4" a="1"/>
  <c r="IT90" i="4" a="1"/>
  <c r="FA37" i="2" a="1"/>
  <c r="IV155" i="4" a="1"/>
  <c r="IT197" i="4" a="1"/>
  <c r="AV231" i="2" a="1"/>
  <c r="FD227" i="2" a="1"/>
  <c r="IU84" i="4" a="1"/>
  <c r="FD120" i="2" a="1"/>
  <c r="FE141" i="2" a="1"/>
  <c r="IT191" i="4" a="1"/>
  <c r="FD135" i="2" a="1"/>
  <c r="FY230" i="4" a="1"/>
  <c r="GS233" i="4" a="1"/>
  <c r="FC124" i="2" a="1"/>
  <c r="HE234" i="4" a="1"/>
  <c r="AL231" i="2" a="1"/>
  <c r="IQ212" i="4" a="1"/>
  <c r="DR231" i="4" a="1"/>
  <c r="GM233" i="4" a="1"/>
  <c r="FA144" i="2" a="1"/>
  <c r="IR38" i="4" a="1"/>
  <c r="IT158" i="4" a="1"/>
  <c r="IW163" i="4" a="1"/>
  <c r="BL234" i="4" a="1"/>
  <c r="IV107" i="4" a="1"/>
  <c r="E233" i="2" a="1"/>
  <c r="DV231" i="2" a="1"/>
  <c r="FD124" i="2" a="1"/>
  <c r="M233" i="4" a="1"/>
  <c r="FC175" i="2" a="1"/>
  <c r="IS186" i="4" a="1"/>
  <c r="AH234" i="4" a="1"/>
  <c r="IP108" i="4" a="1"/>
  <c r="FE103" i="2" a="1"/>
  <c r="AJ232" i="4" a="1"/>
  <c r="DL230" i="2" a="1"/>
  <c r="FA201" i="2" a="1"/>
  <c r="IW44" i="4" a="1"/>
  <c r="FA188" i="2" a="1"/>
  <c r="IU79" i="4" a="1"/>
  <c r="IU188" i="4" a="1"/>
  <c r="FD171" i="2" a="1"/>
  <c r="IU65" i="4" a="1"/>
  <c r="BO232" i="4" a="1"/>
  <c r="IR189" i="4" a="1"/>
  <c r="CZ233" i="4" a="1"/>
  <c r="AO233" i="2" a="1"/>
  <c r="IR15" i="4" a="1"/>
  <c r="IQ15" i="4" a="1"/>
  <c r="FE171" i="2" a="1"/>
  <c r="IQ70" i="4" a="1"/>
  <c r="IQ8" i="4" a="1"/>
  <c r="H233" i="4" a="1"/>
  <c r="DH234" i="2" a="1"/>
  <c r="FC218" i="2" a="1"/>
  <c r="IR41" i="4" a="1"/>
  <c r="CL231" i="4" a="1"/>
  <c r="FA102" i="2" a="1"/>
  <c r="IW90" i="4" a="1"/>
  <c r="AG232" i="4" a="1"/>
  <c r="IT94" i="4" a="1"/>
  <c r="IP101" i="4" a="1"/>
  <c r="FC13" i="2" a="1"/>
  <c r="HS232" i="4" a="1"/>
  <c r="IR79" i="4" a="1"/>
  <c r="IW219" i="4" a="1"/>
  <c r="AI234" i="2" a="1"/>
  <c r="BP230" i="2" a="1"/>
  <c r="IP196" i="4" a="1"/>
  <c r="IP21" i="4" a="1"/>
  <c r="FA89" i="2" a="1"/>
  <c r="IT44" i="4" a="1"/>
  <c r="FA46" i="2" a="1"/>
  <c r="GW234" i="4" a="1"/>
  <c r="FE191" i="2" a="1"/>
  <c r="FD20" i="2" a="1"/>
  <c r="IT84" i="4" a="1"/>
  <c r="IP30" i="4" a="1"/>
  <c r="HT231" i="4" a="1"/>
  <c r="FB192" i="2" a="1"/>
  <c r="IS110" i="4" a="1"/>
  <c r="CS233" i="4" a="1"/>
  <c r="FE200" i="2" a="1"/>
  <c r="FC205" i="2" a="1"/>
  <c r="EU234" i="4" a="1"/>
  <c r="IU68" i="4" a="1"/>
  <c r="IV88" i="4" a="1"/>
  <c r="IR97" i="4" a="1"/>
  <c r="DL233" i="4" a="1"/>
  <c r="IP186" i="4" a="1"/>
  <c r="IR60" i="4" a="1"/>
  <c r="DF230" i="2" a="1"/>
  <c r="FA202" i="2" a="1"/>
  <c r="FD216" i="2" a="1"/>
  <c r="FA120" i="2" a="1"/>
  <c r="BJ231" i="4" a="1"/>
  <c r="FE230" i="4" a="1"/>
  <c r="IV104" i="4" a="1"/>
  <c r="IR73" i="4" a="1"/>
  <c r="BY232" i="2" a="1"/>
  <c r="IT203" i="4" a="1"/>
  <c r="IU78" i="4" a="1"/>
  <c r="CX231" i="4" a="1"/>
  <c r="FE65" i="2" a="1"/>
  <c r="FD123" i="2" a="1"/>
  <c r="FE229" i="2" a="1"/>
  <c r="GB231" i="4" a="1"/>
  <c r="FB103" i="2" a="1"/>
  <c r="IV120" i="4" a="1"/>
  <c r="AQ231" i="2" a="1"/>
  <c r="FE22" i="2" a="1"/>
  <c r="CR231" i="4" a="1"/>
  <c r="EZ232" i="4" a="1"/>
  <c r="IP36" i="4" a="1"/>
  <c r="CQ234" i="2" a="1"/>
  <c r="FA69" i="2" a="1"/>
  <c r="FA92" i="2" a="1"/>
  <c r="IT160" i="4" a="1"/>
  <c r="R232" i="2" a="1"/>
  <c r="CO231" i="4" a="1"/>
  <c r="IR32" i="4" a="1"/>
  <c r="FD129" i="2" a="1"/>
  <c r="HR234" i="4" a="1"/>
  <c r="IS200" i="4" a="1"/>
  <c r="FE222" i="2" a="1"/>
  <c r="IT124" i="4" a="1"/>
  <c r="IU205" i="4" a="1"/>
  <c r="IQ33" i="4" a="1"/>
  <c r="FA189" i="2" a="1"/>
  <c r="DV231" i="4" a="1"/>
  <c r="IP223" i="4" a="1"/>
  <c r="IP135" i="4" a="1"/>
  <c r="IP134" i="4" a="1"/>
  <c r="EJ231" i="2" a="1"/>
  <c r="AZ230" i="4" a="1"/>
  <c r="W234" i="4" a="1"/>
  <c r="IW185" i="4" a="1"/>
  <c r="C233" i="4" a="1"/>
  <c r="IP77" i="4" a="1"/>
  <c r="DD234" i="2" a="1"/>
  <c r="FB202" i="2" a="1"/>
  <c r="BK233" i="2" a="1"/>
  <c r="DD231" i="4" a="1"/>
  <c r="FC91" i="2" a="1"/>
  <c r="FB234" i="4" a="1"/>
  <c r="FA193" i="2" a="1"/>
  <c r="IV56" i="4" a="1"/>
  <c r="AK234" i="2" a="1"/>
  <c r="IP170" i="4" a="1"/>
  <c r="IW52" i="4" a="1"/>
  <c r="IP38" i="4" a="1"/>
  <c r="IU172" i="4" a="1"/>
  <c r="IQ107" i="4" a="1"/>
  <c r="HL230" i="4" a="1"/>
  <c r="IQ47" i="4" a="1"/>
  <c r="IT34" i="4" a="1"/>
  <c r="AN234" i="4" a="1"/>
  <c r="IL230" i="4" a="1"/>
  <c r="CM231" i="4" a="1"/>
  <c r="CB231" i="2" a="1"/>
  <c r="IS19" i="4" a="1"/>
  <c r="IQ175" i="4" a="1"/>
  <c r="IW57" i="4" a="1"/>
  <c r="HN232" i="4" a="1"/>
  <c r="DZ234" i="2" a="1"/>
  <c r="IP39" i="4" a="1"/>
  <c r="FC76" i="2" a="1"/>
  <c r="FB153" i="2" a="1"/>
  <c r="AS233" i="4" a="1"/>
  <c r="FD69" i="2" a="1"/>
  <c r="IR85" i="4" a="1"/>
  <c r="IQ168" i="4" a="1"/>
  <c r="IT77" i="4" a="1"/>
  <c r="FB46" i="2" a="1"/>
  <c r="IV229" i="4" a="1"/>
  <c r="FC220" i="2" a="1"/>
  <c r="IR195" i="4" a="1"/>
  <c r="EH231" i="4" a="1"/>
  <c r="BS230" i="4" a="1"/>
  <c r="HN230" i="4" a="1"/>
  <c r="EL233" i="2" a="1"/>
  <c r="FE52" i="2" a="1"/>
  <c r="IV60" i="4" a="1"/>
  <c r="DW234" i="4" a="1"/>
  <c r="EF234" i="4" a="1"/>
  <c r="CQ230" i="4" a="1"/>
  <c r="IQ123" i="4" a="1"/>
  <c r="BH230" i="4" a="1"/>
  <c r="AU234" i="2" a="1"/>
  <c r="AX230" i="2" a="1"/>
  <c r="FB168" i="2" a="1"/>
  <c r="IS28" i="4" a="1"/>
  <c r="FC45" i="2" a="1"/>
  <c r="X233" i="4" a="1"/>
  <c r="FD185" i="2" a="1"/>
  <c r="FE110" i="2" a="1"/>
  <c r="FM234" i="4" a="1"/>
  <c r="G232" i="4" a="1"/>
  <c r="IV221" i="4" a="1"/>
  <c r="IR12" i="4" a="1"/>
  <c r="H232" i="4" a="1"/>
  <c r="IS61" i="4" a="1"/>
  <c r="FD187" i="2" a="1"/>
  <c r="CG233" i="2" a="1"/>
  <c r="IQ26" i="4" a="1"/>
  <c r="G233" i="2" a="1"/>
  <c r="FD139" i="2" a="1"/>
  <c r="IQ228" i="4" a="1"/>
  <c r="IU181" i="4" a="1"/>
  <c r="IV125" i="4" a="1"/>
  <c r="FB118" i="2" a="1"/>
  <c r="AP230" i="4" a="1"/>
  <c r="IQ110" i="4" a="1"/>
  <c r="FA207" i="2" a="1"/>
  <c r="IP206" i="4" a="1"/>
  <c r="IP176" i="4" a="1"/>
  <c r="FC74" i="2" a="1"/>
  <c r="IT181" i="4" a="1"/>
  <c r="EA234" i="4" a="1"/>
  <c r="IP164" i="4" a="1"/>
  <c r="IS182" i="4" a="1"/>
  <c r="BU231" i="2" a="1"/>
  <c r="IW165" i="4" a="1"/>
  <c r="IW118" i="4" a="1"/>
  <c r="IW204" i="4" a="1"/>
  <c r="IS37" i="4" a="1"/>
  <c r="IR100" i="4" a="1"/>
  <c r="FB203" i="2" a="1"/>
  <c r="IQ14" i="4" a="1"/>
  <c r="IT176" i="4" a="1"/>
  <c r="FC112" i="2" a="1"/>
  <c r="FD150" i="2" a="1"/>
  <c r="IS40" i="4" a="1"/>
  <c r="FB104" i="2" a="1"/>
  <c r="AG231" i="4" a="1"/>
  <c r="IT198" i="4" a="1"/>
  <c r="IS114" i="4" a="1"/>
  <c r="FB85" i="2" a="1"/>
  <c r="AC234" i="2" a="1"/>
  <c r="IQ217" i="4" a="1"/>
  <c r="IS24" i="4" a="1"/>
  <c r="ED231" i="4" a="1"/>
  <c r="IF233" i="4" a="1"/>
  <c r="DJ233" i="2" a="1"/>
  <c r="EL231" i="4" a="1"/>
  <c r="FB139" i="2" a="1"/>
  <c r="FB196" i="2" a="1"/>
  <c r="FB152" i="2" a="1"/>
  <c r="AB230" i="2" a="1"/>
  <c r="CQ230" i="2" a="1"/>
  <c r="IV22" i="4" a="1"/>
  <c r="FB19" i="2" a="1"/>
  <c r="CS232" i="4" a="1"/>
  <c r="IS7" i="4" a="1"/>
  <c r="IW71" i="4" a="1"/>
  <c r="IW227" i="4" a="1"/>
  <c r="CC231" i="2" a="1"/>
  <c r="IT151" i="4" a="1"/>
  <c r="IP131" i="4" a="1"/>
  <c r="IQ116" i="4" a="1"/>
  <c r="IF232" i="4" a="1"/>
  <c r="HU232" i="4" a="1"/>
  <c r="FS233" i="4" a="1"/>
  <c r="IR107" i="4" a="1"/>
  <c r="BR233" i="4" a="1"/>
  <c r="IQ9" i="4" a="1"/>
  <c r="N230" i="4" a="1"/>
  <c r="IU25" i="4" a="1"/>
  <c r="AM232" i="2" a="1"/>
  <c r="AZ232" i="2" a="1"/>
  <c r="IT7" i="4" a="1"/>
  <c r="IR31" i="4" a="1"/>
  <c r="FI234" i="4" a="1"/>
  <c r="FC172" i="2" a="1"/>
  <c r="AB231" i="2" a="1"/>
  <c r="FD30" i="2" a="1"/>
  <c r="IS210" i="4" a="1"/>
  <c r="IV76" i="4" a="1"/>
  <c r="IW175" i="4" a="1"/>
  <c r="BQ234" i="4" a="1"/>
  <c r="FE207" i="2" a="1"/>
  <c r="IR16" i="4" a="1"/>
  <c r="BD234" i="2" a="1"/>
  <c r="FH230" i="4" a="1"/>
  <c r="FB31" i="2" a="1"/>
  <c r="CZ234" i="2" a="1"/>
  <c r="FA231" i="4" a="1"/>
  <c r="IS35" i="4" a="1"/>
  <c r="IP222" i="4" a="1"/>
  <c r="FD122" i="2" a="1"/>
  <c r="IT157" i="4" a="1"/>
  <c r="FC173" i="2" a="1"/>
  <c r="CC234" i="4" a="1"/>
  <c r="IV138" i="4" a="1"/>
  <c r="FC120" i="2" a="1"/>
  <c r="IV43" i="4" a="1"/>
  <c r="IR54" i="4" a="1"/>
  <c r="FE60" i="2" a="1"/>
  <c r="IU85" i="4" a="1"/>
  <c r="I231" i="2" a="1"/>
  <c r="IP173" i="4" a="1"/>
  <c r="ET232" i="2" a="1"/>
  <c r="IU158" i="4" a="1"/>
  <c r="IW164" i="4" a="1"/>
  <c r="AK230" i="4" a="1"/>
  <c r="DM233" i="2" a="1"/>
  <c r="T233" i="4" a="1"/>
  <c r="ER234" i="4" a="1"/>
  <c r="FD103" i="2" a="1"/>
  <c r="IQ161" i="4" a="1"/>
  <c r="IS94" i="4" a="1"/>
  <c r="FA147" i="2" a="1"/>
  <c r="FE83" i="2" a="1"/>
  <c r="FC33" i="2" a="1"/>
  <c r="IQ90" i="4" a="1"/>
  <c r="BM233" i="4" a="1"/>
  <c r="FA134" i="2" a="1"/>
  <c r="FB30" i="2" a="1"/>
  <c r="AU233" i="4" a="1"/>
  <c r="FD121" i="2" a="1"/>
  <c r="BI230" i="4" a="1"/>
  <c r="FC141" i="2" a="1"/>
  <c r="IT112" i="4" a="1"/>
  <c r="IP156" i="4" a="1"/>
  <c r="AN230" i="2" a="1"/>
  <c r="FA110" i="2" a="1"/>
  <c r="IU74" i="4" a="1"/>
  <c r="FC41" i="2" a="1"/>
  <c r="IS229" i="4" a="1"/>
  <c r="IV93" i="4" a="1"/>
  <c r="EI231" i="4" a="1"/>
  <c r="AU232" i="2" a="1"/>
  <c r="FC94" i="2" a="1"/>
  <c r="FC210" i="2" a="1"/>
  <c r="AD234" i="2" a="1"/>
  <c r="IP191" i="4" a="1"/>
  <c r="IP43" i="4" a="1"/>
  <c r="EV233" i="4" a="1"/>
  <c r="FE75" i="2" a="1"/>
  <c r="GE234" i="4" a="1"/>
  <c r="IW88" i="4" a="1"/>
  <c r="FB87" i="2" a="1"/>
  <c r="EZ230" i="4" a="1"/>
  <c r="DC230" i="4" a="1"/>
  <c r="GH230" i="4" a="1"/>
  <c r="IR83" i="4" a="1"/>
  <c r="IS71" i="4" a="1"/>
  <c r="IU199" i="4" a="1"/>
  <c r="FA47" i="2" a="1"/>
  <c r="GO234" i="4" a="1"/>
  <c r="FD143" i="2" a="1"/>
  <c r="FA152" i="2" a="1"/>
  <c r="FC146" i="2" a="1"/>
  <c r="GA230" i="4" a="1"/>
  <c r="IR64" i="4" a="1"/>
  <c r="IW73" i="4" a="1"/>
  <c r="FE37" i="2" a="1"/>
  <c r="IS209" i="4" a="1"/>
  <c r="U231" i="4" a="1"/>
  <c r="GP234" i="4" a="1"/>
  <c r="EV234" i="4" a="1"/>
  <c r="IT104" i="4" a="1"/>
  <c r="FD201" i="2" a="1"/>
  <c r="FC200" i="2" a="1"/>
  <c r="IP71" i="4" a="1"/>
  <c r="IQ46" i="4" a="1"/>
  <c r="BD231" i="4" a="1"/>
  <c r="IR111" i="4" a="1"/>
  <c r="CI230" i="2" a="1"/>
  <c r="AM231" i="2" a="1"/>
  <c r="M232" i="2" a="1"/>
  <c r="AD231" i="4" a="1"/>
  <c r="IU204" i="4" a="1"/>
  <c r="CN230" i="4" a="1"/>
  <c r="FD153" i="2" a="1"/>
  <c r="IN234" i="4" a="1"/>
  <c r="FD114" i="2" a="1"/>
  <c r="BJ234" i="4" a="1"/>
  <c r="CB231" i="4" a="1"/>
  <c r="EU234" i="2" a="1"/>
  <c r="M232" i="4" a="1"/>
  <c r="IT80" i="4" a="1"/>
  <c r="IT136" i="4" a="1"/>
  <c r="AC230" i="2" a="1"/>
  <c r="IT129" i="4" a="1"/>
  <c r="IU123" i="4" a="1"/>
  <c r="DL231" i="4" a="1"/>
  <c r="IR89" i="4" a="1"/>
  <c r="DR233" i="2" a="1"/>
  <c r="CQ233" i="2" a="1"/>
  <c r="IR58" i="4" a="1"/>
  <c r="FD166" i="2" a="1"/>
  <c r="AU234" i="4" a="1"/>
  <c r="FP234" i="4" a="1"/>
  <c r="IR219" i="4" a="1"/>
  <c r="IT19" i="4" a="1"/>
  <c r="IQ160" i="4" a="1"/>
  <c r="CY233" i="4" a="1"/>
  <c r="IQ53" i="4" a="1"/>
  <c r="FV233" i="4" a="1"/>
  <c r="IS53" i="4" a="1"/>
  <c r="DB230" i="2" a="1"/>
  <c r="IP99" i="4" a="1"/>
  <c r="IP73" i="4" a="1"/>
  <c r="BU230" i="4" a="1"/>
  <c r="FC232" i="4" a="1"/>
  <c r="CN233" i="2" a="1"/>
  <c r="EC232" i="2" a="1"/>
  <c r="FD117" i="2" a="1"/>
  <c r="BC234" i="2" a="1"/>
  <c r="DH231" i="2" a="1"/>
  <c r="IQ183" i="4" a="1"/>
  <c r="IP193" i="4" a="1"/>
  <c r="IV85" i="4" a="1"/>
  <c r="IW145" i="4" a="1"/>
  <c r="FA135" i="2" a="1"/>
  <c r="IQ22" i="4" a="1"/>
  <c r="IS118" i="4" a="1"/>
  <c r="IW167" i="4" a="1"/>
  <c r="FE89" i="2" a="1"/>
  <c r="IW78" i="4" a="1"/>
  <c r="FE221" i="2" a="1"/>
  <c r="IQ144" i="4" a="1"/>
  <c r="IW158" i="4" a="1"/>
  <c r="P233" i="2" a="1"/>
  <c r="IR183" i="4" a="1"/>
  <c r="FE85" i="2" a="1"/>
  <c r="IV148" i="4" a="1"/>
  <c r="EV234" i="2" a="1"/>
  <c r="CL230" i="2" a="1"/>
  <c r="IU13" i="4" a="1"/>
  <c r="CH234" i="2" a="1"/>
  <c r="HR231" i="4" a="1"/>
  <c r="E231" i="2" a="1"/>
  <c r="AW231" i="2" a="1"/>
  <c r="FC85" i="2" a="1"/>
  <c r="IT72" i="4" a="1"/>
  <c r="IW143" i="4" a="1"/>
  <c r="IS165" i="4" a="1"/>
  <c r="FC95" i="2" a="1"/>
  <c r="IT166" i="4" a="1"/>
  <c r="IV220" i="4" a="1"/>
  <c r="GH232" i="4" a="1"/>
  <c r="FC203" i="2" a="1"/>
  <c r="IU166" i="4" a="1"/>
  <c r="IT21" i="4" a="1"/>
  <c r="IR25" i="4" a="1"/>
  <c r="IW151" i="4" a="1"/>
  <c r="FE199" i="2" a="1"/>
  <c r="IR194" i="4" a="1"/>
  <c r="CF234" i="2" a="1"/>
  <c r="C233" i="2" a="1"/>
  <c r="IW14" i="4" a="1"/>
  <c r="FE233" i="4" a="1"/>
  <c r="DH233" i="4" a="1"/>
  <c r="IQ171" i="4" a="1"/>
  <c r="CB232" i="2" a="1"/>
  <c r="FD59" i="2" a="1"/>
  <c r="IW139" i="4" a="1"/>
  <c r="FE23" i="2" a="1"/>
  <c r="FD49" i="2" a="1"/>
  <c r="D232" i="4" a="1"/>
  <c r="IV224" i="4" a="1"/>
  <c r="FD100" i="2" a="1"/>
  <c r="IR218" i="4" a="1"/>
  <c r="IV106" i="4" a="1"/>
  <c r="BV232" i="2" a="1"/>
  <c r="FA65" i="2" a="1"/>
  <c r="CN233" i="4" a="1"/>
  <c r="BR230" i="4" a="1"/>
  <c r="FB198" i="2" a="1"/>
  <c r="Z230" i="2" a="1"/>
  <c r="FD108" i="2" a="1"/>
  <c r="FB34" i="2" a="1"/>
  <c r="IQ153" i="4" a="1"/>
  <c r="FA200" i="2" a="1"/>
  <c r="IQ229" i="4" a="1"/>
  <c r="IW42" i="4" a="1"/>
  <c r="DP234" i="4" a="1"/>
  <c r="IR99" i="4" a="1"/>
  <c r="IP188" i="4" a="1"/>
  <c r="EN232" i="2" a="1"/>
  <c r="IV124" i="4" a="1"/>
  <c r="CD230" i="2" a="1"/>
  <c r="IW123" i="4" a="1"/>
  <c r="IU171" i="4" a="1"/>
  <c r="IU135" i="4" a="1"/>
  <c r="FB63" i="2" a="1"/>
  <c r="BS233" i="2" a="1"/>
  <c r="FA79" i="2" a="1"/>
  <c r="IP216" i="4" a="1"/>
  <c r="HP233" i="4" a="1"/>
  <c r="FE59" i="2" a="1"/>
  <c r="BD233" i="4" a="1"/>
  <c r="IP70" i="4" a="1"/>
  <c r="AR230" i="4" a="1"/>
  <c r="FE12" i="2" a="1"/>
  <c r="FD105" i="2" a="1"/>
  <c r="FD47" i="2" a="1"/>
  <c r="AF234" i="2" a="1"/>
  <c r="EC231" i="4" a="1"/>
  <c r="IR128" i="4" a="1"/>
  <c r="EN232" i="4" a="1"/>
  <c r="FC182" i="2" a="1"/>
  <c r="IU164" i="4" a="1"/>
  <c r="DX230" i="4" a="1"/>
  <c r="DV233" i="4" a="1"/>
  <c r="BO233" i="4" a="1"/>
  <c r="FA159" i="2" a="1"/>
  <c r="FC225" i="2" a="1"/>
  <c r="BU234" i="4" a="1"/>
  <c r="FB130" i="2" a="1"/>
  <c r="R230" i="2" a="1"/>
  <c r="AH230" i="4" a="1"/>
  <c r="FA136" i="2" a="1"/>
  <c r="IR123" i="4" a="1"/>
  <c r="IQ39" i="4" a="1"/>
  <c r="FA51" i="2" a="1"/>
  <c r="AX230" i="4" a="1"/>
  <c r="IW157" i="4" a="1"/>
  <c r="IQ184" i="4" a="1"/>
  <c r="DE230" i="4" a="1"/>
  <c r="CS230" i="2" a="1"/>
  <c r="IW111" i="4" a="1"/>
  <c r="CY231" i="2" a="1"/>
  <c r="DT232" i="2" a="1"/>
  <c r="IU176" i="4" a="1"/>
  <c r="BZ230" i="2" a="1"/>
  <c r="CA232" i="4" a="1"/>
  <c r="IS38" i="4" a="1"/>
  <c r="IM231" i="4" a="1"/>
  <c r="FE94" i="2" a="1"/>
  <c r="FE29" i="2" a="1"/>
  <c r="CR234" i="2" a="1"/>
  <c r="FE111" i="2" a="1"/>
  <c r="FE36" i="2" a="1"/>
  <c r="IH231" i="4" a="1"/>
  <c r="IV150" i="4" a="1"/>
  <c r="DN232" i="2" a="1"/>
  <c r="FB86" i="2" a="1"/>
  <c r="FA170" i="2" a="1"/>
  <c r="HG230" i="4" a="1"/>
  <c r="GJ234" i="4" a="1"/>
  <c r="GX230" i="4" a="1"/>
  <c r="CE234" i="4" a="1"/>
  <c r="FB148" i="2" a="1"/>
  <c r="GU234" i="4" a="1"/>
  <c r="IQ100" i="4" a="1"/>
  <c r="IO230" i="4" a="1"/>
  <c r="FA176" i="2" a="1"/>
  <c r="BN233" i="4" a="1"/>
  <c r="IQ169" i="4" a="1"/>
  <c r="IU87" i="4" a="1"/>
  <c r="AV233" i="4" a="1"/>
  <c r="X231" i="2" a="1"/>
  <c r="EF232" i="2" a="1"/>
  <c r="DE231" i="4" a="1"/>
  <c r="FE198" i="2" a="1"/>
  <c r="IP40" i="4" a="1"/>
  <c r="IT22" i="4" a="1"/>
  <c r="CX233" i="2" a="1"/>
  <c r="IW199" i="4" a="1"/>
  <c r="BB231" i="2" a="1"/>
  <c r="IR166" i="4" a="1"/>
  <c r="O230" i="4" a="1"/>
  <c r="CV232" i="2" a="1"/>
  <c r="IP125" i="4" a="1"/>
  <c r="IP112" i="4" a="1"/>
  <c r="IV170" i="4" a="1"/>
  <c r="FB232" i="4" a="1"/>
  <c r="EM231" i="4" a="1"/>
  <c r="FE33" i="2" a="1"/>
  <c r="CJ233" i="2" a="1"/>
  <c r="IP75" i="4" a="1"/>
  <c r="IS213" i="4" a="1"/>
  <c r="DK231" i="2" a="1"/>
  <c r="FD195" i="2" a="1"/>
  <c r="FD68" i="2" a="1"/>
  <c r="IR170" i="4" a="1"/>
  <c r="IS87" i="4" a="1"/>
  <c r="IU218" i="4" a="1"/>
  <c r="FE107" i="2" a="1"/>
  <c r="IS25" i="4" a="1"/>
  <c r="EI231" i="2" a="1"/>
  <c r="FC179" i="2" a="1"/>
  <c r="FB26" i="2" a="1"/>
  <c r="DL231" i="2" a="1"/>
  <c r="IS170" i="4" a="1"/>
  <c r="IW74" i="4" a="1"/>
  <c r="AC233" i="4" a="1"/>
  <c r="IU71" i="4" a="1"/>
  <c r="BP233" i="4" a="1"/>
  <c r="FB82" i="2" a="1"/>
  <c r="IR227" i="4" a="1"/>
  <c r="GQ233" i="4" a="1"/>
  <c r="IS153" i="4" a="1"/>
  <c r="IR156" i="4" a="1"/>
  <c r="FV234" i="4" a="1"/>
  <c r="IR127" i="4" a="1"/>
  <c r="DN231" i="2" a="1"/>
  <c r="FC44" i="2" a="1"/>
  <c r="IS89" i="4" a="1"/>
  <c r="FD77" i="2" a="1"/>
  <c r="IW113" i="4" a="1"/>
  <c r="HX234" i="4" a="1"/>
  <c r="FD93" i="2" a="1"/>
  <c r="FC231" i="4" a="1"/>
  <c r="BZ231" i="4" a="1"/>
  <c r="IK232" i="4" a="1"/>
  <c r="BW231" i="4" a="1"/>
  <c r="FE57" i="2" a="1"/>
  <c r="CK233" i="2" a="1"/>
  <c r="IS76" i="4" a="1"/>
  <c r="AX233" i="2" a="1"/>
  <c r="FC17" i="2" a="1"/>
  <c r="IU133" i="4" a="1"/>
  <c r="AL233" i="4" a="1"/>
  <c r="IS201" i="4" a="1"/>
  <c r="IV97" i="4" a="1"/>
  <c r="IQ163" i="4" a="1"/>
  <c r="CB233" i="2" a="1"/>
  <c r="IW136" i="4" a="1"/>
  <c r="FD66" i="2" a="1"/>
  <c r="FC147" i="2" a="1"/>
  <c r="IR118" i="4" a="1"/>
  <c r="IP23" i="4" a="1"/>
  <c r="FU232" i="4" a="1"/>
  <c r="AN231" i="2" a="1"/>
  <c r="AD230" i="2" a="1"/>
  <c r="AT230" i="2" a="1"/>
  <c r="FB8" i="2" a="1"/>
  <c r="FE32" i="2" a="1"/>
  <c r="IS93" i="4" a="1"/>
  <c r="CK230" i="2" a="1"/>
  <c r="BM234" i="2" a="1"/>
  <c r="FE45" i="2" a="1"/>
  <c r="IP95" i="4" a="1"/>
  <c r="FD193" i="2" a="1"/>
  <c r="IR206" i="4" a="1"/>
  <c r="AA233" i="4" a="1"/>
  <c r="EY230" i="2" a="1"/>
  <c r="IV205" i="4" a="1"/>
  <c r="FE84" i="2" a="1"/>
  <c r="FB89" i="2" a="1"/>
  <c r="FB95" i="2" a="1"/>
  <c r="IV203" i="4" a="1"/>
  <c r="FE31" i="2" a="1"/>
  <c r="HG234" i="4" a="1"/>
  <c r="FE80" i="2" a="1"/>
  <c r="BP231" i="2" a="1"/>
  <c r="BG233" i="4" a="1"/>
  <c r="IQ102" i="4" a="1"/>
  <c r="FA99" i="2" a="1"/>
  <c r="IT101" i="4" a="1"/>
  <c r="ES233" i="4" a="1"/>
  <c r="FA205" i="2" a="1"/>
  <c r="DN231" i="4" a="1"/>
  <c r="IQ120" i="4" a="1"/>
  <c r="HZ233" i="4" a="1"/>
  <c r="DJ232" i="4" a="1"/>
  <c r="EG234" i="4" a="1"/>
  <c r="BG233" i="2" a="1"/>
  <c r="FE39" i="2" a="1"/>
  <c r="FE113" i="2" a="1"/>
  <c r="BX232" i="2" a="1"/>
  <c r="IT163" i="4" a="1"/>
  <c r="FB9" i="2" a="1"/>
  <c r="FE218" i="2" a="1"/>
  <c r="BS231" i="4" a="1"/>
  <c r="IT42" i="4" a="1"/>
  <c r="FR232" i="4" a="1"/>
  <c r="FE133" i="2" a="1"/>
  <c r="FH232" i="4" a="1"/>
  <c r="CU233" i="4" a="1"/>
  <c r="CL231" i="2" a="1"/>
  <c r="DP233" i="4" a="1"/>
  <c r="BN234" i="2" a="1"/>
  <c r="IW86" i="4" a="1"/>
  <c r="IW128" i="4" a="1"/>
  <c r="BC230" i="4" a="1"/>
  <c r="FA13" i="2" a="1"/>
  <c r="Q232" i="4" a="1"/>
  <c r="H234" i="2" a="1"/>
  <c r="O233" i="2" a="1"/>
  <c r="ES234" i="4" a="1"/>
  <c r="FC105" i="2" a="1"/>
  <c r="AO233" i="4" a="1"/>
  <c r="EE232" i="2" a="1"/>
  <c r="DS233" i="2" a="1"/>
  <c r="FC115" i="2" a="1"/>
  <c r="FA226" i="2" a="1"/>
  <c r="IU132" i="4" a="1"/>
  <c r="IT212" i="4" a="1"/>
  <c r="CG232" i="4" a="1"/>
  <c r="IU82" i="4" a="1"/>
  <c r="IQ60" i="4" a="1"/>
  <c r="FA18" i="2" a="1"/>
  <c r="FD234" i="4" a="1"/>
  <c r="EM232" i="2" a="1"/>
  <c r="M231" i="2" a="1"/>
  <c r="FC144" i="2" a="1"/>
  <c r="EJ232" i="2" a="1"/>
  <c r="IU92" i="4" a="1"/>
  <c r="IW114" i="4" a="1"/>
  <c r="FA129" i="2" a="1"/>
  <c r="Q232" i="2" a="1"/>
  <c r="FD198" i="2" a="1"/>
  <c r="FD183" i="2" a="1"/>
  <c r="IJ230" i="4" a="1"/>
  <c r="IV64" i="4" a="1"/>
  <c r="CI231" i="4" a="1"/>
  <c r="FB166" i="2" a="1"/>
  <c r="EZ231" i="2" a="1"/>
  <c r="IV115" i="4" a="1"/>
  <c r="FC159" i="2" a="1"/>
  <c r="FN230" i="4" a="1"/>
  <c r="IR185" i="4" a="1"/>
  <c r="FB121" i="2" a="1"/>
  <c r="BA232" i="4" a="1"/>
  <c r="DU234" i="4" a="1"/>
  <c r="FB132" i="2" a="1"/>
  <c r="FA220" i="2" a="1"/>
  <c r="AW230" i="4" a="1"/>
  <c r="IP114" i="4" a="1"/>
  <c r="FD209" i="2" a="1"/>
  <c r="IQ112" i="4" a="1"/>
  <c r="FA195" i="2" a="1"/>
  <c r="EP232" i="4" a="1"/>
  <c r="IT27" i="4" a="1"/>
  <c r="CM231" i="2" a="1"/>
  <c r="IP81" i="4" a="1"/>
  <c r="IP146" i="4" a="1"/>
  <c r="FB164" i="2" a="1"/>
  <c r="FC102" i="2" a="1"/>
  <c r="EV232" i="4" a="1"/>
  <c r="IS198" i="4" a="1"/>
  <c r="Q234" i="2" a="1"/>
  <c r="BG230" i="2" a="1"/>
  <c r="FA100" i="2" a="1"/>
  <c r="IR13" i="4" a="1"/>
  <c r="EG232" i="4" a="1"/>
  <c r="HH234" i="4" a="1"/>
  <c r="BQ233" i="2" a="1"/>
  <c r="FC183" i="2" a="1"/>
  <c r="IU119" i="4" a="1"/>
  <c r="FA42" i="2" a="1"/>
  <c r="IQ173" i="4" a="1"/>
  <c r="IR163" i="4" a="1"/>
  <c r="Q231" i="2" a="1"/>
  <c r="FB81" i="2" a="1"/>
  <c r="AJ231" i="4" a="1"/>
  <c r="IQ111" i="4" a="1"/>
  <c r="FB32" i="2" a="1"/>
  <c r="IS13" i="4" a="1"/>
  <c r="IT87" i="4" a="1"/>
  <c r="IP59" i="4" a="1"/>
  <c r="FC192" i="2" a="1"/>
  <c r="IW35" i="4" a="1"/>
  <c r="IR221" i="4" a="1"/>
  <c r="DH234" i="4" a="1"/>
  <c r="FD175" i="2" a="1"/>
  <c r="GL233" i="4" a="1"/>
  <c r="IS143" i="4" a="1"/>
  <c r="FC153" i="2" a="1"/>
  <c r="FA108" i="2" a="1"/>
  <c r="FE149" i="2" a="1"/>
  <c r="IP16" i="4" a="1"/>
  <c r="IS224" i="4" a="1"/>
  <c r="FC16" i="2" a="1"/>
  <c r="IW179" i="4" a="1"/>
  <c r="FA71" i="2" a="1"/>
  <c r="FD86" i="2" a="1"/>
  <c r="IW205" i="4" a="1"/>
  <c r="N230" i="2" a="1"/>
  <c r="IV204" i="4" a="1"/>
  <c r="R230" i="4" a="1"/>
  <c r="IP165" i="4" a="1"/>
  <c r="CW234" i="4" a="1"/>
  <c r="BI231" i="2" a="1"/>
  <c r="DO234" i="4" a="1"/>
  <c r="IP142" i="4" a="1"/>
  <c r="IT100" i="4" a="1"/>
  <c r="IT168" i="4" a="1"/>
  <c r="DY232" i="4" a="1"/>
  <c r="DC232" i="4" a="1"/>
  <c r="IS129" i="4" a="1"/>
  <c r="AX234" i="2" a="1"/>
  <c r="FD137" i="2" a="1"/>
  <c r="IS41" i="4" a="1"/>
  <c r="IU58" i="4" a="1"/>
  <c r="DA233" i="4" a="1"/>
  <c r="IR55" i="4" a="1"/>
  <c r="FB174" i="2" a="1"/>
  <c r="IT215" i="4" a="1"/>
  <c r="FB83" i="2" a="1"/>
  <c r="IW33" i="4" a="1"/>
  <c r="IU30" i="4" a="1"/>
  <c r="FD88" i="2" a="1"/>
  <c r="T232" i="2" a="1"/>
  <c r="IS51" i="4" a="1"/>
  <c r="HC234" i="4" a="1"/>
  <c r="IU169" i="4" a="1"/>
  <c r="IR114" i="4" a="1"/>
  <c r="FB188" i="2" a="1"/>
  <c r="FD7" i="2" a="1"/>
  <c r="AI232" i="4" a="1"/>
  <c r="EH234" i="4" a="1"/>
  <c r="IV65" i="4" a="1"/>
  <c r="AD232" i="4" a="1"/>
  <c r="FA59" i="2" a="1"/>
  <c r="IV218" i="4" a="1"/>
  <c r="DE234" i="4" a="1"/>
  <c r="CM230" i="4" a="1"/>
  <c r="IR63" i="4" a="1"/>
  <c r="IP15" i="4" a="1"/>
  <c r="BR231" i="4" a="1"/>
  <c r="IQ185" i="4" a="1"/>
  <c r="FC174" i="2" a="1"/>
  <c r="FD21" i="2" a="1"/>
  <c r="IW98" i="4" a="1"/>
  <c r="IS107" i="4" a="1"/>
  <c r="IW96" i="4" a="1"/>
  <c r="DH232" i="4" a="1"/>
  <c r="IP9" i="4" a="1"/>
  <c r="FD224" i="2" a="1"/>
  <c r="FA167" i="2" a="1"/>
  <c r="IR147" i="4" a="1"/>
  <c r="BV234" i="4" a="1"/>
  <c r="IV190" i="4" a="1"/>
  <c r="DK231" i="4" a="1"/>
  <c r="II230" i="4" a="1"/>
  <c r="IQ79" i="4" a="1"/>
  <c r="DF230" i="4" a="1"/>
  <c r="IP226" i="4" a="1"/>
  <c r="FE71" i="2" a="1"/>
  <c r="BK232" i="2" a="1"/>
  <c r="FB205" i="2" a="1"/>
  <c r="IR220" i="4" a="1"/>
  <c r="BW234" i="2" a="1"/>
  <c r="IW192" i="4" a="1"/>
  <c r="GI233" i="4" a="1"/>
  <c r="IP110" i="4" a="1"/>
  <c r="DS230" i="2" a="1"/>
  <c r="IR121" i="4" a="1"/>
  <c r="IQ200" i="4" a="1"/>
  <c r="FB66" i="2" a="1"/>
  <c r="GD233" i="4" a="1"/>
  <c r="CX233" i="4" a="1"/>
  <c r="IS190" i="4" a="1"/>
  <c r="IP185" i="4" a="1"/>
  <c r="IV200" i="4" a="1"/>
  <c r="ID234" i="4" a="1"/>
  <c r="FC50" i="2" a="1"/>
  <c r="IQ141" i="4" a="1"/>
  <c r="IR33" i="4" a="1"/>
  <c r="FZ233" i="4" a="1"/>
  <c r="HT230" i="4" a="1"/>
  <c r="AW231" i="4" a="1"/>
  <c r="DX231" i="4" a="1"/>
  <c r="FE115" i="2" a="1"/>
  <c r="GE233" i="4" a="1"/>
  <c r="CU232" i="4" a="1"/>
  <c r="IP227" i="4" a="1"/>
  <c r="IR106" i="4" a="1"/>
  <c r="FA115" i="2" a="1"/>
  <c r="IU159" i="4" a="1"/>
  <c r="FC48" i="2" a="1"/>
  <c r="FC18" i="2" a="1"/>
  <c r="IR209" i="4" a="1"/>
  <c r="AW232" i="2" a="1"/>
  <c r="IR101" i="4" a="1"/>
  <c r="IT193" i="4" a="1"/>
  <c r="IS100" i="4" a="1"/>
  <c r="AB232" i="4" a="1"/>
  <c r="FD74" i="2" a="1"/>
  <c r="FB69" i="2" a="1"/>
  <c r="FD144" i="2" a="1"/>
  <c r="IT92" i="4" a="1"/>
  <c r="FE35" i="2" a="1"/>
  <c r="IU27" i="4" a="1"/>
  <c r="IT164" i="4" a="1"/>
  <c r="IV119" i="4" a="1"/>
  <c r="CT234" i="4" a="1"/>
  <c r="AW234" i="2" a="1"/>
  <c r="IW217" i="4" a="1"/>
  <c r="IP68" i="4" a="1"/>
  <c r="FA143" i="2" a="1"/>
  <c r="FA15" i="2" a="1"/>
  <c r="FA218" i="2" a="1"/>
  <c r="DF232" i="4" a="1"/>
  <c r="AX232" i="4" a="1"/>
  <c r="FE147" i="2" a="1"/>
  <c r="FA78" i="2" a="1"/>
  <c r="DB234" i="2" a="1"/>
  <c r="EU233" i="2" a="1"/>
  <c r="IW207" i="4" a="1"/>
  <c r="BI230" i="2" a="1"/>
  <c r="AT232" i="2" a="1"/>
  <c r="IP12" i="4" a="1"/>
  <c r="FD10" i="2" a="1"/>
  <c r="AV230" i="2" a="1"/>
  <c r="FK234" i="4" a="1"/>
  <c r="FB175" i="2" a="1"/>
  <c r="BR231" i="2" a="1"/>
  <c r="Y233" i="4" a="1"/>
  <c r="FB222" i="2" a="1"/>
  <c r="FB67" i="2" a="1"/>
  <c r="FA114" i="2" a="1"/>
  <c r="H232" i="2" a="1"/>
  <c r="FC119" i="2" a="1"/>
  <c r="FC86" i="2" a="1"/>
  <c r="IW39" i="4" a="1"/>
  <c r="IT213" i="4" a="1"/>
  <c r="IR20" i="4" a="1"/>
  <c r="IU103" i="4" a="1"/>
  <c r="DP231" i="2" a="1"/>
  <c r="FB27" i="2" a="1"/>
  <c r="IR129" i="4" a="1"/>
  <c r="FD212" i="2" a="1"/>
  <c r="DX232" i="2" a="1"/>
  <c r="IR140" i="4" a="1"/>
  <c r="IT115" i="4" a="1"/>
  <c r="DD230" i="4" a="1"/>
  <c r="BN232" i="2" a="1"/>
  <c r="IT108" i="4" a="1"/>
  <c r="FC100" i="2" a="1"/>
  <c r="IP154" i="4" a="1"/>
  <c r="K234" i="2" a="1"/>
  <c r="AU233" i="2" a="1"/>
  <c r="CR234" i="4" a="1"/>
  <c r="IP74" i="4" a="1"/>
  <c r="IS34" i="4" a="1"/>
  <c r="IR68" i="4" a="1"/>
  <c r="FC215" i="2" a="1"/>
  <c r="FF230" i="4" a="1"/>
  <c r="IP93" i="4" a="1"/>
  <c r="IJ233" i="4" a="1"/>
  <c r="IJ232" i="4" a="1"/>
  <c r="IQ45" i="4" a="1"/>
  <c r="FC78" i="2" a="1"/>
  <c r="IU60" i="4" a="1"/>
  <c r="FD219" i="2" a="1"/>
  <c r="IV46" i="4" a="1"/>
  <c r="IP34" i="4" a="1"/>
  <c r="FD230" i="4" a="1"/>
  <c r="IT146" i="4" a="1"/>
  <c r="AF232" i="4" a="1"/>
  <c r="BH231" i="4" a="1"/>
  <c r="FG230" i="4" a="1"/>
  <c r="CK231" i="4" a="1"/>
  <c r="IV61" i="4" a="1"/>
  <c r="HG233" i="4" a="1"/>
  <c r="IW223" i="4" a="1"/>
  <c r="FE190" i="2" a="1"/>
  <c r="IT130" i="4" a="1"/>
  <c r="FB219" i="2" a="1"/>
  <c r="IS49" i="4" a="1"/>
  <c r="IU140" i="4" a="1"/>
  <c r="FC154" i="2" a="1"/>
  <c r="EK230" i="2" a="1"/>
  <c r="IT221" i="4" a="1"/>
  <c r="CO233" i="4" a="1"/>
  <c r="IG234" i="4" a="1"/>
  <c r="FA140" i="2" a="1"/>
  <c r="FE82" i="2" a="1"/>
  <c r="IT81" i="4" a="1"/>
  <c r="IW29" i="4" a="1"/>
  <c r="FE166" i="2" a="1"/>
  <c r="IV20" i="4" a="1"/>
  <c r="IU105" i="4" a="1"/>
  <c r="IQ18" i="4" a="1"/>
  <c r="FD115" i="2" a="1"/>
  <c r="FB120" i="2" a="1"/>
  <c r="IV36" i="4" a="1"/>
  <c r="IQ125" i="4" a="1"/>
  <c r="FA22" i="2" a="1"/>
  <c r="CY233" i="2" a="1"/>
  <c r="IR56" i="4" a="1"/>
  <c r="FA127" i="2" a="1"/>
  <c r="FE205" i="2" a="1"/>
  <c r="FE211" i="2" a="1"/>
  <c r="IR84" i="4" a="1"/>
  <c r="IT118" i="4" a="1"/>
  <c r="FD174" i="2" a="1"/>
  <c r="R231" i="2" a="1"/>
  <c r="IP219" i="4" a="1"/>
  <c r="IS161" i="4" a="1"/>
  <c r="FD76" i="2" a="1"/>
  <c r="FE50" i="2" a="1"/>
  <c r="CD234" i="4" a="1"/>
  <c r="IQ80" i="4" a="1"/>
  <c r="AN233" i="4" a="1"/>
  <c r="IB232" i="4" a="1"/>
  <c r="B234" i="2" a="1"/>
  <c r="CE231" i="2" a="1"/>
  <c r="IU101" i="4" a="1"/>
  <c r="Y231" i="2" a="1"/>
  <c r="IP102" i="4" a="1"/>
  <c r="IQ55" i="4" a="1"/>
  <c r="IU217" i="4" a="1"/>
  <c r="HS234" i="4" a="1"/>
  <c r="FB228" i="2" a="1"/>
  <c r="FE122" i="2" a="1"/>
  <c r="IT178" i="4" a="1"/>
  <c r="CW232" i="4" a="1"/>
  <c r="IS18" i="4" a="1"/>
  <c r="FA150" i="2" a="1"/>
  <c r="FD84" i="2" a="1"/>
  <c r="FB106" i="2" a="1"/>
  <c r="IP182" i="4" a="1"/>
  <c r="IV113" i="4" a="1"/>
  <c r="GC232" i="4" a="1"/>
  <c r="FE167" i="2" a="1"/>
  <c r="IV24" i="4" a="1"/>
  <c r="FC22" i="2" a="1"/>
  <c r="CV230" i="2" a="1"/>
  <c r="FA9" i="2" a="1"/>
  <c r="FB21" i="2" a="1"/>
  <c r="FD56" i="2" a="1"/>
  <c r="FB161" i="2" a="1"/>
  <c r="DM233" i="4" a="1"/>
  <c r="CZ233" i="2" a="1"/>
  <c r="W233" i="2" a="1"/>
  <c r="FA180" i="2" a="1"/>
  <c r="FL231" i="4" a="1"/>
  <c r="IS21" i="4" a="1"/>
  <c r="FC137" i="2" a="1"/>
  <c r="IV42" i="4" a="1"/>
  <c r="IU96" i="4" a="1"/>
  <c r="BM230" i="4" a="1"/>
  <c r="CI231" i="2" a="1"/>
  <c r="FA197" i="2" a="1"/>
  <c r="FA132" i="2" a="1"/>
  <c r="FY231" i="4" a="1"/>
  <c r="IV160" i="4" a="1"/>
  <c r="AO232" i="4" a="1"/>
  <c r="IW82" i="4" a="1"/>
  <c r="IW34" i="4" a="1"/>
  <c r="GY230" i="4" a="1"/>
  <c r="IR88" i="4" a="1"/>
  <c r="IR77" i="4" a="1"/>
  <c r="GJ231" i="4" a="1"/>
  <c r="IV208" i="4" a="1"/>
  <c r="P234" i="4" a="1"/>
  <c r="IV67" i="4" a="1"/>
  <c r="IT16" i="4" a="1"/>
  <c r="FA233" i="4" a="1"/>
  <c r="EN231" i="4" a="1"/>
  <c r="DO231" i="2" a="1"/>
  <c r="IV131" i="4" a="1"/>
  <c r="IT169" i="4" a="1"/>
  <c r="FC73" i="2" a="1"/>
  <c r="T232" i="4" a="1"/>
  <c r="FD182" i="2" a="1"/>
  <c r="IU37" i="4" a="1"/>
  <c r="GZ232" i="4" a="1"/>
  <c r="FE117" i="2" a="1"/>
  <c r="FE131" i="2" a="1"/>
  <c r="FD162" i="2" a="1"/>
  <c r="IS104" i="4" a="1"/>
  <c r="IV53" i="4" a="1"/>
  <c r="CJ230" i="4" a="1"/>
  <c r="IV192" i="4" a="1"/>
  <c r="FB206" i="2" a="1"/>
  <c r="IR82" i="4" a="1"/>
  <c r="IW182" i="4" a="1"/>
  <c r="FB187" i="2" a="1"/>
  <c r="IQ94" i="4" a="1"/>
  <c r="IS167" i="4" a="1"/>
  <c r="FA106" i="2" a="1"/>
  <c r="IU66" i="4" a="1"/>
  <c r="IR17" i="4" a="1"/>
  <c r="FB171" i="2" a="1"/>
  <c r="HC233" i="4" a="1"/>
  <c r="FG232" i="4" a="1"/>
  <c r="FA20" i="2" a="1"/>
  <c r="IP83" i="4" a="1"/>
  <c r="IP105" i="4" a="1"/>
  <c r="IS195" i="4" a="1"/>
  <c r="C232" i="4" a="1"/>
  <c r="FA10" i="2" a="1"/>
  <c r="FD168" i="2" a="1"/>
  <c r="BJ231" i="2" a="1"/>
  <c r="X234" i="4" a="1"/>
  <c r="FA11" i="2" a="1"/>
  <c r="IS47" i="4" a="1"/>
  <c r="IP31" i="4" a="1"/>
  <c r="AP230" i="2" a="1"/>
  <c r="CA234" i="2" a="1"/>
  <c r="IU121" i="4" a="1"/>
  <c r="IP220" i="4" a="1"/>
  <c r="IW159" i="4" a="1"/>
  <c r="C230" i="4" a="1"/>
  <c r="AY231" i="4" a="1"/>
  <c r="T234" i="2" a="1"/>
  <c r="P234" i="2" a="1"/>
  <c r="FD71" i="2" a="1"/>
  <c r="FA204" i="2" a="1"/>
  <c r="IP56" i="4" a="1"/>
  <c r="IS77" i="4" a="1"/>
  <c r="IW206" i="4" a="1"/>
  <c r="FE87" i="2" a="1"/>
  <c r="FC158" i="2" a="1"/>
  <c r="IR120" i="4" a="1"/>
  <c r="CJ232" i="4" a="1"/>
  <c r="IS67" i="4" a="1"/>
  <c r="FA24" i="2" a="1"/>
  <c r="FE13" i="2" a="1"/>
  <c r="AT230" i="4" a="1"/>
  <c r="BT234" i="2" a="1"/>
  <c r="IP174" i="4" a="1"/>
  <c r="EV230" i="4" a="1"/>
  <c r="BJ232" i="2" a="1"/>
  <c r="IQ134" i="4" a="1"/>
  <c r="FA8" i="2" a="1"/>
  <c r="IS74" i="4" a="1"/>
  <c r="HM232" i="4" a="1"/>
  <c r="J230" i="2" a="1"/>
  <c r="IS48" i="4" a="1"/>
  <c r="IR203" i="4" a="1"/>
  <c r="FB58" i="2" a="1"/>
  <c r="E232" i="4" a="1"/>
  <c r="ER231" i="4" a="1"/>
  <c r="BR233" i="2" a="1"/>
  <c r="IS117" i="4" a="1"/>
  <c r="IT11" i="4" a="1"/>
  <c r="F233" i="2" a="1"/>
  <c r="AY232" i="4" a="1"/>
  <c r="FC79" i="2" a="1"/>
  <c r="IQ95" i="4" a="1"/>
  <c r="FB144" i="2" a="1"/>
  <c r="IU222" i="4" a="1"/>
  <c r="IR39" i="4" a="1"/>
  <c r="BU231" i="4" a="1"/>
  <c r="FD96" i="2" a="1"/>
  <c r="IU137" i="4" a="1"/>
  <c r="FD190" i="2" a="1"/>
  <c r="FA117" i="2" a="1"/>
  <c r="DP232" i="2" a="1"/>
  <c r="IQ145" i="4" a="1"/>
  <c r="AT233" i="4" a="1"/>
  <c r="IR159" i="4" a="1"/>
  <c r="IW22" i="4" a="1"/>
  <c r="FB190" i="2" a="1"/>
  <c r="IT173" i="4" a="1"/>
  <c r="FD194" i="2" a="1"/>
  <c r="IT155" i="4" a="1"/>
  <c r="FD218" i="2" a="1"/>
  <c r="IS187" i="4" a="1"/>
  <c r="IQ41" i="4" a="1"/>
  <c r="N233" i="2" a="1"/>
  <c r="IT28" i="4" a="1"/>
  <c r="IO233" i="4" a="1"/>
  <c r="IK231" i="4" a="1"/>
  <c r="AX231" i="2" a="1"/>
  <c r="FS232" i="4" a="1"/>
  <c r="FE40" i="2" a="1"/>
  <c r="GW232" i="4" a="1"/>
  <c r="BN234" i="4" a="1"/>
  <c r="FE58" i="2" a="1"/>
  <c r="BK230" i="2" a="1"/>
  <c r="IR34" i="4" a="1"/>
  <c r="FA112" i="2" a="1"/>
  <c r="G230" i="2" a="1"/>
  <c r="BL233" i="2" a="1"/>
  <c r="IR154" i="4" a="1"/>
  <c r="FE20" i="2" a="1"/>
  <c r="IW97" i="4" a="1"/>
  <c r="IQ74" i="4" a="1"/>
  <c r="IP208" i="4" a="1"/>
  <c r="IU49" i="4" a="1"/>
  <c r="IW162" i="4" a="1"/>
  <c r="BV233" i="4" a="1"/>
  <c r="IP94" i="4" a="1"/>
  <c r="FB100" i="2" a="1"/>
  <c r="FD215" i="2" a="1"/>
  <c r="FD119" i="2" a="1"/>
  <c r="FC62" i="2" a="1"/>
  <c r="BP231" i="4" a="1"/>
  <c r="FH233" i="4" a="1"/>
  <c r="IR91" i="4" a="1"/>
  <c r="IW45" i="4" a="1"/>
  <c r="HQ230" i="4" a="1"/>
  <c r="FD14" i="2" a="1"/>
  <c r="IV75" i="4" a="1"/>
  <c r="IS156" i="4" a="1"/>
  <c r="GJ230" i="4" a="1"/>
  <c r="BD232" i="4" a="1"/>
  <c r="FA133" i="2" a="1"/>
  <c r="FB127" i="2" a="1"/>
  <c r="FA82" i="2" a="1"/>
  <c r="DR233" i="4" a="1"/>
  <c r="IT223" i="4" a="1"/>
  <c r="FE228" i="2" a="1"/>
  <c r="IW122" i="4" a="1"/>
  <c r="IR26" i="4" a="1"/>
  <c r="IT134" i="4" a="1"/>
  <c r="IR28" i="4" a="1"/>
  <c r="IP144" i="4" a="1"/>
  <c r="IU202" i="4" a="1"/>
  <c r="AZ231" i="4" a="1"/>
  <c r="IU148" i="4" a="1"/>
  <c r="IW16" i="4" a="1"/>
  <c r="FE49" i="2" a="1"/>
  <c r="DV233" i="2" a="1"/>
  <c r="IR72" i="4" a="1"/>
  <c r="IU15" i="4" a="1"/>
  <c r="FA223" i="2" a="1"/>
  <c r="FD79" i="2" a="1"/>
  <c r="IW170" i="4" a="1"/>
  <c r="ID230" i="4" a="1"/>
  <c r="IW126" i="4" a="1"/>
  <c r="II234" i="4" a="1"/>
  <c r="FE69" i="2" a="1"/>
  <c r="IV72" i="4" a="1"/>
  <c r="FC150" i="2" a="1"/>
  <c r="IQ216" i="4" a="1"/>
  <c r="AO230" i="2" a="1"/>
  <c r="FB165" i="2" a="1"/>
  <c r="DH232" i="2" a="1"/>
  <c r="IV219" i="4" a="1"/>
  <c r="FB154" i="2" a="1"/>
  <c r="IT170" i="4" a="1"/>
  <c r="CL232" i="2" a="1"/>
  <c r="DJ234" i="2" a="1"/>
  <c r="FB11" i="2" a="1"/>
  <c r="AG233" i="2" a="1"/>
  <c r="FD207" i="2" a="1"/>
  <c r="IC234" i="4" a="1"/>
  <c r="IW169" i="4" a="1"/>
  <c r="IS16" i="4" a="1"/>
  <c r="IV95" i="4" a="1"/>
  <c r="FC117" i="2" a="1"/>
  <c r="I233" i="2" a="1"/>
  <c r="IS109" i="4" a="1"/>
  <c r="IU99" i="4" a="1"/>
  <c r="B233" i="4" a="1"/>
  <c r="FA217" i="2" a="1"/>
  <c r="IR133" i="4" a="1"/>
  <c r="IP98" i="4" a="1"/>
  <c r="DC231" i="2" a="1"/>
  <c r="AA231" i="2" a="1"/>
  <c r="W232" i="4" a="1"/>
  <c r="FA94" i="2" a="1"/>
  <c r="IQ154" i="4" a="1"/>
  <c r="IQ218" i="4" a="1"/>
  <c r="FD118" i="2" a="1"/>
  <c r="BF230" i="2" a="1"/>
  <c r="HU230" i="4" a="1"/>
  <c r="HS230" i="4" a="1"/>
  <c r="IQ28" i="4" a="1"/>
  <c r="IT167" i="4" a="1"/>
  <c r="FA81" i="2" a="1"/>
  <c r="IS221" i="4" a="1"/>
  <c r="IV129" i="4" a="1"/>
  <c r="IT113" i="4" a="1"/>
  <c r="IW106" i="4" a="1"/>
  <c r="FD127" i="2" a="1"/>
  <c r="IQ17" i="4" a="1"/>
  <c r="IP152" i="4" a="1"/>
  <c r="IW109" i="4" a="1"/>
  <c r="FC71" i="2" a="1"/>
  <c r="FA31" i="2" a="1"/>
  <c r="IP92" i="4" a="1"/>
  <c r="FC184" i="2" a="1"/>
  <c r="FA70" i="2" a="1"/>
  <c r="BG231" i="4" a="1"/>
  <c r="IQ204" i="4" a="1"/>
  <c r="FA119" i="2" a="1"/>
  <c r="IS147" i="4" a="1"/>
  <c r="AF231" i="4" a="1"/>
  <c r="F232" i="2" a="1"/>
  <c r="FA196" i="2" a="1"/>
  <c r="FC109" i="2" a="1"/>
  <c r="IT217" i="4" a="1"/>
  <c r="EX234" i="4" a="1"/>
  <c r="IR98" i="4" a="1"/>
  <c r="FR230" i="4" a="1"/>
  <c r="IP147" i="4" a="1"/>
  <c r="IT227" i="4" a="1"/>
  <c r="FE77" i="2" a="1"/>
  <c r="IR108" i="4" a="1"/>
  <c r="GD234" i="4" a="1"/>
  <c r="IT88" i="4" a="1"/>
  <c r="IR165" i="4" a="1"/>
  <c r="HX232" i="4" a="1"/>
  <c r="CA234" i="4" a="1"/>
  <c r="IT171" i="4" a="1"/>
  <c r="FE8" i="2" a="1"/>
  <c r="BH233" i="4" a="1"/>
  <c r="DL230" i="4" a="1"/>
  <c r="IS112" i="4" a="1"/>
  <c r="IP122" i="4" a="1"/>
  <c r="IV213" i="4" a="1"/>
  <c r="FE123" i="2" a="1"/>
  <c r="IS11" i="4" a="1"/>
  <c r="HN231" i="4" a="1"/>
  <c r="FA173" i="2" a="1"/>
  <c r="IR57" i="4" a="1"/>
  <c r="IV78" i="4" a="1"/>
  <c r="FA148" i="2" a="1"/>
  <c r="IR226" i="4" a="1"/>
  <c r="FC8" i="2" a="1"/>
  <c r="IR116" i="4" a="1"/>
  <c r="CP231" i="2" a="1"/>
  <c r="IT12" i="4" a="1"/>
  <c r="FE208" i="2" a="1"/>
  <c r="FB204" i="2" a="1"/>
  <c r="DA232" i="2" a="1"/>
  <c r="IQ69" i="4" a="1"/>
  <c r="IQ198" i="4" a="1"/>
  <c r="AX234" i="4" a="1"/>
  <c r="IS142" i="4" a="1"/>
  <c r="FA7" i="2" a="1"/>
  <c r="FE10" i="2" a="1"/>
  <c r="FA60" i="2" a="1"/>
  <c r="HC231" i="4" a="1"/>
  <c r="AE230" i="4" a="1"/>
  <c r="AF233" i="2" a="1"/>
  <c r="IT98" i="4" a="1"/>
  <c r="FB117" i="2" a="1"/>
  <c r="IS82" i="4" a="1"/>
  <c r="BE233" i="2" a="1"/>
  <c r="BT232" i="4" a="1"/>
  <c r="IW102" i="4" a="1"/>
  <c r="IV191" i="4" a="1"/>
  <c r="IS226" i="4" a="1"/>
  <c r="IP202" i="4" a="1"/>
  <c r="V230" i="4" a="1"/>
  <c r="IW46" i="4" a="1"/>
  <c r="IQ91" i="4" a="1"/>
  <c r="IU209" i="4" a="1"/>
  <c r="DO230" i="2" a="1"/>
  <c r="IP51" i="4" a="1"/>
  <c r="FD173" i="2" a="1"/>
  <c r="FD15" i="2" a="1"/>
  <c r="IS150" i="4" a="1"/>
  <c r="HA231" i="4" a="1"/>
  <c r="IM233" i="4" a="1"/>
  <c r="IW23" i="4" a="1"/>
  <c r="I230" i="4" a="1"/>
  <c r="EK234" i="4" a="1"/>
  <c r="FA90" i="2" a="1"/>
  <c r="FE183" i="2" a="1"/>
  <c r="IS75" i="4" a="1"/>
  <c r="IU73" i="4" a="1"/>
  <c r="IS59" i="4" a="1"/>
  <c r="IU122" i="4" a="1"/>
  <c r="FD188" i="2" a="1"/>
  <c r="FB201" i="2" a="1"/>
  <c r="FA77" i="2" a="1"/>
  <c r="AU230" i="2" a="1"/>
  <c r="FD54" i="2" a="1"/>
  <c r="IV121" i="4" a="1"/>
  <c r="FA66" i="2" a="1"/>
  <c r="J232" i="4" a="1"/>
  <c r="IR7" i="4" a="1"/>
  <c r="BI231" i="4" a="1"/>
  <c r="IQ176" i="4" a="1"/>
  <c r="IU32" i="4" a="1"/>
  <c r="FA68" i="2" a="1"/>
  <c r="IW13" i="4" a="1"/>
  <c r="BW232" i="2" a="1"/>
  <c r="AP232" i="2" a="1"/>
  <c r="IR45" i="4" a="1"/>
  <c r="IQ38" i="4" a="1"/>
  <c r="IU134" i="4" a="1"/>
  <c r="FD226" i="2" a="1"/>
  <c r="FB97" i="2" a="1"/>
  <c r="FC53" i="2" a="1"/>
  <c r="IW146" i="4" a="1"/>
  <c r="IW87" i="4" a="1"/>
  <c r="IQ40" i="4" a="1"/>
  <c r="FC176" i="2" a="1"/>
  <c r="IR171" i="4" a="1"/>
  <c r="AI230" i="4" a="1"/>
  <c r="FA14" i="2" a="1"/>
  <c r="BT230" i="4" a="1"/>
  <c r="IV149" i="4" a="1"/>
  <c r="IT64" i="4" a="1"/>
  <c r="DI231" i="4" a="1"/>
  <c r="EI233" i="4" a="1"/>
  <c r="HN234" i="4" a="1"/>
  <c r="IT194" i="4" a="1"/>
  <c r="CW233" i="2" a="1"/>
  <c r="IR193" i="4" a="1"/>
  <c r="AG232" i="2" a="1"/>
  <c r="IP84" i="4" a="1"/>
  <c r="IV176" i="4" a="1"/>
  <c r="HA233" i="4" a="1"/>
  <c r="FD42" i="2" a="1"/>
  <c r="IQ115" i="4" a="1"/>
  <c r="IP121" i="4" a="1"/>
  <c r="IT96" i="4" a="1"/>
  <c r="IW156" i="4" a="1"/>
  <c r="FA86" i="2" a="1"/>
  <c r="IR78" i="4" a="1"/>
  <c r="GP231" i="4" a="1"/>
  <c r="IV162" i="4" a="1"/>
  <c r="FE173" i="2" a="1"/>
  <c r="FA16" i="2" a="1"/>
  <c r="W233" i="4" a="1"/>
  <c r="IU196" i="4" a="1"/>
  <c r="AE230" i="2" a="1"/>
  <c r="BP232" i="2" a="1"/>
  <c r="IU17" i="4" a="1"/>
  <c r="FY233" i="4" a="1"/>
  <c r="IU41" i="4" a="1"/>
  <c r="IU193" i="4" a="1"/>
  <c r="IR205" i="4" a="1"/>
  <c r="AQ231" i="4" a="1"/>
  <c r="IU106" i="4" a="1"/>
  <c r="IO232" i="4" a="1"/>
  <c r="ES231" i="4" a="1"/>
  <c r="FD202" i="2" a="1"/>
  <c r="FC55" i="2" a="1"/>
  <c r="F233" i="4" a="1"/>
  <c r="HI231" i="4" a="1"/>
  <c r="CA231" i="2" a="1"/>
  <c r="IV145" i="4" a="1"/>
  <c r="GQ231" i="4" a="1"/>
  <c r="CY230" i="2" a="1"/>
  <c r="AR234" i="2" a="1"/>
  <c r="FE214" i="2" a="1"/>
  <c r="IP179" i="4" a="1"/>
  <c r="FB155" i="2" a="1"/>
  <c r="BA232" i="2" a="1"/>
  <c r="FA73" i="2" a="1"/>
  <c r="IP52" i="4" a="1"/>
  <c r="EK231" i="2" a="1"/>
  <c r="AM233" i="4" a="1"/>
  <c r="IS45" i="4" a="1"/>
  <c r="FC29" i="2" a="1"/>
  <c r="FC54" i="2" a="1"/>
  <c r="BG231" i="2" a="1"/>
  <c r="CD232" i="4" a="1"/>
  <c r="IS43" i="4" a="1"/>
  <c r="IS216" i="4" a="1"/>
  <c r="IQ43" i="4" a="1"/>
  <c r="AS232" i="4" a="1"/>
  <c r="AP234" i="2" a="1"/>
  <c r="BK230" i="4" a="1"/>
  <c r="FE179" i="2" a="1"/>
  <c r="IQ35" i="4" a="1"/>
  <c r="FE105" i="2" a="1"/>
  <c r="GT233" i="4" a="1"/>
  <c r="IR43" i="4" a="1"/>
  <c r="IB233" i="4" a="1"/>
  <c r="IP127" i="4" a="1"/>
  <c r="IP118" i="4" a="1"/>
  <c r="IT18" i="4" a="1"/>
  <c r="FC166" i="2" a="1"/>
  <c r="IU28" i="4" a="1"/>
  <c r="B233" i="2" a="1"/>
  <c r="IS20" i="4" a="1"/>
  <c r="IU38" i="4" a="1"/>
  <c r="FD27" i="2" a="1"/>
  <c r="IR102" i="4" a="1"/>
  <c r="IQ157" i="4" a="1"/>
  <c r="IU61" i="4" a="1"/>
  <c r="AS231" i="2" a="1"/>
  <c r="IT63" i="4" a="1"/>
  <c r="DZ232" i="4" a="1"/>
  <c r="GV231" i="4" a="1"/>
  <c r="FE108" i="2" a="1"/>
  <c r="IS218" i="4" a="1"/>
  <c r="CE230" i="2" a="1"/>
  <c r="IS64" i="4" a="1"/>
  <c r="FC101" i="2" a="1"/>
  <c r="AU231" i="2" a="1"/>
  <c r="IV27" i="4" a="1"/>
  <c r="D233" i="2" a="1"/>
  <c r="BS234" i="4" a="1"/>
  <c r="HO234" i="4" a="1"/>
  <c r="DH233" i="2" a="1"/>
  <c r="FE47" i="2" a="1"/>
  <c r="FB73" i="2" a="1"/>
  <c r="FA93" i="2" a="1"/>
  <c r="AL234" i="4" a="1"/>
  <c r="FE161" i="2" a="1"/>
  <c r="FA67" i="2" a="1"/>
  <c r="IT162" i="4" a="1"/>
  <c r="FC188" i="2" a="1"/>
  <c r="IV174" i="4" a="1"/>
  <c r="FC133" i="2" a="1"/>
  <c r="FC107" i="2" a="1"/>
  <c r="IW115" i="4" a="1"/>
  <c r="ER233" i="4" a="1"/>
  <c r="AD231" i="2" a="1"/>
  <c r="AA230" i="2" a="1"/>
  <c r="IT97" i="4" a="1"/>
  <c r="FE162" i="2" a="1"/>
  <c r="FE100" i="2" a="1"/>
  <c r="FD53" i="2" a="1"/>
  <c r="GX233" i="4" a="1"/>
  <c r="IU142" i="4" a="1"/>
  <c r="IQ56" i="4" a="1"/>
  <c r="IT62" i="4" a="1"/>
  <c r="FA122" i="2" a="1"/>
  <c r="CH233" i="2" a="1"/>
  <c r="IV9" i="4" a="1"/>
  <c r="IR197" i="4" a="1"/>
  <c r="IS55" i="4" a="1"/>
  <c r="FE169" i="2" a="1"/>
  <c r="FC152" i="2" a="1"/>
  <c r="FB92" i="2" a="1"/>
  <c r="IS92" i="4" a="1"/>
  <c r="FE164" i="2" a="1"/>
  <c r="FR234" i="4" a="1"/>
  <c r="IQ143" i="4" a="1"/>
  <c r="DB231" i="4" a="1"/>
  <c r="EL230" i="4" a="1"/>
  <c r="CR230" i="4" a="1"/>
  <c r="IW50" i="4" a="1"/>
  <c r="AG234" i="2" a="1"/>
  <c r="IV89" i="4" a="1"/>
  <c r="FE154" i="2" a="1"/>
  <c r="IV197" i="4" a="1"/>
  <c r="BA231" i="4" a="1"/>
  <c r="AD233" i="2" a="1"/>
  <c r="M231" i="4" a="1"/>
  <c r="T230" i="4" a="1"/>
  <c r="FW232" i="4" a="1"/>
  <c r="GN231" i="4" a="1"/>
  <c r="IT9" i="4" a="1"/>
  <c r="FC25" i="2" a="1"/>
  <c r="GV230" i="4" a="1"/>
  <c r="DK232" i="2" a="1"/>
  <c r="FD113" i="2" a="1"/>
  <c r="FE53" i="2" a="1"/>
  <c r="FB70" i="2" a="1"/>
  <c r="IS146" i="4" a="1"/>
  <c r="FE176" i="2" a="1"/>
  <c r="U232" i="2" a="1"/>
  <c r="V232" i="2" a="1"/>
  <c r="IU154" i="4" a="1"/>
  <c r="IQ213" i="4" a="1"/>
  <c r="FE79" i="2" a="1"/>
  <c r="IW186" i="4" a="1"/>
  <c r="IQ211" i="4" a="1"/>
  <c r="IS22" i="4" a="1"/>
  <c r="IF231" i="4" a="1"/>
  <c r="IR149" i="4" a="1"/>
  <c r="IS174" i="4" a="1"/>
  <c r="IQ85" i="4" a="1"/>
  <c r="DO231" i="4" a="1"/>
  <c r="IT201" i="4" a="1"/>
  <c r="IS164" i="4" a="1"/>
  <c r="CF231" i="2" a="1"/>
  <c r="BO234" i="4" a="1"/>
  <c r="IC232" i="4" a="1"/>
  <c r="DA234" i="2" a="1"/>
  <c r="AX232" i="2" a="1"/>
  <c r="IT23" i="4" a="1"/>
  <c r="FA213" i="2" a="1"/>
  <c r="FD169" i="2" a="1"/>
  <c r="IW140" i="4" a="1"/>
  <c r="IR229" i="4" a="1"/>
  <c r="DF232" i="2" a="1"/>
  <c r="IP18" i="4" a="1"/>
  <c r="HD234" i="4" a="1"/>
  <c r="R231" i="4" a="1"/>
  <c r="IT36" i="4" a="1"/>
  <c r="IQ214" i="4" a="1"/>
  <c r="IW25" i="4" a="1"/>
  <c r="IQ199" i="4" a="1"/>
  <c r="DO230" i="4" a="1"/>
  <c r="EP232" i="2" a="1"/>
  <c r="FD167" i="2" a="1"/>
  <c r="FC208" i="2" a="1"/>
  <c r="IP46" i="4" a="1"/>
  <c r="EY233" i="2" a="1"/>
  <c r="AB231" i="4" a="1"/>
  <c r="HV234" i="4" a="1"/>
  <c r="IR59" i="4" a="1"/>
  <c r="IW60" i="4" a="1"/>
  <c r="IV18" i="4" a="1"/>
  <c r="FA80" i="2" a="1"/>
  <c r="IU175" i="4" a="1"/>
  <c r="IU77" i="4" a="1"/>
  <c r="FC99" i="2" a="1"/>
  <c r="CF233" i="2" a="1"/>
  <c r="FE143" i="2" a="1"/>
  <c r="DD231" i="2" a="1"/>
  <c r="IP141" i="4" a="1"/>
  <c r="IQ106" i="4" a="1"/>
  <c r="IU200" i="4" a="1"/>
  <c r="IV74" i="4" a="1"/>
  <c r="IT116" i="4" a="1"/>
  <c r="IW53" i="4" a="1"/>
  <c r="FP233" i="4" a="1"/>
  <c r="FA179" i="2" a="1"/>
  <c r="IQ150" i="4" a="1"/>
  <c r="IQ58" i="4" a="1"/>
  <c r="IQ126" i="4" a="1"/>
  <c r="AV231" i="4" a="1"/>
  <c r="EW231" i="2" a="1"/>
  <c r="DN232" i="4" a="1"/>
  <c r="IR210" i="4" a="1"/>
  <c r="IW228" i="4" a="1"/>
  <c r="IS144" i="4" a="1"/>
  <c r="IV8" i="4" a="1"/>
  <c r="FC51" i="2" a="1"/>
  <c r="CP230" i="4" a="1"/>
  <c r="IV59" i="4" a="1"/>
  <c r="IQ89" i="4" a="1"/>
  <c r="IR142" i="4" a="1"/>
  <c r="GI232" i="4" a="1"/>
  <c r="ER234" i="2" a="1"/>
  <c r="FE159" i="2" a="1"/>
  <c r="FB149" i="2" a="1"/>
  <c r="IT137" i="4" a="1"/>
  <c r="FB91" i="2" a="1"/>
  <c r="EG230" i="2" a="1"/>
  <c r="IV23" i="4" a="1"/>
  <c r="GR231" i="4" a="1"/>
  <c r="IU83" i="4" a="1"/>
  <c r="IU100" i="4" a="1"/>
  <c r="BJ233" i="2" a="1"/>
  <c r="IS124" i="4" a="1"/>
  <c r="CL233" i="2" a="1"/>
  <c r="DJ234" i="4" a="1"/>
  <c r="FA171" i="2" a="1"/>
  <c r="BJ232" i="4" a="1"/>
  <c r="IT33" i="4" a="1"/>
  <c r="IQ182" i="4" a="1"/>
  <c r="FB37" i="2" a="1"/>
  <c r="DI232" i="2" a="1"/>
  <c r="IW132" i="4" a="1"/>
  <c r="IR191" i="4" a="1"/>
  <c r="FA33" i="2" a="1"/>
  <c r="DA230" i="2" a="1"/>
  <c r="IR47" i="4" a="1"/>
  <c r="BT232" i="2" a="1"/>
  <c r="FB65" i="2" a="1"/>
  <c r="GB234" i="4" a="1"/>
  <c r="FC202" i="2" a="1"/>
  <c r="FE95" i="2" a="1"/>
  <c r="IU14" i="4" a="1"/>
  <c r="P233" i="4" a="1"/>
  <c r="DD232" i="2" a="1"/>
  <c r="IU150" i="4" a="1"/>
  <c r="FD220" i="2" a="1"/>
  <c r="FD40" i="2" a="1"/>
  <c r="IV19" i="4" a="1"/>
  <c r="FD32" i="2" a="1"/>
  <c r="IW110" i="4" a="1"/>
  <c r="FD29" i="2" a="1"/>
  <c r="CY230" i="4" a="1"/>
  <c r="AN232" i="2" a="1"/>
  <c r="IS116" i="4" a="1"/>
  <c r="IR161" i="4" a="1"/>
  <c r="AL232" i="2" a="1"/>
  <c r="EN234" i="4" a="1"/>
  <c r="K232" i="4" a="1"/>
  <c r="GR232" i="4" a="1"/>
  <c r="CR230" i="2" a="1"/>
  <c r="FE102" i="2" a="1"/>
  <c r="H231" i="2" a="1"/>
  <c r="BW230" i="4" a="1"/>
  <c r="V233" i="4" a="1"/>
  <c r="IR105" i="4" a="1"/>
  <c r="BM232" i="4" a="1"/>
  <c r="IR81" i="4" a="1"/>
  <c r="BF234" i="4" a="1"/>
  <c r="DJ231" i="2" a="1"/>
  <c r="BY233" i="2" a="1"/>
  <c r="DR230" i="2" a="1"/>
  <c r="IU29" i="4" a="1"/>
  <c r="CO234" i="4" a="1"/>
  <c r="DQ230" i="2" a="1"/>
  <c r="AO231" i="2" a="1"/>
  <c r="BG230" i="4" a="1"/>
  <c r="DZ230" i="2" a="1"/>
  <c r="D230" i="2" a="1"/>
  <c r="FB33" i="2" a="1"/>
  <c r="FC198" i="2" a="1"/>
  <c r="IV50" i="4" a="1"/>
  <c r="IU179" i="4" a="1"/>
  <c r="BI233" i="4" a="1"/>
  <c r="CQ232" i="4" a="1"/>
  <c r="IR126" i="4" a="1"/>
  <c r="EJ230" i="4" a="1"/>
  <c r="IT15" i="4" a="1"/>
  <c r="AA232" i="2" a="1"/>
  <c r="FB157" i="2" a="1"/>
  <c r="IQ97" i="4" a="1"/>
  <c r="S231" i="2" a="1"/>
  <c r="FC180" i="2" a="1"/>
  <c r="CX230" i="4" a="1"/>
  <c r="IR169" i="4" a="1"/>
  <c r="IU39" i="4" a="1"/>
  <c r="FE210" i="2" a="1"/>
  <c r="IP148" i="4" a="1"/>
  <c r="CQ232" i="2" a="1"/>
  <c r="FC199" i="2" a="1"/>
  <c r="FD128" i="2" a="1"/>
  <c r="FB220" i="2" a="1"/>
  <c r="IU161" i="4" a="1"/>
  <c r="AQ230" i="2" a="1"/>
  <c r="FA28" i="2" a="1"/>
  <c r="IR214" i="4" a="1"/>
  <c r="IS68" i="4" a="1"/>
  <c r="AY232" i="2" a="1"/>
  <c r="BX234" i="2" a="1"/>
  <c r="IG233" i="4" a="1"/>
  <c r="FC223" i="2" a="1"/>
  <c r="IQ27" i="4" a="1"/>
  <c r="IV212" i="4" a="1"/>
  <c r="IT102" i="4" a="1"/>
  <c r="IS105" i="4" a="1"/>
  <c r="FD22" i="2" a="1"/>
  <c r="BS234" i="2" a="1"/>
  <c r="IQ11" i="4" a="1"/>
  <c r="Z232" i="4" a="1"/>
  <c r="IQ24" i="4" a="1"/>
  <c r="FD82" i="2" a="1"/>
  <c r="AC234" i="4" a="1"/>
  <c r="IT67" i="4" a="1"/>
  <c r="AK233" i="2" a="1"/>
  <c r="FB41" i="2" a="1"/>
  <c r="IV193" i="4" a="1"/>
  <c r="IV100" i="4" a="1"/>
  <c r="GG231" i="4" a="1"/>
  <c r="IU136" i="4" a="1"/>
  <c r="AL233" i="2" a="1"/>
  <c r="IV99" i="4" a="1"/>
  <c r="IV141" i="4" a="1"/>
  <c r="IR21" i="4" a="1"/>
  <c r="AJ232" i="2" a="1"/>
  <c r="IV48" i="4" a="1"/>
  <c r="FE152" i="2" a="1"/>
  <c r="IR125" i="4" a="1"/>
  <c r="IS168" i="4" a="1"/>
  <c r="BL230" i="2" a="1"/>
  <c r="BM232" i="2" a="1"/>
  <c r="DG230" i="4" a="1"/>
  <c r="FE172" i="2" a="1"/>
  <c r="FB125" i="2" a="1"/>
  <c r="FC110" i="2" a="1"/>
  <c r="EB232" i="4" a="1"/>
  <c r="IV166" i="4" a="1"/>
  <c r="AJ234" i="4" a="1"/>
  <c r="AR232" i="4" a="1"/>
  <c r="CT230" i="2" a="1"/>
  <c r="IU141" i="4" a="1"/>
  <c r="IP137" i="4" a="1"/>
  <c r="IS179" i="4" a="1"/>
  <c r="IW108" i="4" a="1"/>
  <c r="IS123" i="4" a="1"/>
  <c r="FA142" i="2" a="1"/>
  <c r="IQ186" i="4" a="1"/>
  <c r="IS203" i="4" a="1"/>
  <c r="B232" i="2" a="1"/>
  <c r="IQ146" i="4" a="1"/>
  <c r="IR46" i="4" a="1"/>
  <c r="EX232" i="2" a="1"/>
  <c r="V234" i="2" a="1"/>
  <c r="IV154" i="4" a="1"/>
  <c r="FE51" i="2" a="1"/>
  <c r="HT233" i="4" a="1"/>
  <c r="IU69" i="4" a="1"/>
  <c r="IT200" i="4" a="1"/>
  <c r="EQ233" i="2" a="1"/>
  <c r="ED233" i="4" a="1"/>
  <c r="N233" i="4" a="1"/>
  <c r="IS69" i="4" a="1"/>
  <c r="EY231" i="2" a="1"/>
  <c r="EW231" i="4" a="1"/>
  <c r="AR230" i="2" a="1"/>
  <c r="IP106" i="4" a="1"/>
  <c r="Z230" i="4" a="1"/>
  <c r="FE15" i="2" a="1"/>
  <c r="FC142" i="2" a="1"/>
  <c r="IU45" i="4" a="1"/>
  <c r="IQ128" i="4" a="1"/>
  <c r="Q230" i="4" a="1"/>
  <c r="IW180" i="4" a="1"/>
  <c r="IP58" i="4" a="1"/>
  <c r="BU230" i="2" a="1"/>
  <c r="ES232" i="2" a="1"/>
  <c r="GE230" i="4" a="1"/>
  <c r="IS113" i="4" a="1"/>
  <c r="IT226" i="4" a="1"/>
  <c r="IU173" i="4" a="1"/>
  <c r="FD48" i="2" a="1"/>
  <c r="IP157" i="4" a="1"/>
  <c r="FA87" i="2" a="1"/>
  <c r="IW229" i="4" a="1"/>
  <c r="IW77" i="4" a="1"/>
  <c r="IW83" i="4" a="1"/>
  <c r="FD196" i="2" a="1"/>
  <c r="IV186" i="4" a="1"/>
  <c r="IQ10" i="4" a="1"/>
  <c r="IV26" i="4" a="1"/>
  <c r="EY231" i="4" a="1"/>
  <c r="DC234" i="4" a="1"/>
  <c r="IW84" i="4" a="1"/>
  <c r="IW26" i="4" a="1"/>
  <c r="IS57" i="4" a="1"/>
  <c r="IU138" i="4" a="1"/>
  <c r="IV225" i="4" a="1"/>
  <c r="IV57" i="4" a="1"/>
  <c r="IP119" i="4" a="1"/>
  <c r="IS134" i="4" a="1"/>
  <c r="AY230" i="2" a="1"/>
  <c r="IU9" i="4" a="1"/>
  <c r="IT216" i="4" a="1"/>
  <c r="IQ167" i="4" a="1"/>
  <c r="FD99" i="2" a="1"/>
  <c r="U231" i="2" a="1"/>
  <c r="FA36" i="2" a="1"/>
  <c r="CF232" i="4" a="1"/>
  <c r="IV144" i="4" a="1"/>
  <c r="IU7" i="4" a="1"/>
  <c r="I232" i="4" a="1"/>
  <c r="IH232" i="4" a="1"/>
  <c r="IP72" i="4" a="1"/>
  <c r="L230" i="4" a="1"/>
  <c r="FE104" i="2" a="1"/>
  <c r="DQ230" i="4" a="1"/>
  <c r="IT229" i="4" a="1"/>
  <c r="IP153" i="4" a="1"/>
  <c r="FB93" i="2" a="1"/>
  <c r="FC15" i="2" a="1"/>
  <c r="IS83" i="4" a="1"/>
  <c r="CJ234" i="2" a="1"/>
  <c r="FD164" i="2" a="1"/>
  <c r="IR24" i="4" a="1"/>
  <c r="IV128" i="4" a="1"/>
  <c r="IP104" i="4" a="1"/>
  <c r="IM230" i="4" a="1"/>
  <c r="AK232" i="4" a="1"/>
  <c r="FB7" i="2" a="1"/>
  <c r="FA186" i="2" a="1"/>
  <c r="IP53" i="4" a="1"/>
  <c r="IS15" i="4" a="1"/>
  <c r="IR76" i="4" a="1"/>
  <c r="FE201" i="2" a="1"/>
  <c r="BC230" i="2" a="1"/>
  <c r="IP172" i="4" a="1"/>
  <c r="BB232" i="2" a="1"/>
  <c r="IP63" i="4" a="1"/>
  <c r="IS121" i="4" a="1"/>
  <c r="IT53" i="4" a="1"/>
  <c r="IR208" i="4" a="1"/>
  <c r="IS54" i="4" a="1"/>
  <c r="IS145" i="4" a="1"/>
  <c r="FB158" i="2" a="1"/>
  <c r="IQ13" i="4" a="1"/>
  <c r="IS99" i="4" a="1"/>
  <c r="AH232" i="2" a="1"/>
  <c r="BQ231" i="2" a="1"/>
  <c r="IT110" i="4" a="1"/>
  <c r="FA109" i="2" a="1"/>
  <c r="IT111" i="4" a="1"/>
  <c r="IV87" i="4" a="1"/>
  <c r="IW152" i="4" a="1"/>
  <c r="IW183" i="4" a="1"/>
  <c r="HF234" i="4" a="1"/>
  <c r="IU55" i="4" a="1"/>
  <c r="CH231" i="4" a="1"/>
  <c r="HL231" i="4" a="1"/>
  <c r="CP233" i="2" a="1"/>
  <c r="BZ232" i="4" a="1"/>
  <c r="AZ230" i="2" a="1"/>
  <c r="FA21" i="2" a="1"/>
  <c r="FA183" i="2" a="1"/>
  <c r="IV198" i="4" a="1"/>
  <c r="IW94" i="4" a="1"/>
  <c r="EK232" i="4" a="1"/>
  <c r="FA25" i="2" a="1"/>
  <c r="IU116" i="4" a="1"/>
  <c r="IV58" i="4" a="1"/>
  <c r="IQ209" i="4" a="1"/>
  <c r="IS207" i="4" a="1"/>
  <c r="CK232" i="2" a="1"/>
  <c r="IQ73" i="4" a="1"/>
  <c r="CP234" i="4" a="1"/>
  <c r="AG231" i="2" a="1"/>
  <c r="IW69" i="4" a="1"/>
  <c r="HB231" i="4" a="1"/>
  <c r="FA111" i="2" a="1"/>
  <c r="E234" i="4" a="1"/>
  <c r="IT204" i="4" a="1"/>
  <c r="DY233" i="2" a="1"/>
  <c r="IW17" i="4" a="1"/>
  <c r="FC186" i="2" a="1"/>
  <c r="GS234" i="4" a="1"/>
  <c r="X232" i="2" a="1"/>
  <c r="FE101" i="2" a="1"/>
  <c r="BX230" i="4" a="1"/>
  <c r="DR234" i="2" a="1"/>
  <c r="FC207" i="2" a="1"/>
  <c r="FA48" i="2" a="1"/>
  <c r="IP55" i="4" a="1"/>
  <c r="HU234" i="4" a="1"/>
  <c r="FB140" i="2" a="1"/>
  <c r="IQ190" i="4" a="1"/>
  <c r="BF233" i="2" a="1"/>
  <c r="FE14" i="2" a="1"/>
  <c r="BI234" i="4" a="1"/>
  <c r="IV79" i="4" a="1"/>
  <c r="FA30" i="2" a="1"/>
  <c r="L231" i="2" a="1"/>
  <c r="IQ20" i="4" a="1"/>
  <c r="F230" i="2" a="1"/>
  <c r="AP233" i="2" a="1"/>
  <c r="AW233" i="4" a="1"/>
  <c r="FA123" i="2" a="1"/>
  <c r="FD19" i="2" a="1"/>
  <c r="AS230" i="2" a="1"/>
  <c r="IV135" i="4" a="1"/>
  <c r="BD231" i="2" a="1"/>
  <c r="IP171" i="4" a="1"/>
  <c r="Y233" i="2" a="1"/>
  <c r="IR66" i="4" a="1"/>
  <c r="FB64" i="2" a="1"/>
  <c r="BK231" i="2" a="1"/>
  <c r="HJ233" i="4" a="1"/>
  <c r="IW21" i="4" a="1"/>
  <c r="IS162" i="4" a="1"/>
  <c r="FC108" i="2" a="1"/>
  <c r="FE153" i="2" a="1"/>
  <c r="IP129" i="4" a="1"/>
  <c r="AO234" i="2" a="1"/>
  <c r="FB50" i="2" a="1"/>
  <c r="HR230" i="4" a="1"/>
  <c r="FK233" i="4" a="1"/>
  <c r="AC230" i="4" a="1"/>
  <c r="IU185" i="4" a="1"/>
  <c r="BC234" i="4" a="1"/>
  <c r="IV80" i="4" a="1"/>
  <c r="V234" i="4" a="1"/>
  <c r="V231" i="4" a="1"/>
  <c r="IP14" i="4" a="1"/>
  <c r="EQ230" i="2" a="1"/>
  <c r="FB105" i="2" a="1"/>
  <c r="IT147" i="4" a="1"/>
  <c r="E234" i="2" a="1"/>
  <c r="IQ170" i="4" a="1"/>
  <c r="IU124" i="4" a="1"/>
  <c r="IU117" i="4" a="1"/>
  <c r="FZ231" i="4" a="1"/>
  <c r="IT133" i="4" a="1"/>
  <c r="IV185" i="4" a="1"/>
  <c r="CM232" i="2" a="1"/>
  <c r="CO232" i="4" a="1"/>
  <c r="CR233" i="2" a="1"/>
  <c r="B231" i="2" a="1"/>
  <c r="IW8" i="4" a="1"/>
  <c r="IV34" i="4" a="1"/>
  <c r="FE168" i="2" a="1"/>
  <c r="IR113" i="4" a="1"/>
  <c r="IT143" i="4" a="1"/>
  <c r="IM234" i="4" a="1"/>
  <c r="IW124" i="4" a="1"/>
  <c r="BL231" i="2" a="1"/>
  <c r="CE234" i="2" a="1"/>
  <c r="BW233" i="2" a="1"/>
  <c r="I234" i="4" a="1"/>
  <c r="ID233" i="4" a="1"/>
  <c r="DM232" i="4" a="1"/>
  <c r="IT68" i="4" a="1"/>
  <c r="FB102" i="2" a="1"/>
  <c r="FA199" i="2" a="1"/>
  <c r="IV165" i="4" a="1"/>
  <c r="FA169" i="2" a="1"/>
  <c r="GA233" i="4" a="1"/>
  <c r="FC168" i="2" a="1"/>
  <c r="CW232" i="2" a="1"/>
  <c r="IP168" i="4" a="1"/>
  <c r="IP169" i="4" a="1"/>
  <c r="FC128" i="2" a="1"/>
  <c r="IS171" i="4" a="1"/>
  <c r="IP161" i="4" a="1"/>
  <c r="IQ203" i="4" a="1"/>
  <c r="DT234" i="4" a="1"/>
  <c r="DS231" i="2" a="1"/>
  <c r="FA161" i="2" a="1"/>
  <c r="Y234" i="4" a="1"/>
  <c r="EM233" i="2" a="1"/>
  <c r="IS72" i="4" a="1"/>
  <c r="FD33" i="2" a="1"/>
  <c r="FB159" i="2" a="1"/>
  <c r="IU56" i="4" a="1"/>
  <c r="IR124" i="4" a="1"/>
  <c r="IW85" i="4" a="1"/>
  <c r="FB76" i="2" a="1"/>
  <c r="CG230" i="4" a="1"/>
  <c r="IR109" i="4" a="1"/>
  <c r="IV33" i="4" a="1"/>
  <c r="DQ232" i="4" a="1"/>
  <c r="EW233" i="2" a="1"/>
  <c r="IP27" i="4" a="1"/>
  <c r="IT91" i="4" a="1"/>
  <c r="IN231" i="4" a="1"/>
  <c r="GG233" i="4" a="1"/>
  <c r="FD67" i="2" a="1"/>
  <c r="IW144" i="4" a="1"/>
  <c r="FE91" i="2" a="1"/>
  <c r="FB72" i="2" a="1"/>
  <c r="IW19" i="4" a="1"/>
  <c r="FA116" i="2" a="1"/>
  <c r="FB16" i="2" a="1"/>
  <c r="IV77" i="4" a="1"/>
  <c r="FB112" i="2" a="1"/>
  <c r="IR93" i="4" a="1"/>
  <c r="IP209" i="4" a="1"/>
  <c r="CT230" i="4" a="1"/>
  <c r="HE232" i="4" a="1"/>
  <c r="IV39" i="4" a="1"/>
  <c r="IS196" i="4" a="1"/>
  <c r="IQ78" i="4" a="1"/>
  <c r="AH231" i="2" a="1"/>
  <c r="IS158" i="4" a="1"/>
  <c r="IV25" i="4" a="1"/>
  <c r="FE189" i="2" a="1"/>
  <c r="IP160" i="4" a="1"/>
  <c r="FC189" i="2" a="1"/>
  <c r="HV231" i="4" a="1"/>
  <c r="FB12" i="2" a="1"/>
  <c r="FD23" i="2" a="1"/>
  <c r="BF230" i="4" a="1"/>
  <c r="IU115" i="4" a="1"/>
  <c r="EQ232" i="2" a="1"/>
  <c r="BT231" i="2" a="1"/>
  <c r="DH231" i="4" a="1"/>
  <c r="BT234" i="4" a="1"/>
  <c r="IQ36" i="4" a="1"/>
  <c r="IR162" i="4" a="1"/>
  <c r="IQ12" i="4" a="1"/>
  <c r="BR234" i="2" a="1"/>
  <c r="IF230" i="4" a="1"/>
  <c r="IW117" i="4" a="1"/>
  <c r="IV222" i="4" a="1"/>
  <c r="CD233" i="2" a="1"/>
  <c r="FA83" i="2" a="1"/>
  <c r="AQ233" i="2" a="1"/>
  <c r="FB18" i="2" a="1"/>
  <c r="FB28" i="2" a="1"/>
  <c r="ID231" i="4" a="1"/>
  <c r="GO231" i="4" a="1"/>
  <c r="FD184" i="2" a="1"/>
  <c r="FA26" i="2" a="1"/>
  <c r="CN234" i="4" a="1"/>
  <c r="CI232" i="4" a="1"/>
  <c r="IA232" i="4" a="1"/>
  <c r="FE206" i="2" a="1"/>
  <c r="FE114" i="2" a="1"/>
  <c r="HY234" i="4" a="1"/>
  <c r="FA198" i="2" a="1"/>
  <c r="IQ172" i="4" a="1"/>
  <c r="HW234" i="4" a="1"/>
  <c r="DD233" i="2" a="1"/>
  <c r="FB115" i="2" a="1"/>
  <c r="IG230" i="4" a="1"/>
  <c r="W234" i="2" a="1"/>
  <c r="IP136" i="4" a="1"/>
  <c r="IR37" i="4" a="1"/>
  <c r="GX231" i="4" a="1"/>
  <c r="FB173" i="2" a="1"/>
  <c r="FA165" i="2" a="1"/>
  <c r="IU167" i="4" a="1"/>
  <c r="AX231" i="4" a="1"/>
  <c r="IE234" i="4" a="1"/>
  <c r="ED234" i="4" a="1"/>
  <c r="FB226" i="2" a="1"/>
  <c r="IT161" i="4" a="1"/>
  <c r="IQ31" i="4" a="1"/>
  <c r="IW125" i="4" a="1"/>
  <c r="IP143" i="4" a="1"/>
  <c r="IW66" i="4" a="1"/>
  <c r="IR204" i="4" a="1"/>
  <c r="IU81" i="4" a="1"/>
  <c r="IQ205" i="4" a="1"/>
  <c r="FI232" i="4" a="1"/>
  <c r="FD89" i="2" a="1"/>
  <c r="IR176" i="4" a="1"/>
  <c r="IS163" i="4" a="1"/>
  <c r="IT52" i="4" a="1"/>
  <c r="CK230" i="4" a="1"/>
  <c r="J231" i="2" a="1"/>
  <c r="IQ103" i="4" a="1"/>
  <c r="IU107" i="4" a="1"/>
  <c r="FA85" i="2" a="1"/>
  <c r="IP62" i="4" a="1"/>
  <c r="IP158" i="4" a="1"/>
  <c r="IV41" i="4" a="1"/>
  <c r="IV216" i="4" a="1"/>
  <c r="IU147" i="4" a="1"/>
  <c r="IW20" i="4" a="1"/>
  <c r="FC217" i="2" a="1"/>
  <c r="FB48" i="2" a="1"/>
  <c r="FC185" i="2" a="1"/>
  <c r="IV175" i="4" a="1"/>
  <c r="IT17" i="4" a="1"/>
  <c r="IR22" i="4" a="1"/>
  <c r="IU93" i="4" a="1"/>
  <c r="AV234" i="2" a="1"/>
  <c r="IT49" i="4" a="1"/>
  <c r="DJ230" i="2" a="1"/>
  <c r="BR232" i="4" a="1"/>
  <c r="FC212" i="2" a="1"/>
  <c r="DM231" i="2" a="1"/>
  <c r="IV182" i="4" a="1"/>
  <c r="EP231" i="2" a="1"/>
  <c r="P230" i="2" a="1"/>
  <c r="DD230" i="2" a="1"/>
  <c r="BA234" i="2" a="1"/>
  <c r="IS29" i="4" a="1"/>
  <c r="IT70" i="4" a="1"/>
  <c r="FA125" i="2" a="1"/>
  <c r="IR155" i="4" a="1"/>
  <c r="AN232" i="4" a="1"/>
  <c r="IT185" i="4" a="1"/>
  <c r="BV232" i="4" a="1"/>
  <c r="FC10" i="2" a="1"/>
  <c r="FB180" i="2" a="1"/>
  <c r="FB137" i="2" a="1"/>
  <c r="FE88" i="2" a="1"/>
  <c r="R233" i="4" a="1"/>
  <c r="S232" i="2" a="1"/>
  <c r="FV232" i="4" a="1"/>
  <c r="FC126" i="2" a="1"/>
  <c r="BB233" i="4" a="1"/>
  <c r="IR207" i="4" a="1"/>
  <c r="BX233" i="2" a="1"/>
  <c r="BC232" i="2" a="1"/>
  <c r="DF234" i="4" a="1"/>
  <c r="FE216" i="2" a="1"/>
  <c r="IQ105" i="4" a="1"/>
  <c r="CY232" i="4" a="1"/>
  <c r="AQ234" i="2" a="1"/>
  <c r="IW178" i="4" a="1"/>
  <c r="EM231" i="2" a="1"/>
  <c r="IS84" i="4" a="1"/>
  <c r="IQ194" i="4" a="1"/>
  <c r="FB96" i="2" a="1"/>
  <c r="AE231" i="4" a="1"/>
  <c r="IS127" i="4" a="1"/>
  <c r="IT71" i="4" a="1"/>
  <c r="FA61" i="2" a="1"/>
  <c r="FC38" i="2" a="1"/>
  <c r="FC194" i="2" a="1"/>
  <c r="FB185" i="2" a="1"/>
  <c r="FD73" i="2" a="1"/>
  <c r="DV234" i="4" a="1"/>
  <c r="F234" i="4" a="1"/>
  <c r="IR19" i="4" a="1"/>
  <c r="GL230" i="4" a="1"/>
  <c r="IQ162" i="4" a="1"/>
  <c r="CS230" i="4" a="1"/>
  <c r="IP86" i="4" a="1"/>
  <c r="IV156" i="4" a="1"/>
  <c r="IQ29" i="4" a="1"/>
  <c r="IP82" i="4" a="1"/>
  <c r="FD229" i="2" a="1"/>
  <c r="IU112" i="4" a="1"/>
  <c r="BZ234" i="2" a="1"/>
  <c r="EK232" i="2" a="1"/>
  <c r="IW222" i="4" a="1"/>
  <c r="BG234" i="4" a="1"/>
  <c r="AQ234" i="4" a="1"/>
  <c r="FC193" i="2" a="1"/>
  <c r="FA192" i="2" a="1"/>
  <c r="DP232" i="4" a="1"/>
  <c r="FB218" i="2" a="1"/>
  <c r="IW155" i="4" a="1"/>
  <c r="AR231" i="2" a="1"/>
  <c r="IQ142" i="4" a="1"/>
  <c r="L234" i="4" a="1"/>
  <c r="IV163" i="4" a="1"/>
  <c r="DA230" i="4" a="1"/>
  <c r="IT205" i="4" a="1"/>
  <c r="IT122" i="4" a="1"/>
  <c r="EH232" i="4" a="1"/>
  <c r="Z231" i="4" a="1"/>
  <c r="FE234" i="4" a="1"/>
  <c r="IW67" i="4" a="1"/>
  <c r="IU155" i="4" a="1"/>
  <c r="AY233" i="4" a="1"/>
  <c r="AY233" i="4" l="1"/>
  <c r="IU155" i="4"/>
  <c r="IW67" i="4"/>
  <c r="FE234" i="4"/>
  <c r="Z231" i="4"/>
  <c r="EH232" i="4"/>
  <c r="IT122" i="4"/>
  <c r="IT205" i="4"/>
  <c r="DA230" i="4"/>
  <c r="IV163" i="4"/>
  <c r="L234" i="4"/>
  <c r="IQ142" i="4"/>
  <c r="AR231" i="2"/>
  <c r="IW155" i="4"/>
  <c r="FB218" i="2"/>
  <c r="DP232" i="4"/>
  <c r="FA192" i="2"/>
  <c r="FC193" i="2"/>
  <c r="AQ234" i="4"/>
  <c r="BG234" i="4"/>
  <c r="IW222" i="4"/>
  <c r="EK232" i="2"/>
  <c r="BZ234" i="2"/>
  <c r="IU112" i="4"/>
  <c r="FD229" i="2"/>
  <c r="IP82" i="4"/>
  <c r="IQ29" i="4"/>
  <c r="IV156" i="4"/>
  <c r="IP86" i="4"/>
  <c r="CS230" i="4"/>
  <c r="IQ162" i="4"/>
  <c r="GL230" i="4"/>
  <c r="IR19" i="4"/>
  <c r="F234" i="4"/>
  <c r="DV234" i="4"/>
  <c r="FD73" i="2"/>
  <c r="FB185" i="2"/>
  <c r="FC194" i="2"/>
  <c r="FC38" i="2"/>
  <c r="FA61" i="2"/>
  <c r="IT71" i="4"/>
  <c r="IS127" i="4"/>
  <c r="AE231" i="4"/>
  <c r="FB96" i="2"/>
  <c r="IQ194" i="4"/>
  <c r="IS84" i="4"/>
  <c r="EM231" i="2"/>
  <c r="IW178" i="4"/>
  <c r="AQ234" i="2"/>
  <c r="CY232" i="4"/>
  <c r="IQ105" i="4"/>
  <c r="FE216" i="2"/>
  <c r="DF234" i="4"/>
  <c r="BC232" i="2"/>
  <c r="BX233" i="2"/>
  <c r="IR207" i="4"/>
  <c r="BB233" i="4"/>
  <c r="FC126" i="2"/>
  <c r="FV232" i="4"/>
  <c r="S232" i="2"/>
  <c r="R233" i="4"/>
  <c r="FE88" i="2"/>
  <c r="FB137" i="2"/>
  <c r="FB180" i="2"/>
  <c r="FC10" i="2"/>
  <c r="BV232" i="4"/>
  <c r="IT185" i="4"/>
  <c r="AN232" i="4"/>
  <c r="IR155" i="4"/>
  <c r="FA125" i="2"/>
  <c r="IT70" i="4"/>
  <c r="IS29" i="4"/>
  <c r="BA234" i="2"/>
  <c r="DD230" i="2"/>
  <c r="P230" i="2"/>
  <c r="EP231" i="2"/>
  <c r="IV182" i="4"/>
  <c r="DM231" i="2"/>
  <c r="FC212" i="2"/>
  <c r="BR232" i="4"/>
  <c r="DJ230" i="2"/>
  <c r="IT49" i="4"/>
  <c r="AV234" i="2"/>
  <c r="IU93" i="4"/>
  <c r="IR22" i="4"/>
  <c r="IT17" i="4"/>
  <c r="IV175" i="4"/>
  <c r="FC185" i="2"/>
  <c r="FB48" i="2"/>
  <c r="FC217" i="2"/>
  <c r="IW20" i="4"/>
  <c r="IU147" i="4"/>
  <c r="IV216" i="4"/>
  <c r="IV41" i="4"/>
  <c r="IP158" i="4"/>
  <c r="IP62" i="4"/>
  <c r="FA85" i="2"/>
  <c r="IU107" i="4"/>
  <c r="IQ103" i="4"/>
  <c r="J231" i="2"/>
  <c r="CK230" i="4"/>
  <c r="IT52" i="4"/>
  <c r="IS163" i="4"/>
  <c r="IR176" i="4"/>
  <c r="FD89" i="2"/>
  <c r="FI232" i="4"/>
  <c r="IQ205" i="4"/>
  <c r="IU81" i="4"/>
  <c r="IR204" i="4"/>
  <c r="IW66" i="4"/>
  <c r="IP143" i="4"/>
  <c r="IW125" i="4"/>
  <c r="IQ31" i="4"/>
  <c r="IT161" i="4"/>
  <c r="FB226" i="2"/>
  <c r="ED234" i="4"/>
  <c r="IE234" i="4"/>
  <c r="AX231" i="4"/>
  <c r="IU167" i="4"/>
  <c r="FA165" i="2"/>
  <c r="FB173" i="2"/>
  <c r="GX231" i="4"/>
  <c r="IR37" i="4"/>
  <c r="IP136" i="4"/>
  <c r="W234" i="2"/>
  <c r="IG230" i="4"/>
  <c r="FB115" i="2"/>
  <c r="DD233" i="2"/>
  <c r="HW234" i="4"/>
  <c r="IQ172" i="4"/>
  <c r="FA198" i="2"/>
  <c r="HY234" i="4"/>
  <c r="FE114" i="2"/>
  <c r="FE206" i="2"/>
  <c r="IA232" i="4"/>
  <c r="CI232" i="4"/>
  <c r="CN234" i="4"/>
  <c r="FA26" i="2"/>
  <c r="FD184" i="2"/>
  <c r="GO231" i="4"/>
  <c r="ID231" i="4"/>
  <c r="FB28" i="2"/>
  <c r="FB18" i="2"/>
  <c r="AQ233" i="2"/>
  <c r="FA83" i="2"/>
  <c r="CD233" i="2"/>
  <c r="IV222" i="4"/>
  <c r="IW117" i="4"/>
  <c r="IF230" i="4"/>
  <c r="BR234" i="2"/>
  <c r="IQ12" i="4"/>
  <c r="IR162" i="4"/>
  <c r="IQ36" i="4"/>
  <c r="BT234" i="4"/>
  <c r="DH231" i="4"/>
  <c r="BT231" i="2"/>
  <c r="EQ232" i="2"/>
  <c r="IU115" i="4"/>
  <c r="BF230" i="4"/>
  <c r="FD23" i="2"/>
  <c r="FB12" i="2"/>
  <c r="HV231" i="4"/>
  <c r="FC189" i="2"/>
  <c r="IP160" i="4"/>
  <c r="FE189" i="2"/>
  <c r="IV25" i="4"/>
  <c r="IS158" i="4"/>
  <c r="AH231" i="2"/>
  <c r="IQ78" i="4"/>
  <c r="IS196" i="4"/>
  <c r="IV39" i="4"/>
  <c r="HE232" i="4"/>
  <c r="CT230" i="4"/>
  <c r="IP209" i="4"/>
  <c r="IR93" i="4"/>
  <c r="FB112" i="2"/>
  <c r="IV77" i="4"/>
  <c r="FB16" i="2"/>
  <c r="FA116" i="2"/>
  <c r="IW19" i="4"/>
  <c r="FB72" i="2"/>
  <c r="FE91" i="2"/>
  <c r="IW144" i="4"/>
  <c r="FD67" i="2"/>
  <c r="GG233" i="4"/>
  <c r="IN231" i="4"/>
  <c r="IT91" i="4"/>
  <c r="IP27" i="4"/>
  <c r="EW233" i="2"/>
  <c r="DQ232" i="4"/>
  <c r="IV33" i="4"/>
  <c r="IR109" i="4"/>
  <c r="CG230" i="4"/>
  <c r="FB76" i="2"/>
  <c r="IW85" i="4"/>
  <c r="IR124" i="4"/>
  <c r="IU56" i="4"/>
  <c r="FB159" i="2"/>
  <c r="FD33" i="2"/>
  <c r="IS72" i="4"/>
  <c r="EM233" i="2"/>
  <c r="Y234" i="4"/>
  <c r="FA161" i="2"/>
  <c r="DS231" i="2"/>
  <c r="DT234" i="4"/>
  <c r="IQ203" i="4"/>
  <c r="IP161" i="4"/>
  <c r="IS171" i="4"/>
  <c r="FC128" i="2"/>
  <c r="IP169" i="4"/>
  <c r="IP168" i="4"/>
  <c r="CW232" i="2"/>
  <c r="FC168" i="2"/>
  <c r="GA233" i="4"/>
  <c r="FA169" i="2"/>
  <c r="IV165" i="4"/>
  <c r="FA199" i="2"/>
  <c r="FB102" i="2"/>
  <c r="IT68" i="4"/>
  <c r="DM232" i="4"/>
  <c r="ID233" i="4"/>
  <c r="I234" i="4"/>
  <c r="BW233" i="2"/>
  <c r="CE234" i="2"/>
  <c r="BL231" i="2"/>
  <c r="IW124" i="4"/>
  <c r="IM234" i="4"/>
  <c r="IT143" i="4"/>
  <c r="IR113" i="4"/>
  <c r="FE168" i="2"/>
  <c r="IV34" i="4"/>
  <c r="IW8" i="4"/>
  <c r="B231" i="2"/>
  <c r="CR233" i="2"/>
  <c r="CO232" i="4"/>
  <c r="CM232" i="2"/>
  <c r="IV185" i="4"/>
  <c r="IT133" i="4"/>
  <c r="FZ231" i="4"/>
  <c r="IU117" i="4"/>
  <c r="IU124" i="4"/>
  <c r="IQ170" i="4"/>
  <c r="E234" i="2"/>
  <c r="IT147" i="4"/>
  <c r="FB105" i="2"/>
  <c r="EQ230" i="2"/>
  <c r="IP14" i="4"/>
  <c r="V231" i="4"/>
  <c r="V234" i="4"/>
  <c r="IV80" i="4"/>
  <c r="BC234" i="4"/>
  <c r="IU185" i="4"/>
  <c r="AC230" i="4"/>
  <c r="FK233" i="4"/>
  <c r="HR230" i="4"/>
  <c r="FB50" i="2"/>
  <c r="AO234" i="2"/>
  <c r="IP129" i="4"/>
  <c r="FE153" i="2"/>
  <c r="FC108" i="2"/>
  <c r="IS162" i="4"/>
  <c r="IW21" i="4"/>
  <c r="HJ233" i="4"/>
  <c r="BK231" i="2"/>
  <c r="FB64" i="2"/>
  <c r="IR66" i="4"/>
  <c r="Y233" i="2"/>
  <c r="IP171" i="4"/>
  <c r="BD231" i="2"/>
  <c r="IV135" i="4"/>
  <c r="AS230" i="2"/>
  <c r="FD19" i="2"/>
  <c r="FA123" i="2"/>
  <c r="AW233" i="4"/>
  <c r="AP233" i="2"/>
  <c r="F230" i="2"/>
  <c r="IQ20" i="4"/>
  <c r="L231" i="2"/>
  <c r="FA30" i="2"/>
  <c r="IV79" i="4"/>
  <c r="BI234" i="4"/>
  <c r="FE14" i="2"/>
  <c r="BF233" i="2"/>
  <c r="IQ190" i="4"/>
  <c r="FB140" i="2"/>
  <c r="HU234" i="4"/>
  <c r="IP55" i="4"/>
  <c r="FA48" i="2"/>
  <c r="FC207" i="2"/>
  <c r="DR234" i="2"/>
  <c r="BX230" i="4"/>
  <c r="FE101" i="2"/>
  <c r="X232" i="2"/>
  <c r="GS234" i="4"/>
  <c r="FC186" i="2"/>
  <c r="IW17" i="4"/>
  <c r="DY233" i="2"/>
  <c r="IT204" i="4"/>
  <c r="E234" i="4"/>
  <c r="FA111" i="2"/>
  <c r="HB231" i="4"/>
  <c r="IW69" i="4"/>
  <c r="AG231" i="2"/>
  <c r="CP234" i="4"/>
  <c r="IQ73" i="4"/>
  <c r="CK232" i="2"/>
  <c r="IS207" i="4"/>
  <c r="IQ209" i="4"/>
  <c r="IV58" i="4"/>
  <c r="IU116" i="4"/>
  <c r="FA25" i="2"/>
  <c r="EK232" i="4"/>
  <c r="IW94" i="4"/>
  <c r="IV198" i="4"/>
  <c r="FA183" i="2"/>
  <c r="FA21" i="2"/>
  <c r="AZ230" i="2"/>
  <c r="BZ232" i="4"/>
  <c r="CP233" i="2"/>
  <c r="HL231" i="4"/>
  <c r="CH231" i="4"/>
  <c r="IU55" i="4"/>
  <c r="HF234" i="4"/>
  <c r="IW183" i="4"/>
  <c r="IW152" i="4"/>
  <c r="IV87" i="4"/>
  <c r="IT111" i="4"/>
  <c r="FA109" i="2"/>
  <c r="IT110" i="4"/>
  <c r="BQ231" i="2"/>
  <c r="AH232" i="2"/>
  <c r="IS99" i="4"/>
  <c r="IQ13" i="4"/>
  <c r="FB158" i="2"/>
  <c r="IS145" i="4"/>
  <c r="IS54" i="4"/>
  <c r="IR208" i="4"/>
  <c r="IT53" i="4"/>
  <c r="IS121" i="4"/>
  <c r="IP63" i="4"/>
  <c r="BB232" i="2"/>
  <c r="IP172" i="4"/>
  <c r="BC230" i="2"/>
  <c r="FE201" i="2"/>
  <c r="IR76" i="4"/>
  <c r="IS15" i="4"/>
  <c r="IP53" i="4"/>
  <c r="FA186" i="2"/>
  <c r="FB7" i="2"/>
  <c r="AK232" i="4"/>
  <c r="IM230" i="4"/>
  <c r="IP104" i="4"/>
  <c r="IV128" i="4"/>
  <c r="IR24" i="4"/>
  <c r="FD164" i="2"/>
  <c r="CJ234" i="2"/>
  <c r="IS83" i="4"/>
  <c r="FC15" i="2"/>
  <c r="FB93" i="2"/>
  <c r="IP153" i="4"/>
  <c r="IT229" i="4"/>
  <c r="DQ230" i="4"/>
  <c r="FE104" i="2"/>
  <c r="L230" i="4"/>
  <c r="IP72" i="4"/>
  <c r="IH232" i="4"/>
  <c r="I232" i="4"/>
  <c r="IU7" i="4"/>
  <c r="IV144" i="4"/>
  <c r="CF232" i="4"/>
  <c r="FA36" i="2"/>
  <c r="U231" i="2"/>
  <c r="FD99" i="2"/>
  <c r="IQ167" i="4"/>
  <c r="IT216" i="4"/>
  <c r="IU9" i="4"/>
  <c r="AY230" i="2"/>
  <c r="IS134" i="4"/>
  <c r="IP119" i="4"/>
  <c r="IV57" i="4"/>
  <c r="IV225" i="4"/>
  <c r="IU138" i="4"/>
  <c r="IS57" i="4"/>
  <c r="IW26" i="4"/>
  <c r="IW84" i="4"/>
  <c r="DC234" i="4"/>
  <c r="EY231" i="4"/>
  <c r="IV26" i="4"/>
  <c r="IQ10" i="4"/>
  <c r="IV186" i="4"/>
  <c r="FD196" i="2"/>
  <c r="IW83" i="4"/>
  <c r="IW77" i="4"/>
  <c r="IW229" i="4"/>
  <c r="FA87" i="2"/>
  <c r="IP157" i="4"/>
  <c r="FD48" i="2"/>
  <c r="IU173" i="4"/>
  <c r="IT226" i="4"/>
  <c r="IS113" i="4"/>
  <c r="GE230" i="4"/>
  <c r="ES232" i="2"/>
  <c r="BU230" i="2"/>
  <c r="IP58" i="4"/>
  <c r="IW180" i="4"/>
  <c r="Q230" i="4"/>
  <c r="IQ128" i="4"/>
  <c r="IU45" i="4"/>
  <c r="FC142" i="2"/>
  <c r="FE15" i="2"/>
  <c r="Z230" i="4"/>
  <c r="IP106" i="4"/>
  <c r="AR230" i="2"/>
  <c r="EW231" i="4"/>
  <c r="EY231" i="2"/>
  <c r="IS69" i="4"/>
  <c r="N233" i="4"/>
  <c r="ED233" i="4"/>
  <c r="EQ233" i="2"/>
  <c r="IT200" i="4"/>
  <c r="IU69" i="4"/>
  <c r="HT233" i="4"/>
  <c r="FE51" i="2"/>
  <c r="IV154" i="4"/>
  <c r="V234" i="2"/>
  <c r="EX232" i="2"/>
  <c r="IR46" i="4"/>
  <c r="IQ146" i="4"/>
  <c r="B232" i="2"/>
  <c r="IS203" i="4"/>
  <c r="IQ186" i="4"/>
  <c r="FA142" i="2"/>
  <c r="IS123" i="4"/>
  <c r="IW108" i="4"/>
  <c r="IS179" i="4"/>
  <c r="IP137" i="4"/>
  <c r="IU141" i="4"/>
  <c r="CT230" i="2"/>
  <c r="AR232" i="4"/>
  <c r="AJ234" i="4"/>
  <c r="IV166" i="4"/>
  <c r="EB232" i="4"/>
  <c r="FC110" i="2"/>
  <c r="FB125" i="2"/>
  <c r="FE172" i="2"/>
  <c r="DG230" i="4"/>
  <c r="BM232" i="2"/>
  <c r="BL230" i="2"/>
  <c r="IS168" i="4"/>
  <c r="IR125" i="4"/>
  <c r="FE152" i="2"/>
  <c r="IV48" i="4"/>
  <c r="AJ232" i="2"/>
  <c r="IR21" i="4"/>
  <c r="IV141" i="4"/>
  <c r="IV99" i="4"/>
  <c r="AL233" i="2"/>
  <c r="IU136" i="4"/>
  <c r="GG231" i="4"/>
  <c r="IV100" i="4"/>
  <c r="IV193" i="4"/>
  <c r="FB41" i="2"/>
  <c r="AK233" i="2"/>
  <c r="IT67" i="4"/>
  <c r="AC234" i="4"/>
  <c r="FD82" i="2"/>
  <c r="IQ24" i="4"/>
  <c r="Z232" i="4"/>
  <c r="IQ11" i="4"/>
  <c r="BS234" i="2"/>
  <c r="FD22" i="2"/>
  <c r="IS105" i="4"/>
  <c r="IT102" i="4"/>
  <c r="IV212" i="4"/>
  <c r="IQ27" i="4"/>
  <c r="FC223" i="2"/>
  <c r="IG233" i="4"/>
  <c r="BX234" i="2"/>
  <c r="AY232" i="2"/>
  <c r="IS68" i="4"/>
  <c r="IR214" i="4"/>
  <c r="FA28" i="2"/>
  <c r="AQ230" i="2"/>
  <c r="IU161" i="4"/>
  <c r="FB220" i="2"/>
  <c r="FD128" i="2"/>
  <c r="FC199" i="2"/>
  <c r="CQ232" i="2"/>
  <c r="IP148" i="4"/>
  <c r="FE210" i="2"/>
  <c r="IU39" i="4"/>
  <c r="IR169" i="4"/>
  <c r="CX230" i="4"/>
  <c r="FC180" i="2"/>
  <c r="S231" i="2"/>
  <c r="IQ97" i="4"/>
  <c r="FB157" i="2"/>
  <c r="AA232" i="2"/>
  <c r="IT15" i="4"/>
  <c r="EJ230" i="4"/>
  <c r="IR126" i="4"/>
  <c r="CQ232" i="4"/>
  <c r="BI233" i="4"/>
  <c r="IU179" i="4"/>
  <c r="IV50" i="4"/>
  <c r="FC198" i="2"/>
  <c r="FB33" i="2"/>
  <c r="D230" i="2"/>
  <c r="DZ230" i="2"/>
  <c r="BG230" i="4"/>
  <c r="AO231" i="2"/>
  <c r="DQ230" i="2"/>
  <c r="CO234" i="4"/>
  <c r="IU29" i="4"/>
  <c r="DR230" i="2"/>
  <c r="BY233" i="2"/>
  <c r="DJ231" i="2"/>
  <c r="BF234" i="4"/>
  <c r="IR81" i="4"/>
  <c r="BM232" i="4"/>
  <c r="IR105" i="4"/>
  <c r="V233" i="4"/>
  <c r="BW230" i="4"/>
  <c r="H231" i="2"/>
  <c r="FE102" i="2"/>
  <c r="CR230" i="2"/>
  <c r="GR232" i="4"/>
  <c r="K232" i="4"/>
  <c r="EN234" i="4"/>
  <c r="AL232" i="2"/>
  <c r="IR161" i="4"/>
  <c r="IS116" i="4"/>
  <c r="AN232" i="2"/>
  <c r="CY230" i="4"/>
  <c r="FD29" i="2"/>
  <c r="IW110" i="4"/>
  <c r="FD32" i="2"/>
  <c r="IV19" i="4"/>
  <c r="FD40" i="2"/>
  <c r="FD220" i="2"/>
  <c r="IU150" i="4"/>
  <c r="DD232" i="2"/>
  <c r="P233" i="4"/>
  <c r="IU14" i="4"/>
  <c r="FE95" i="2"/>
  <c r="FC202" i="2"/>
  <c r="GB234" i="4"/>
  <c r="FB65" i="2"/>
  <c r="BT232" i="2"/>
  <c r="IR47" i="4"/>
  <c r="DA230" i="2"/>
  <c r="FA33" i="2"/>
  <c r="IR191" i="4"/>
  <c r="IW132" i="4"/>
  <c r="DI232" i="2"/>
  <c r="FB37" i="2"/>
  <c r="IQ182" i="4"/>
  <c r="IT33" i="4"/>
  <c r="BJ232" i="4"/>
  <c r="FA171" i="2"/>
  <c r="DJ234" i="4"/>
  <c r="CL233" i="2"/>
  <c r="IS124" i="4"/>
  <c r="BJ233" i="2"/>
  <c r="IU100" i="4"/>
  <c r="IU83" i="4"/>
  <c r="GR231" i="4"/>
  <c r="IV23" i="4"/>
  <c r="EG230" i="2"/>
  <c r="FB91" i="2"/>
  <c r="IT137" i="4"/>
  <c r="FB149" i="2"/>
  <c r="FE159" i="2"/>
  <c r="ER234" i="2"/>
  <c r="GI232" i="4"/>
  <c r="IR142" i="4"/>
  <c r="IQ89" i="4"/>
  <c r="IV59" i="4"/>
  <c r="CP230" i="4"/>
  <c r="FC51" i="2"/>
  <c r="IV8" i="4"/>
  <c r="IS144" i="4"/>
  <c r="IW228" i="4"/>
  <c r="IR210" i="4"/>
  <c r="DN232" i="4"/>
  <c r="EW231" i="2"/>
  <c r="AV231" i="4"/>
  <c r="IQ126" i="4"/>
  <c r="IQ58" i="4"/>
  <c r="IQ150" i="4"/>
  <c r="FA179" i="2"/>
  <c r="FP233" i="4"/>
  <c r="IW53" i="4"/>
  <c r="IT116" i="4"/>
  <c r="IV74" i="4"/>
  <c r="IU200" i="4"/>
  <c r="IQ106" i="4"/>
  <c r="IP141" i="4"/>
  <c r="DD231" i="2"/>
  <c r="FE143" i="2"/>
  <c r="CF233" i="2"/>
  <c r="FC99" i="2"/>
  <c r="IU77" i="4"/>
  <c r="IU175" i="4"/>
  <c r="FA80" i="2"/>
  <c r="IV18" i="4"/>
  <c r="IW60" i="4"/>
  <c r="IR59" i="4"/>
  <c r="HV234" i="4"/>
  <c r="AB231" i="4"/>
  <c r="EY233" i="2"/>
  <c r="IP46" i="4"/>
  <c r="FC208" i="2"/>
  <c r="FD167" i="2"/>
  <c r="EP232" i="2"/>
  <c r="DO230" i="4"/>
  <c r="IQ199" i="4"/>
  <c r="IW25" i="4"/>
  <c r="IQ214" i="4"/>
  <c r="IT36" i="4"/>
  <c r="R231" i="4"/>
  <c r="HD234" i="4"/>
  <c r="IP18" i="4"/>
  <c r="DF232" i="2"/>
  <c r="IR229" i="4"/>
  <c r="IW140" i="4"/>
  <c r="FD169" i="2"/>
  <c r="FA213" i="2"/>
  <c r="IT23" i="4"/>
  <c r="AX232" i="2"/>
  <c r="DA234" i="2"/>
  <c r="IC232" i="4"/>
  <c r="BO234" i="4"/>
  <c r="CF231" i="2"/>
  <c r="IS164" i="4"/>
  <c r="IT201" i="4"/>
  <c r="DO231" i="4"/>
  <c r="IQ85" i="4"/>
  <c r="IS174" i="4"/>
  <c r="IR149" i="4"/>
  <c r="IF231" i="4"/>
  <c r="IS22" i="4"/>
  <c r="IQ211" i="4"/>
  <c r="IW186" i="4"/>
  <c r="FE79" i="2"/>
  <c r="IQ213" i="4"/>
  <c r="IU154" i="4"/>
  <c r="V232" i="2"/>
  <c r="U232" i="2"/>
  <c r="FE176" i="2"/>
  <c r="IS146" i="4"/>
  <c r="FB70" i="2"/>
  <c r="FE53" i="2"/>
  <c r="FD113" i="2"/>
  <c r="DK232" i="2"/>
  <c r="GV230" i="4"/>
  <c r="FC25" i="2"/>
  <c r="IT9" i="4"/>
  <c r="GN231" i="4"/>
  <c r="FW232" i="4"/>
  <c r="T230" i="4"/>
  <c r="M231" i="4"/>
  <c r="AD233" i="2"/>
  <c r="BA231" i="4"/>
  <c r="IV197" i="4"/>
  <c r="FE154" i="2"/>
  <c r="IV89" i="4"/>
  <c r="AG234" i="2"/>
  <c r="IW50" i="4"/>
  <c r="CR230" i="4"/>
  <c r="EL230" i="4"/>
  <c r="DB231" i="4"/>
  <c r="IQ143" i="4"/>
  <c r="FR234" i="4"/>
  <c r="FE164" i="2"/>
  <c r="IS92" i="4"/>
  <c r="FB92" i="2"/>
  <c r="FC152" i="2"/>
  <c r="FE169" i="2"/>
  <c r="IS55" i="4"/>
  <c r="IR197" i="4"/>
  <c r="IV9" i="4"/>
  <c r="CH233" i="2"/>
  <c r="FA122" i="2"/>
  <c r="IT62" i="4"/>
  <c r="IQ56" i="4"/>
  <c r="IU142" i="4"/>
  <c r="GX233" i="4"/>
  <c r="FD53" i="2"/>
  <c r="FE100" i="2"/>
  <c r="FE162" i="2"/>
  <c r="IT97" i="4"/>
  <c r="AA230" i="2"/>
  <c r="AD231" i="2"/>
  <c r="ER233" i="4"/>
  <c r="IW115" i="4"/>
  <c r="FC107" i="2"/>
  <c r="FC133" i="2"/>
  <c r="IV174" i="4"/>
  <c r="FC188" i="2"/>
  <c r="IT162" i="4"/>
  <c r="FA67" i="2"/>
  <c r="FE161" i="2"/>
  <c r="AL234" i="4"/>
  <c r="FA93" i="2"/>
  <c r="FB73" i="2"/>
  <c r="FE47" i="2"/>
  <c r="DH233" i="2"/>
  <c r="HO234" i="4"/>
  <c r="BS234" i="4"/>
  <c r="D233" i="2"/>
  <c r="IV27" i="4"/>
  <c r="AU231" i="2"/>
  <c r="FC101" i="2"/>
  <c r="IS64" i="4"/>
  <c r="CE230" i="2"/>
  <c r="IS218" i="4"/>
  <c r="FE108" i="2"/>
  <c r="GV231" i="4"/>
  <c r="DZ232" i="4"/>
  <c r="IT63" i="4"/>
  <c r="AS231" i="2"/>
  <c r="IU61" i="4"/>
  <c r="IQ157" i="4"/>
  <c r="IR102" i="4"/>
  <c r="FD27" i="2"/>
  <c r="IU38" i="4"/>
  <c r="IS20" i="4"/>
  <c r="B233" i="2"/>
  <c r="IU28" i="4"/>
  <c r="FC166" i="2"/>
  <c r="IT18" i="4"/>
  <c r="IP118" i="4"/>
  <c r="IP127" i="4"/>
  <c r="IB233" i="4"/>
  <c r="IR43" i="4"/>
  <c r="GT233" i="4"/>
  <c r="FE105" i="2"/>
  <c r="IQ35" i="4"/>
  <c r="FE179" i="2"/>
  <c r="BK230" i="4"/>
  <c r="AP234" i="2"/>
  <c r="AS232" i="4"/>
  <c r="IQ43" i="4"/>
  <c r="IS216" i="4"/>
  <c r="IS43" i="4"/>
  <c r="CD232" i="4"/>
  <c r="BG231" i="2"/>
  <c r="FC54" i="2"/>
  <c r="FC29" i="2"/>
  <c r="IS45" i="4"/>
  <c r="AM233" i="4"/>
  <c r="EK231" i="2"/>
  <c r="IP52" i="4"/>
  <c r="FA73" i="2"/>
  <c r="BA232" i="2"/>
  <c r="FB155" i="2"/>
  <c r="IP179" i="4"/>
  <c r="FE214" i="2"/>
  <c r="AR234" i="2"/>
  <c r="CY230" i="2"/>
  <c r="GQ231" i="4"/>
  <c r="IV145" i="4"/>
  <c r="CA231" i="2"/>
  <c r="HI231" i="4"/>
  <c r="F233" i="4"/>
  <c r="FC55" i="2"/>
  <c r="FD202" i="2"/>
  <c r="ES231" i="4"/>
  <c r="IO232" i="4"/>
  <c r="IU106" i="4"/>
  <c r="AQ231" i="4"/>
  <c r="IR205" i="4"/>
  <c r="IU193" i="4"/>
  <c r="IU41" i="4"/>
  <c r="FY233" i="4"/>
  <c r="IU17" i="4"/>
  <c r="BP232" i="2"/>
  <c r="AE230" i="2"/>
  <c r="IU196" i="4"/>
  <c r="W233" i="4"/>
  <c r="FA16" i="2"/>
  <c r="FE173" i="2"/>
  <c r="IV162" i="4"/>
  <c r="GP231" i="4"/>
  <c r="IR78" i="4"/>
  <c r="FA86" i="2"/>
  <c r="IW156" i="4"/>
  <c r="IT96" i="4"/>
  <c r="IP121" i="4"/>
  <c r="IQ115" i="4"/>
  <c r="FD42" i="2"/>
  <c r="HA233" i="4"/>
  <c r="IV176" i="4"/>
  <c r="IP84" i="4"/>
  <c r="AG232" i="2"/>
  <c r="IR193" i="4"/>
  <c r="CW233" i="2"/>
  <c r="IT194" i="4"/>
  <c r="HN234" i="4"/>
  <c r="EI233" i="4"/>
  <c r="DI231" i="4"/>
  <c r="IT64" i="4"/>
  <c r="IV149" i="4"/>
  <c r="BT230" i="4"/>
  <c r="FA14" i="2"/>
  <c r="AI230" i="4"/>
  <c r="IR171" i="4"/>
  <c r="FC176" i="2"/>
  <c r="IQ40" i="4"/>
  <c r="IW87" i="4"/>
  <c r="IW146" i="4"/>
  <c r="FC53" i="2"/>
  <c r="FB97" i="2"/>
  <c r="FD226" i="2"/>
  <c r="IU134" i="4"/>
  <c r="IQ38" i="4"/>
  <c r="IR45" i="4"/>
  <c r="AP232" i="2"/>
  <c r="BW232" i="2"/>
  <c r="IW13" i="4"/>
  <c r="FA68" i="2"/>
  <c r="IU32" i="4"/>
  <c r="IQ176" i="4"/>
  <c r="BI231" i="4"/>
  <c r="IR7" i="4"/>
  <c r="J232" i="4"/>
  <c r="FA66" i="2"/>
  <c r="IV121" i="4"/>
  <c r="FD54" i="2"/>
  <c r="AU230" i="2"/>
  <c r="FA77" i="2"/>
  <c r="FB201" i="2"/>
  <c r="FD188" i="2"/>
  <c r="IU122" i="4"/>
  <c r="IS59" i="4"/>
  <c r="IU73" i="4"/>
  <c r="IS75" i="4"/>
  <c r="FE183" i="2"/>
  <c r="FA90" i="2"/>
  <c r="EK234" i="4"/>
  <c r="I230" i="4"/>
  <c r="IW23" i="4"/>
  <c r="IM233" i="4"/>
  <c r="HA231" i="4"/>
  <c r="IS150" i="4"/>
  <c r="FD15" i="2"/>
  <c r="FD173" i="2"/>
  <c r="IP51" i="4"/>
  <c r="DO230" i="2"/>
  <c r="IU209" i="4"/>
  <c r="IQ91" i="4"/>
  <c r="IW46" i="4"/>
  <c r="V230" i="4"/>
  <c r="IP202" i="4"/>
  <c r="IS226" i="4"/>
  <c r="IV191" i="4"/>
  <c r="IW102" i="4"/>
  <c r="BT232" i="4"/>
  <c r="BE233" i="2"/>
  <c r="IS82" i="4"/>
  <c r="FB117" i="2"/>
  <c r="IT98" i="4"/>
  <c r="AF233" i="2"/>
  <c r="AE230" i="4"/>
  <c r="HC231" i="4"/>
  <c r="FA60" i="2"/>
  <c r="FE10" i="2"/>
  <c r="FA7" i="2"/>
  <c r="IS142" i="4"/>
  <c r="AX234" i="4"/>
  <c r="IQ198" i="4"/>
  <c r="IQ69" i="4"/>
  <c r="DA232" i="2"/>
  <c r="FB204" i="2"/>
  <c r="FE208" i="2"/>
  <c r="IT12" i="4"/>
  <c r="CP231" i="2"/>
  <c r="IR116" i="4"/>
  <c r="FC8" i="2"/>
  <c r="IR226" i="4"/>
  <c r="FA148" i="2"/>
  <c r="IV78" i="4"/>
  <c r="IR57" i="4"/>
  <c r="FA173" i="2"/>
  <c r="HN231" i="4"/>
  <c r="IS11" i="4"/>
  <c r="FE123" i="2"/>
  <c r="IV213" i="4"/>
  <c r="IP122" i="4"/>
  <c r="IS112" i="4"/>
  <c r="DL230" i="4"/>
  <c r="BH233" i="4"/>
  <c r="FE8" i="2"/>
  <c r="IT171" i="4"/>
  <c r="CA234" i="4"/>
  <c r="HX232" i="4"/>
  <c r="IR165" i="4"/>
  <c r="IT88" i="4"/>
  <c r="GD234" i="4"/>
  <c r="IR108" i="4"/>
  <c r="FE77" i="2"/>
  <c r="IT227" i="4"/>
  <c r="IP147" i="4"/>
  <c r="FR230" i="4"/>
  <c r="IR98" i="4"/>
  <c r="EX234" i="4"/>
  <c r="IT217" i="4"/>
  <c r="FC109" i="2"/>
  <c r="FA196" i="2"/>
  <c r="F232" i="2"/>
  <c r="AF231" i="4"/>
  <c r="IS147" i="4"/>
  <c r="FA119" i="2"/>
  <c r="IQ204" i="4"/>
  <c r="BG231" i="4"/>
  <c r="FA70" i="2"/>
  <c r="FC184" i="2"/>
  <c r="IP92" i="4"/>
  <c r="FA31" i="2"/>
  <c r="FC71" i="2"/>
  <c r="IW109" i="4"/>
  <c r="IP152" i="4"/>
  <c r="IQ17" i="4"/>
  <c r="FD127" i="2"/>
  <c r="IW106" i="4"/>
  <c r="IT113" i="4"/>
  <c r="IV129" i="4"/>
  <c r="IS221" i="4"/>
  <c r="FA81" i="2"/>
  <c r="IT167" i="4"/>
  <c r="IQ28" i="4"/>
  <c r="HS230" i="4"/>
  <c r="HU230" i="4"/>
  <c r="BF230" i="2"/>
  <c r="FD118" i="2"/>
  <c r="IQ218" i="4"/>
  <c r="IQ154" i="4"/>
  <c r="FA94" i="2"/>
  <c r="W232" i="4"/>
  <c r="AA231" i="2"/>
  <c r="DC231" i="2"/>
  <c r="IP98" i="4"/>
  <c r="IR133" i="4"/>
  <c r="FA217" i="2"/>
  <c r="B233" i="4"/>
  <c r="IU99" i="4"/>
  <c r="IS109" i="4"/>
  <c r="I233" i="2"/>
  <c r="FC117" i="2"/>
  <c r="IV95" i="4"/>
  <c r="IS16" i="4"/>
  <c r="IW169" i="4"/>
  <c r="IC234" i="4"/>
  <c r="FD207" i="2"/>
  <c r="AG233" i="2"/>
  <c r="FB11" i="2"/>
  <c r="DJ234" i="2"/>
  <c r="CL232" i="2"/>
  <c r="IT170" i="4"/>
  <c r="FB154" i="2"/>
  <c r="IV219" i="4"/>
  <c r="DH232" i="2"/>
  <c r="FB165" i="2"/>
  <c r="AO230" i="2"/>
  <c r="IQ216" i="4"/>
  <c r="FC150" i="2"/>
  <c r="IV72" i="4"/>
  <c r="FE69" i="2"/>
  <c r="II234" i="4"/>
  <c r="IW126" i="4"/>
  <c r="ID230" i="4"/>
  <c r="IW170" i="4"/>
  <c r="FD79" i="2"/>
  <c r="FA223" i="2"/>
  <c r="IU15" i="4"/>
  <c r="IR72" i="4"/>
  <c r="DV233" i="2"/>
  <c r="FE49" i="2"/>
  <c r="IW16" i="4"/>
  <c r="IU148" i="4"/>
  <c r="AZ231" i="4"/>
  <c r="IU202" i="4"/>
  <c r="IP144" i="4"/>
  <c r="IR28" i="4"/>
  <c r="IT134" i="4"/>
  <c r="IR26" i="4"/>
  <c r="IW122" i="4"/>
  <c r="FE228" i="2"/>
  <c r="IT223" i="4"/>
  <c r="DR233" i="4"/>
  <c r="FA82" i="2"/>
  <c r="FB127" i="2"/>
  <c r="FA133" i="2"/>
  <c r="BD232" i="4"/>
  <c r="GJ230" i="4"/>
  <c r="IS156" i="4"/>
  <c r="IV75" i="4"/>
  <c r="FD14" i="2"/>
  <c r="HQ230" i="4"/>
  <c r="IW45" i="4"/>
  <c r="IR91" i="4"/>
  <c r="FH233" i="4"/>
  <c r="BP231" i="4"/>
  <c r="FC62" i="2"/>
  <c r="FD119" i="2"/>
  <c r="FD215" i="2"/>
  <c r="FB100" i="2"/>
  <c r="IP94" i="4"/>
  <c r="BV233" i="4"/>
  <c r="IW162" i="4"/>
  <c r="IU49" i="4"/>
  <c r="IP208" i="4"/>
  <c r="IQ74" i="4"/>
  <c r="IW97" i="4"/>
  <c r="FE20" i="2"/>
  <c r="IR154" i="4"/>
  <c r="BL233" i="2"/>
  <c r="G230" i="2"/>
  <c r="FA112" i="2"/>
  <c r="IR34" i="4"/>
  <c r="BK230" i="2"/>
  <c r="FE58" i="2"/>
  <c r="BN234" i="4"/>
  <c r="GW232" i="4"/>
  <c r="FE40" i="2"/>
  <c r="FS232" i="4"/>
  <c r="AX231" i="2"/>
  <c r="IK231" i="4"/>
  <c r="IO233" i="4"/>
  <c r="IT28" i="4"/>
  <c r="N233" i="2"/>
  <c r="IQ41" i="4"/>
  <c r="IS187" i="4"/>
  <c r="FD218" i="2"/>
  <c r="IT155" i="4"/>
  <c r="FD194" i="2"/>
  <c r="IT173" i="4"/>
  <c r="FB190" i="2"/>
  <c r="IW22" i="4"/>
  <c r="IR159" i="4"/>
  <c r="AT233" i="4"/>
  <c r="IQ145" i="4"/>
  <c r="DP232" i="2"/>
  <c r="FA117" i="2"/>
  <c r="FD190" i="2"/>
  <c r="IU137" i="4"/>
  <c r="FD96" i="2"/>
  <c r="BU231" i="4"/>
  <c r="IR39" i="4"/>
  <c r="IU222" i="4"/>
  <c r="FB144" i="2"/>
  <c r="IQ95" i="4"/>
  <c r="FC79" i="2"/>
  <c r="AY232" i="4"/>
  <c r="F233" i="2"/>
  <c r="IT11" i="4"/>
  <c r="IS117" i="4"/>
  <c r="BR233" i="2"/>
  <c r="ER231" i="4"/>
  <c r="E232" i="4"/>
  <c r="FB58" i="2"/>
  <c r="IR203" i="4"/>
  <c r="IS48" i="4"/>
  <c r="J230" i="2"/>
  <c r="HM232" i="4"/>
  <c r="IS74" i="4"/>
  <c r="FA8" i="2"/>
  <c r="IQ134" i="4"/>
  <c r="BJ232" i="2"/>
  <c r="EV230" i="4"/>
  <c r="IP174" i="4"/>
  <c r="BT234" i="2"/>
  <c r="AT230" i="4"/>
  <c r="FE13" i="2"/>
  <c r="FA24" i="2"/>
  <c r="IS67" i="4"/>
  <c r="CJ232" i="4"/>
  <c r="IR120" i="4"/>
  <c r="FC158" i="2"/>
  <c r="FE87" i="2"/>
  <c r="IW206" i="4"/>
  <c r="IS77" i="4"/>
  <c r="IP56" i="4"/>
  <c r="FA204" i="2"/>
  <c r="FD71" i="2"/>
  <c r="P234" i="2"/>
  <c r="T234" i="2"/>
  <c r="AY231" i="4"/>
  <c r="C230" i="4"/>
  <c r="IW159" i="4"/>
  <c r="IP220" i="4"/>
  <c r="IU121" i="4"/>
  <c r="CA234" i="2"/>
  <c r="AP230" i="2"/>
  <c r="IP31" i="4"/>
  <c r="IS47" i="4"/>
  <c r="FA11" i="2"/>
  <c r="X234" i="4"/>
  <c r="BJ231" i="2"/>
  <c r="FD168" i="2"/>
  <c r="FA10" i="2"/>
  <c r="C232" i="4"/>
  <c r="IS195" i="4"/>
  <c r="IP105" i="4"/>
  <c r="IP83" i="4"/>
  <c r="FA20" i="2"/>
  <c r="FG232" i="4"/>
  <c r="HC233" i="4"/>
  <c r="FB171" i="2"/>
  <c r="IR17" i="4"/>
  <c r="IU66" i="4"/>
  <c r="FA106" i="2"/>
  <c r="IS167" i="4"/>
  <c r="IQ94" i="4"/>
  <c r="FB187" i="2"/>
  <c r="IW182" i="4"/>
  <c r="IR82" i="4"/>
  <c r="FB206" i="2"/>
  <c r="IV192" i="4"/>
  <c r="CJ230" i="4"/>
  <c r="IV53" i="4"/>
  <c r="IS104" i="4"/>
  <c r="FD162" i="2"/>
  <c r="FE131" i="2"/>
  <c r="FE117" i="2"/>
  <c r="GZ232" i="4"/>
  <c r="IU37" i="4"/>
  <c r="FD182" i="2"/>
  <c r="T232" i="4"/>
  <c r="FC73" i="2"/>
  <c r="IT169" i="4"/>
  <c r="IV131" i="4"/>
  <c r="DO231" i="2"/>
  <c r="EN231" i="4"/>
  <c r="FA233" i="4"/>
  <c r="IT16" i="4"/>
  <c r="IV67" i="4"/>
  <c r="P234" i="4"/>
  <c r="IV208" i="4"/>
  <c r="GJ231" i="4"/>
  <c r="IR77" i="4"/>
  <c r="IR88" i="4"/>
  <c r="GY230" i="4"/>
  <c r="IW34" i="4"/>
  <c r="IW82" i="4"/>
  <c r="AO232" i="4"/>
  <c r="IV160" i="4"/>
  <c r="FY231" i="4"/>
  <c r="FA132" i="2"/>
  <c r="FA197" i="2"/>
  <c r="CI231" i="2"/>
  <c r="BM230" i="4"/>
  <c r="IU96" i="4"/>
  <c r="IV42" i="4"/>
  <c r="FC137" i="2"/>
  <c r="IS21" i="4"/>
  <c r="FL231" i="4"/>
  <c r="FA180" i="2"/>
  <c r="W233" i="2"/>
  <c r="CZ233" i="2"/>
  <c r="DM233" i="4"/>
  <c r="FB161" i="2"/>
  <c r="FD56" i="2"/>
  <c r="FB21" i="2"/>
  <c r="FA9" i="2"/>
  <c r="CV230" i="2"/>
  <c r="FC22" i="2"/>
  <c r="IV24" i="4"/>
  <c r="FE167" i="2"/>
  <c r="GC232" i="4"/>
  <c r="IV113" i="4"/>
  <c r="IP182" i="4"/>
  <c r="FB106" i="2"/>
  <c r="FD84" i="2"/>
  <c r="FA150" i="2"/>
  <c r="IS18" i="4"/>
  <c r="CW232" i="4"/>
  <c r="IT178" i="4"/>
  <c r="FE122" i="2"/>
  <c r="FB228" i="2"/>
  <c r="HS234" i="4"/>
  <c r="IU217" i="4"/>
  <c r="IQ55" i="4"/>
  <c r="IP102" i="4"/>
  <c r="Y231" i="2"/>
  <c r="IU101" i="4"/>
  <c r="CE231" i="2"/>
  <c r="B234" i="2"/>
  <c r="IB232" i="4"/>
  <c r="AN233" i="4"/>
  <c r="IQ80" i="4"/>
  <c r="CD234" i="4"/>
  <c r="FE50" i="2"/>
  <c r="FD76" i="2"/>
  <c r="IS161" i="4"/>
  <c r="IP219" i="4"/>
  <c r="R231" i="2"/>
  <c r="FD174" i="2"/>
  <c r="IT118" i="4"/>
  <c r="IR84" i="4"/>
  <c r="FE211" i="2"/>
  <c r="FE205" i="2"/>
  <c r="FA127" i="2"/>
  <c r="IR56" i="4"/>
  <c r="CY233" i="2"/>
  <c r="FA22" i="2"/>
  <c r="IQ125" i="4"/>
  <c r="IV36" i="4"/>
  <c r="FB120" i="2"/>
  <c r="FD115" i="2"/>
  <c r="IQ18" i="4"/>
  <c r="IU105" i="4"/>
  <c r="IV20" i="4"/>
  <c r="FE166" i="2"/>
  <c r="IW29" i="4"/>
  <c r="IT81" i="4"/>
  <c r="FE82" i="2"/>
  <c r="FA140" i="2"/>
  <c r="IG234" i="4"/>
  <c r="CO233" i="4"/>
  <c r="IT221" i="4"/>
  <c r="EK230" i="2"/>
  <c r="FC154" i="2"/>
  <c r="IU140" i="4"/>
  <c r="IS49" i="4"/>
  <c r="FB219" i="2"/>
  <c r="IT130" i="4"/>
  <c r="FE190" i="2"/>
  <c r="IW223" i="4"/>
  <c r="HG233" i="4"/>
  <c r="IV61" i="4"/>
  <c r="CK231" i="4"/>
  <c r="FG230" i="4"/>
  <c r="BH231" i="4"/>
  <c r="AF232" i="4"/>
  <c r="IT146" i="4"/>
  <c r="FD230" i="4"/>
  <c r="IP34" i="4"/>
  <c r="IV46" i="4"/>
  <c r="FD219" i="2"/>
  <c r="IU60" i="4"/>
  <c r="FC78" i="2"/>
  <c r="IQ45" i="4"/>
  <c r="IJ232" i="4"/>
  <c r="IJ233" i="4"/>
  <c r="IP93" i="4"/>
  <c r="FF230" i="4"/>
  <c r="FC215" i="2"/>
  <c r="IR68" i="4"/>
  <c r="IS34" i="4"/>
  <c r="IP74" i="4"/>
  <c r="CR234" i="4"/>
  <c r="AU233" i="2"/>
  <c r="K234" i="2"/>
  <c r="IP154" i="4"/>
  <c r="FC100" i="2"/>
  <c r="IT108" i="4"/>
  <c r="BN232" i="2"/>
  <c r="DD230" i="4"/>
  <c r="IT115" i="4"/>
  <c r="IR140" i="4"/>
  <c r="DX232" i="2"/>
  <c r="FD212" i="2"/>
  <c r="IR129" i="4"/>
  <c r="FB27" i="2"/>
  <c r="DP231" i="2"/>
  <c r="IU103" i="4"/>
  <c r="IR20" i="4"/>
  <c r="IT213" i="4"/>
  <c r="IW39" i="4"/>
  <c r="FC86" i="2"/>
  <c r="FC119" i="2"/>
  <c r="H232" i="2"/>
  <c r="FA114" i="2"/>
  <c r="FB67" i="2"/>
  <c r="FB222" i="2"/>
  <c r="Y233" i="4"/>
  <c r="BR231" i="2"/>
  <c r="FB175" i="2"/>
  <c r="FK234" i="4"/>
  <c r="AV230" i="2"/>
  <c r="FD10" i="2"/>
  <c r="IP12" i="4"/>
  <c r="AT232" i="2"/>
  <c r="BI230" i="2"/>
  <c r="IW207" i="4"/>
  <c r="EU233" i="2"/>
  <c r="DB234" i="2"/>
  <c r="FA78" i="2"/>
  <c r="FE147" i="2"/>
  <c r="AX232" i="4"/>
  <c r="DF232" i="4"/>
  <c r="FA218" i="2"/>
  <c r="FA15" i="2"/>
  <c r="FA143" i="2"/>
  <c r="IP68" i="4"/>
  <c r="IW217" i="4"/>
  <c r="AW234" i="2"/>
  <c r="CT234" i="4"/>
  <c r="IV119" i="4"/>
  <c r="IT164" i="4"/>
  <c r="IU27" i="4"/>
  <c r="FE35" i="2"/>
  <c r="IT92" i="4"/>
  <c r="FD144" i="2"/>
  <c r="FB69" i="2"/>
  <c r="FD74" i="2"/>
  <c r="AB232" i="4"/>
  <c r="IS100" i="4"/>
  <c r="IT193" i="4"/>
  <c r="IR101" i="4"/>
  <c r="AW232" i="2"/>
  <c r="IR209" i="4"/>
  <c r="FC18" i="2"/>
  <c r="FC48" i="2"/>
  <c r="IU159" i="4"/>
  <c r="FA115" i="2"/>
  <c r="IR106" i="4"/>
  <c r="IP227" i="4"/>
  <c r="CU232" i="4"/>
  <c r="GE233" i="4"/>
  <c r="FE115" i="2"/>
  <c r="DX231" i="4"/>
  <c r="AW231" i="4"/>
  <c r="HT230" i="4"/>
  <c r="FZ233" i="4"/>
  <c r="IR33" i="4"/>
  <c r="IQ141" i="4"/>
  <c r="FC50" i="2"/>
  <c r="ID234" i="4"/>
  <c r="IV200" i="4"/>
  <c r="IP185" i="4"/>
  <c r="IS190" i="4"/>
  <c r="CX233" i="4"/>
  <c r="GD233" i="4"/>
  <c r="FB66" i="2"/>
  <c r="IQ200" i="4"/>
  <c r="IR121" i="4"/>
  <c r="DS230" i="2"/>
  <c r="IP110" i="4"/>
  <c r="GI233" i="4"/>
  <c r="IW192" i="4"/>
  <c r="BW234" i="2"/>
  <c r="IR220" i="4"/>
  <c r="FB205" i="2"/>
  <c r="BK232" i="2"/>
  <c r="FE71" i="2"/>
  <c r="IP226" i="4"/>
  <c r="DF230" i="4"/>
  <c r="IQ79" i="4"/>
  <c r="II230" i="4"/>
  <c r="DK231" i="4"/>
  <c r="IV190" i="4"/>
  <c r="BV234" i="4"/>
  <c r="IR147" i="4"/>
  <c r="FA167" i="2"/>
  <c r="FD224" i="2"/>
  <c r="IP9" i="4"/>
  <c r="DH232" i="4"/>
  <c r="IW96" i="4"/>
  <c r="IS107" i="4"/>
  <c r="IW98" i="4"/>
  <c r="FD21" i="2"/>
  <c r="FC174" i="2"/>
  <c r="IQ185" i="4"/>
  <c r="BR231" i="4"/>
  <c r="IP15" i="4"/>
  <c r="IR63" i="4"/>
  <c r="CM230" i="4"/>
  <c r="DE234" i="4"/>
  <c r="IV218" i="4"/>
  <c r="FA59" i="2"/>
  <c r="AD232" i="4"/>
  <c r="IV65" i="4"/>
  <c r="EH234" i="4"/>
  <c r="AI232" i="4"/>
  <c r="FD7" i="2"/>
  <c r="FB188" i="2"/>
  <c r="IR114" i="4"/>
  <c r="IU169" i="4"/>
  <c r="HC234" i="4"/>
  <c r="IS51" i="4"/>
  <c r="T232" i="2"/>
  <c r="FD88" i="2"/>
  <c r="IU30" i="4"/>
  <c r="IW33" i="4"/>
  <c r="FB83" i="2"/>
  <c r="IT215" i="4"/>
  <c r="FB174" i="2"/>
  <c r="IR55" i="4"/>
  <c r="DA233" i="4"/>
  <c r="IU58" i="4"/>
  <c r="IS41" i="4"/>
  <c r="FD137" i="2"/>
  <c r="AX234" i="2"/>
  <c r="IS129" i="4"/>
  <c r="DC232" i="4"/>
  <c r="DY232" i="4"/>
  <c r="IT168" i="4"/>
  <c r="IT100" i="4"/>
  <c r="IP142" i="4"/>
  <c r="DO234" i="4"/>
  <c r="BI231" i="2"/>
  <c r="CW234" i="4"/>
  <c r="IP165" i="4"/>
  <c r="R230" i="4"/>
  <c r="IV204" i="4"/>
  <c r="N230" i="2"/>
  <c r="IW205" i="4"/>
  <c r="FD86" i="2"/>
  <c r="FA71" i="2"/>
  <c r="IW179" i="4"/>
  <c r="FC16" i="2"/>
  <c r="IS224" i="4"/>
  <c r="IP16" i="4"/>
  <c r="FE149" i="2"/>
  <c r="FA108" i="2"/>
  <c r="FC153" i="2"/>
  <c r="IS143" i="4"/>
  <c r="GL233" i="4"/>
  <c r="FD175" i="2"/>
  <c r="DH234" i="4"/>
  <c r="IR221" i="4"/>
  <c r="IW35" i="4"/>
  <c r="FC192" i="2"/>
  <c r="IP59" i="4"/>
  <c r="IT87" i="4"/>
  <c r="IS13" i="4"/>
  <c r="FB32" i="2"/>
  <c r="IQ111" i="4"/>
  <c r="AJ231" i="4"/>
  <c r="FB81" i="2"/>
  <c r="Q231" i="2"/>
  <c r="IR163" i="4"/>
  <c r="IQ173" i="4"/>
  <c r="FA42" i="2"/>
  <c r="IU119" i="4"/>
  <c r="FC183" i="2"/>
  <c r="BQ233" i="2"/>
  <c r="HH234" i="4"/>
  <c r="EG232" i="4"/>
  <c r="IR13" i="4"/>
  <c r="FA100" i="2"/>
  <c r="BG230" i="2"/>
  <c r="Q234" i="2"/>
  <c r="IS198" i="4"/>
  <c r="EV232" i="4"/>
  <c r="FC102" i="2"/>
  <c r="FB164" i="2"/>
  <c r="IP146" i="4"/>
  <c r="IP81" i="4"/>
  <c r="CM231" i="2"/>
  <c r="IT27" i="4"/>
  <c r="EP232" i="4"/>
  <c r="FA195" i="2"/>
  <c r="IQ112" i="4"/>
  <c r="FD209" i="2"/>
  <c r="IP114" i="4"/>
  <c r="AW230" i="4"/>
  <c r="FA220" i="2"/>
  <c r="FB132" i="2"/>
  <c r="DU234" i="4"/>
  <c r="BA232" i="4"/>
  <c r="FB121" i="2"/>
  <c r="IR185" i="4"/>
  <c r="FN230" i="4"/>
  <c r="FC159" i="2"/>
  <c r="IV115" i="4"/>
  <c r="EZ231" i="2"/>
  <c r="FB166" i="2"/>
  <c r="CI231" i="4"/>
  <c r="IV64" i="4"/>
  <c r="IJ230" i="4"/>
  <c r="FD183" i="2"/>
  <c r="FD198" i="2"/>
  <c r="Q232" i="2"/>
  <c r="FA129" i="2"/>
  <c r="IW114" i="4"/>
  <c r="IU92" i="4"/>
  <c r="EJ232" i="2"/>
  <c r="FC144" i="2"/>
  <c r="M231" i="2"/>
  <c r="EM232" i="2"/>
  <c r="FD234" i="4"/>
  <c r="FA18" i="2"/>
  <c r="IQ60" i="4"/>
  <c r="IU82" i="4"/>
  <c r="CG232" i="4"/>
  <c r="IT212" i="4"/>
  <c r="IU132" i="4"/>
  <c r="FA226" i="2"/>
  <c r="FC115" i="2"/>
  <c r="DS233" i="2"/>
  <c r="EE232" i="2"/>
  <c r="AO233" i="4"/>
  <c r="FC105" i="2"/>
  <c r="ES234" i="4"/>
  <c r="O233" i="2"/>
  <c r="H234" i="2"/>
  <c r="Q232" i="4"/>
  <c r="FA13" i="2"/>
  <c r="BC230" i="4"/>
  <c r="IW128" i="4"/>
  <c r="IW86" i="4"/>
  <c r="BN234" i="2"/>
  <c r="DP233" i="4"/>
  <c r="CL231" i="2"/>
  <c r="CU233" i="4"/>
  <c r="FH232" i="4"/>
  <c r="FE133" i="2"/>
  <c r="FR232" i="4"/>
  <c r="IT42" i="4"/>
  <c r="BS231" i="4"/>
  <c r="FE218" i="2"/>
  <c r="FB9" i="2"/>
  <c r="IT163" i="4"/>
  <c r="BX232" i="2"/>
  <c r="FE113" i="2"/>
  <c r="FE39" i="2"/>
  <c r="BG233" i="2"/>
  <c r="EG234" i="4"/>
  <c r="DJ232" i="4"/>
  <c r="HZ233" i="4"/>
  <c r="IQ120" i="4"/>
  <c r="DN231" i="4"/>
  <c r="FA205" i="2"/>
  <c r="ES233" i="4"/>
  <c r="IT101" i="4"/>
  <c r="FA99" i="2"/>
  <c r="IQ102" i="4"/>
  <c r="BG233" i="4"/>
  <c r="BP231" i="2"/>
  <c r="FE80" i="2"/>
  <c r="HG234" i="4"/>
  <c r="FE31" i="2"/>
  <c r="IV203" i="4"/>
  <c r="FB95" i="2"/>
  <c r="FB89" i="2"/>
  <c r="FE84" i="2"/>
  <c r="IV205" i="4"/>
  <c r="EY230" i="2"/>
  <c r="AA233" i="4"/>
  <c r="IR206" i="4"/>
  <c r="FD193" i="2"/>
  <c r="IP95" i="4"/>
  <c r="FE45" i="2"/>
  <c r="BM234" i="2"/>
  <c r="CK230" i="2"/>
  <c r="IS93" i="4"/>
  <c r="FE32" i="2"/>
  <c r="FB8" i="2"/>
  <c r="AT230" i="2"/>
  <c r="AD230" i="2"/>
  <c r="AN231" i="2"/>
  <c r="FU232" i="4"/>
  <c r="IP23" i="4"/>
  <c r="IR118" i="4"/>
  <c r="FC147" i="2"/>
  <c r="FD66" i="2"/>
  <c r="IW136" i="4"/>
  <c r="CB233" i="2"/>
  <c r="IQ163" i="4"/>
  <c r="IV97" i="4"/>
  <c r="IS201" i="4"/>
  <c r="AL233" i="4"/>
  <c r="IU133" i="4"/>
  <c r="FC17" i="2"/>
  <c r="AX233" i="2"/>
  <c r="IS76" i="4"/>
  <c r="CK233" i="2"/>
  <c r="FE57" i="2"/>
  <c r="BW231" i="4"/>
  <c r="IK232" i="4"/>
  <c r="BZ231" i="4"/>
  <c r="FC231" i="4"/>
  <c r="FD93" i="2"/>
  <c r="HX234" i="4"/>
  <c r="IW113" i="4"/>
  <c r="FD77" i="2"/>
  <c r="IS89" i="4"/>
  <c r="FC44" i="2"/>
  <c r="DN231" i="2"/>
  <c r="IR127" i="4"/>
  <c r="FV234" i="4"/>
  <c r="IR156" i="4"/>
  <c r="IS153" i="4"/>
  <c r="GQ233" i="4"/>
  <c r="IR227" i="4"/>
  <c r="FB82" i="2"/>
  <c r="BP233" i="4"/>
  <c r="IU71" i="4"/>
  <c r="AC233" i="4"/>
  <c r="IW74" i="4"/>
  <c r="IS170" i="4"/>
  <c r="DL231" i="2"/>
  <c r="FB26" i="2"/>
  <c r="FC179" i="2"/>
  <c r="EI231" i="2"/>
  <c r="IS25" i="4"/>
  <c r="FE107" i="2"/>
  <c r="IU218" i="4"/>
  <c r="IS87" i="4"/>
  <c r="IR170" i="4"/>
  <c r="FD68" i="2"/>
  <c r="FD195" i="2"/>
  <c r="DK231" i="2"/>
  <c r="IS213" i="4"/>
  <c r="IP75" i="4"/>
  <c r="CJ233" i="2"/>
  <c r="FE33" i="2"/>
  <c r="EM231" i="4"/>
  <c r="FB232" i="4"/>
  <c r="IV170" i="4"/>
  <c r="IP112" i="4"/>
  <c r="IP125" i="4"/>
  <c r="CV232" i="2"/>
  <c r="O230" i="4"/>
  <c r="IR166" i="4"/>
  <c r="BB231" i="2"/>
  <c r="IW199" i="4"/>
  <c r="CX233" i="2"/>
  <c r="IT22" i="4"/>
  <c r="IP40" i="4"/>
  <c r="FE198" i="2"/>
  <c r="DE231" i="4"/>
  <c r="EF232" i="2"/>
  <c r="X231" i="2"/>
  <c r="AV233" i="4"/>
  <c r="IU87" i="4"/>
  <c r="IQ169" i="4"/>
  <c r="BN233" i="4"/>
  <c r="FA176" i="2"/>
  <c r="IO230" i="4"/>
  <c r="IQ100" i="4"/>
  <c r="GU234" i="4"/>
  <c r="FB148" i="2"/>
  <c r="CE234" i="4"/>
  <c r="GX230" i="4"/>
  <c r="GJ234" i="4"/>
  <c r="HG230" i="4"/>
  <c r="FA170" i="2"/>
  <c r="FB86" i="2"/>
  <c r="DN232" i="2"/>
  <c r="IV150" i="4"/>
  <c r="IH231" i="4"/>
  <c r="FE36" i="2"/>
  <c r="FE111" i="2"/>
  <c r="CR234" i="2"/>
  <c r="FE29" i="2"/>
  <c r="FE94" i="2"/>
  <c r="IM231" i="4"/>
  <c r="IS38" i="4"/>
  <c r="CA232" i="4"/>
  <c r="BZ230" i="2"/>
  <c r="IU176" i="4"/>
  <c r="DT232" i="2"/>
  <c r="CY231" i="2"/>
  <c r="IW111" i="4"/>
  <c r="CS230" i="2"/>
  <c r="DE230" i="4"/>
  <c r="IQ184" i="4"/>
  <c r="IW157" i="4"/>
  <c r="AX230" i="4"/>
  <c r="FA51" i="2"/>
  <c r="IQ39" i="4"/>
  <c r="IR123" i="4"/>
  <c r="FA136" i="2"/>
  <c r="AH230" i="4"/>
  <c r="R230" i="2"/>
  <c r="FB130" i="2"/>
  <c r="BU234" i="4"/>
  <c r="FC225" i="2"/>
  <c r="FA159" i="2"/>
  <c r="BO233" i="4"/>
  <c r="DV233" i="4"/>
  <c r="DX230" i="4"/>
  <c r="IU164" i="4"/>
  <c r="FC182" i="2"/>
  <c r="EN232" i="4"/>
  <c r="IR128" i="4"/>
  <c r="EC231" i="4"/>
  <c r="AF234" i="2"/>
  <c r="FD47" i="2"/>
  <c r="FD105" i="2"/>
  <c r="FE12" i="2"/>
  <c r="AR230" i="4"/>
  <c r="IP70" i="4"/>
  <c r="BD233" i="4"/>
  <c r="FE59" i="2"/>
  <c r="HP233" i="4"/>
  <c r="IP216" i="4"/>
  <c r="FA79" i="2"/>
  <c r="BS233" i="2"/>
  <c r="FB63" i="2"/>
  <c r="IU135" i="4"/>
  <c r="IU171" i="4"/>
  <c r="IW123" i="4"/>
  <c r="CD230" i="2"/>
  <c r="IV124" i="4"/>
  <c r="EN232" i="2"/>
  <c r="IP188" i="4"/>
  <c r="IR99" i="4"/>
  <c r="DP234" i="4"/>
  <c r="IW42" i="4"/>
  <c r="IQ229" i="4"/>
  <c r="FA200" i="2"/>
  <c r="IQ153" i="4"/>
  <c r="FB34" i="2"/>
  <c r="FD108" i="2"/>
  <c r="Z230" i="2"/>
  <c r="FB198" i="2"/>
  <c r="BR230" i="4"/>
  <c r="CN233" i="4"/>
  <c r="FA65" i="2"/>
  <c r="BV232" i="2"/>
  <c r="IV106" i="4"/>
  <c r="IR218" i="4"/>
  <c r="FD100" i="2"/>
  <c r="IV224" i="4"/>
  <c r="D232" i="4"/>
  <c r="FD49" i="2"/>
  <c r="FE23" i="2"/>
  <c r="IW139" i="4"/>
  <c r="FD59" i="2"/>
  <c r="CB232" i="2"/>
  <c r="IQ171" i="4"/>
  <c r="DH233" i="4"/>
  <c r="FE233" i="4"/>
  <c r="IW14" i="4"/>
  <c r="C233" i="2"/>
  <c r="CF234" i="2"/>
  <c r="IR194" i="4"/>
  <c r="FE199" i="2"/>
  <c r="IW151" i="4"/>
  <c r="IR25" i="4"/>
  <c r="IT21" i="4"/>
  <c r="IU166" i="4"/>
  <c r="FC203" i="2"/>
  <c r="GH232" i="4"/>
  <c r="IV220" i="4"/>
  <c r="IT166" i="4"/>
  <c r="FC95" i="2"/>
  <c r="IS165" i="4"/>
  <c r="IW143" i="4"/>
  <c r="IT72" i="4"/>
  <c r="FC85" i="2"/>
  <c r="AW231" i="2"/>
  <c r="E231" i="2"/>
  <c r="HR231" i="4"/>
  <c r="CH234" i="2"/>
  <c r="IU13" i="4"/>
  <c r="CL230" i="2"/>
  <c r="EV234" i="2"/>
  <c r="IV148" i="4"/>
  <c r="FE85" i="2"/>
  <c r="IR183" i="4"/>
  <c r="P233" i="2"/>
  <c r="IW158" i="4"/>
  <c r="IQ144" i="4"/>
  <c r="FE221" i="2"/>
  <c r="IW78" i="4"/>
  <c r="FE89" i="2"/>
  <c r="IW167" i="4"/>
  <c r="IS118" i="4"/>
  <c r="IQ22" i="4"/>
  <c r="FA135" i="2"/>
  <c r="IW145" i="4"/>
  <c r="IV85" i="4"/>
  <c r="IP193" i="4"/>
  <c r="IQ183" i="4"/>
  <c r="DH231" i="2"/>
  <c r="BC234" i="2"/>
  <c r="FD117" i="2"/>
  <c r="EC232" i="2"/>
  <c r="CN233" i="2"/>
  <c r="FC232" i="4"/>
  <c r="BU230" i="4"/>
  <c r="IP73" i="4"/>
  <c r="IP99" i="4"/>
  <c r="DB230" i="2"/>
  <c r="IS53" i="4"/>
  <c r="FV233" i="4"/>
  <c r="IQ53" i="4"/>
  <c r="CY233" i="4"/>
  <c r="IQ160" i="4"/>
  <c r="IT19" i="4"/>
  <c r="IR219" i="4"/>
  <c r="FP234" i="4"/>
  <c r="AU234" i="4"/>
  <c r="FD166" i="2"/>
  <c r="IR58" i="4"/>
  <c r="CQ233" i="2"/>
  <c r="DR233" i="2"/>
  <c r="IR89" i="4"/>
  <c r="DL231" i="4"/>
  <c r="IU123" i="4"/>
  <c r="IT129" i="4"/>
  <c r="AC230" i="2"/>
  <c r="IT136" i="4"/>
  <c r="IT80" i="4"/>
  <c r="M232" i="4"/>
  <c r="EU234" i="2"/>
  <c r="CB231" i="4"/>
  <c r="BJ234" i="4"/>
  <c r="FD114" i="2"/>
  <c r="IN234" i="4"/>
  <c r="FD153" i="2"/>
  <c r="CN230" i="4"/>
  <c r="IU204" i="4"/>
  <c r="AD231" i="4"/>
  <c r="M232" i="2"/>
  <c r="AM231" i="2"/>
  <c r="CI230" i="2"/>
  <c r="IR111" i="4"/>
  <c r="BD231" i="4"/>
  <c r="IQ46" i="4"/>
  <c r="IP71" i="4"/>
  <c r="FC200" i="2"/>
  <c r="FD201" i="2"/>
  <c r="IT104" i="4"/>
  <c r="EV234" i="4"/>
  <c r="GP234" i="4"/>
  <c r="U231" i="4"/>
  <c r="IS209" i="4"/>
  <c r="FE37" i="2"/>
  <c r="IW73" i="4"/>
  <c r="IR64" i="4"/>
  <c r="GA230" i="4"/>
  <c r="FC146" i="2"/>
  <c r="FA152" i="2"/>
  <c r="FD143" i="2"/>
  <c r="GO234" i="4"/>
  <c r="FA47" i="2"/>
  <c r="IU199" i="4"/>
  <c r="IS71" i="4"/>
  <c r="IR83" i="4"/>
  <c r="GH230" i="4"/>
  <c r="DC230" i="4"/>
  <c r="EZ230" i="4"/>
  <c r="FB87" i="2"/>
  <c r="IW88" i="4"/>
  <c r="GE234" i="4"/>
  <c r="FE75" i="2"/>
  <c r="EV233" i="4"/>
  <c r="IP43" i="4"/>
  <c r="IP191" i="4"/>
  <c r="AD234" i="2"/>
  <c r="FC210" i="2"/>
  <c r="FC94" i="2"/>
  <c r="AU232" i="2"/>
  <c r="EI231" i="4"/>
  <c r="IV93" i="4"/>
  <c r="IS229" i="4"/>
  <c r="FC41" i="2"/>
  <c r="IU74" i="4"/>
  <c r="FA110" i="2"/>
  <c r="AN230" i="2"/>
  <c r="IP156" i="4"/>
  <c r="IT112" i="4"/>
  <c r="FC141" i="2"/>
  <c r="BI230" i="4"/>
  <c r="FD121" i="2"/>
  <c r="AU233" i="4"/>
  <c r="FB30" i="2"/>
  <c r="FA134" i="2"/>
  <c r="BM233" i="4"/>
  <c r="IQ90" i="4"/>
  <c r="FC33" i="2"/>
  <c r="FE83" i="2"/>
  <c r="FA147" i="2"/>
  <c r="IS94" i="4"/>
  <c r="IQ161" i="4"/>
  <c r="FD103" i="2"/>
  <c r="ER234" i="4"/>
  <c r="T233" i="4"/>
  <c r="DM233" i="2"/>
  <c r="AK230" i="4"/>
  <c r="IW164" i="4"/>
  <c r="IU158" i="4"/>
  <c r="ET232" i="2"/>
  <c r="IP173" i="4"/>
  <c r="I231" i="2"/>
  <c r="IU85" i="4"/>
  <c r="FE60" i="2"/>
  <c r="IR54" i="4"/>
  <c r="IV43" i="4"/>
  <c r="FC120" i="2"/>
  <c r="IV138" i="4"/>
  <c r="CC234" i="4"/>
  <c r="FC173" i="2"/>
  <c r="IT157" i="4"/>
  <c r="FD122" i="2"/>
  <c r="IP222" i="4"/>
  <c r="IS35" i="4"/>
  <c r="FA231" i="4"/>
  <c r="CZ234" i="2"/>
  <c r="FB31" i="2"/>
  <c r="FH230" i="4"/>
  <c r="BD234" i="2"/>
  <c r="IR16" i="4"/>
  <c r="FE207" i="2"/>
  <c r="BQ234" i="4"/>
  <c r="IW175" i="4"/>
  <c r="IV76" i="4"/>
  <c r="IS210" i="4"/>
  <c r="FD30" i="2"/>
  <c r="AB231" i="2"/>
  <c r="FC172" i="2"/>
  <c r="FI234" i="4"/>
  <c r="IR31" i="4"/>
  <c r="IT7" i="4"/>
  <c r="AZ232" i="2"/>
  <c r="AM232" i="2"/>
  <c r="IU25" i="4"/>
  <c r="N230" i="4"/>
  <c r="IQ9" i="4"/>
  <c r="BR233" i="4"/>
  <c r="IR107" i="4"/>
  <c r="FS233" i="4"/>
  <c r="HU232" i="4"/>
  <c r="IF232" i="4"/>
  <c r="IQ116" i="4"/>
  <c r="IP131" i="4"/>
  <c r="IT151" i="4"/>
  <c r="CC231" i="2"/>
  <c r="IW227" i="4"/>
  <c r="IW71" i="4"/>
  <c r="IS7" i="4"/>
  <c r="CS232" i="4"/>
  <c r="FB19" i="2"/>
  <c r="IV22" i="4"/>
  <c r="CQ230" i="2"/>
  <c r="AB230" i="2"/>
  <c r="FB152" i="2"/>
  <c r="FB196" i="2"/>
  <c r="FB139" i="2"/>
  <c r="EL231" i="4"/>
  <c r="DJ233" i="2"/>
  <c r="IF233" i="4"/>
  <c r="ED231" i="4"/>
  <c r="IS24" i="4"/>
  <c r="IQ217" i="4"/>
  <c r="AC234" i="2"/>
  <c r="FB85" i="2"/>
  <c r="IS114" i="4"/>
  <c r="IT198" i="4"/>
  <c r="AG231" i="4"/>
  <c r="FB104" i="2"/>
  <c r="IS40" i="4"/>
  <c r="FD150" i="2"/>
  <c r="FC112" i="2"/>
  <c r="IT176" i="4"/>
  <c r="IQ14" i="4"/>
  <c r="FB203" i="2"/>
  <c r="IR100" i="4"/>
  <c r="IS37" i="4"/>
  <c r="IW204" i="4"/>
  <c r="IW118" i="4"/>
  <c r="IW165" i="4"/>
  <c r="BU231" i="2"/>
  <c r="IS182" i="4"/>
  <c r="IP164" i="4"/>
  <c r="EA234" i="4"/>
  <c r="IT181" i="4"/>
  <c r="FC74" i="2"/>
  <c r="IP176" i="4"/>
  <c r="IP206" i="4"/>
  <c r="FA207" i="2"/>
  <c r="IQ110" i="4"/>
  <c r="AP230" i="4"/>
  <c r="FB118" i="2"/>
  <c r="IV125" i="4"/>
  <c r="IU181" i="4"/>
  <c r="IQ228" i="4"/>
  <c r="FD139" i="2"/>
  <c r="G233" i="2"/>
  <c r="IQ26" i="4"/>
  <c r="CG233" i="2"/>
  <c r="FD187" i="2"/>
  <c r="IS61" i="4"/>
  <c r="H232" i="4"/>
  <c r="IR12" i="4"/>
  <c r="IV221" i="4"/>
  <c r="G232" i="4"/>
  <c r="FM234" i="4"/>
  <c r="FE110" i="2"/>
  <c r="FD185" i="2"/>
  <c r="X233" i="4"/>
  <c r="FC45" i="2"/>
  <c r="IS28" i="4"/>
  <c r="FB168" i="2"/>
  <c r="AX230" i="2"/>
  <c r="AU234" i="2"/>
  <c r="BH230" i="4"/>
  <c r="IQ123" i="4"/>
  <c r="CQ230" i="4"/>
  <c r="EF234" i="4"/>
  <c r="DW234" i="4"/>
  <c r="IV60" i="4"/>
  <c r="FE52" i="2"/>
  <c r="EL233" i="2"/>
  <c r="HN230" i="4"/>
  <c r="BS230" i="4"/>
  <c r="EH231" i="4"/>
  <c r="IR195" i="4"/>
  <c r="FC220" i="2"/>
  <c r="IV229" i="4"/>
  <c r="FB46" i="2"/>
  <c r="IT77" i="4"/>
  <c r="IQ168" i="4"/>
  <c r="IR85" i="4"/>
  <c r="FD69" i="2"/>
  <c r="AS233" i="4"/>
  <c r="FB153" i="2"/>
  <c r="FC76" i="2"/>
  <c r="IP39" i="4"/>
  <c r="DZ234" i="2"/>
  <c r="HN232" i="4"/>
  <c r="IW57" i="4"/>
  <c r="IQ175" i="4"/>
  <c r="IS19" i="4"/>
  <c r="CB231" i="2"/>
  <c r="CM231" i="4"/>
  <c r="IL230" i="4"/>
  <c r="AN234" i="4"/>
  <c r="IT34" i="4"/>
  <c r="IQ47" i="4"/>
  <c r="HL230" i="4"/>
  <c r="IQ107" i="4"/>
  <c r="IU172" i="4"/>
  <c r="IP38" i="4"/>
  <c r="IW52" i="4"/>
  <c r="IP170" i="4"/>
  <c r="AK234" i="2"/>
  <c r="IV56" i="4"/>
  <c r="FA193" i="2"/>
  <c r="FB234" i="4"/>
  <c r="FC91" i="2"/>
  <c r="DD231" i="4"/>
  <c r="BK233" i="2"/>
  <c r="FB202" i="2"/>
  <c r="DD234" i="2"/>
  <c r="IP77" i="4"/>
  <c r="C233" i="4"/>
  <c r="IW185" i="4"/>
  <c r="W234" i="4"/>
  <c r="AZ230" i="4"/>
  <c r="EJ231" i="2"/>
  <c r="IP134" i="4"/>
  <c r="IP135" i="4"/>
  <c r="IP223" i="4"/>
  <c r="DV231" i="4"/>
  <c r="FA189" i="2"/>
  <c r="IQ33" i="4"/>
  <c r="IU205" i="4"/>
  <c r="IT124" i="4"/>
  <c r="FE222" i="2"/>
  <c r="IS200" i="4"/>
  <c r="HR234" i="4"/>
  <c r="FD129" i="2"/>
  <c r="IR32" i="4"/>
  <c r="CO231" i="4"/>
  <c r="R232" i="2"/>
  <c r="IT160" i="4"/>
  <c r="FA92" i="2"/>
  <c r="FA69" i="2"/>
  <c r="CQ234" i="2"/>
  <c r="IP36" i="4"/>
  <c r="EZ232" i="4"/>
  <c r="CR231" i="4"/>
  <c r="FE22" i="2"/>
  <c r="AQ231" i="2"/>
  <c r="IV120" i="4"/>
  <c r="FB103" i="2"/>
  <c r="GB231" i="4"/>
  <c r="FE229" i="2"/>
  <c r="FD123" i="2"/>
  <c r="FE65" i="2"/>
  <c r="CX231" i="4"/>
  <c r="IU78" i="4"/>
  <c r="IT203" i="4"/>
  <c r="BY232" i="2"/>
  <c r="IR73" i="4"/>
  <c r="IV104" i="4"/>
  <c r="FE230" i="4"/>
  <c r="BJ231" i="4"/>
  <c r="FA120" i="2"/>
  <c r="FD216" i="2"/>
  <c r="FA202" i="2"/>
  <c r="DF230" i="2"/>
  <c r="IR60" i="4"/>
  <c r="IP186" i="4"/>
  <c r="DL233" i="4"/>
  <c r="IR97" i="4"/>
  <c r="IV88" i="4"/>
  <c r="IU68" i="4"/>
  <c r="EU234" i="4"/>
  <c r="FC205" i="2"/>
  <c r="FE200" i="2"/>
  <c r="CS233" i="4"/>
  <c r="IS110" i="4"/>
  <c r="FB192" i="2"/>
  <c r="HT231" i="4"/>
  <c r="IP30" i="4"/>
  <c r="IT84" i="4"/>
  <c r="FD20" i="2"/>
  <c r="FE191" i="2"/>
  <c r="GW234" i="4"/>
  <c r="FA46" i="2"/>
  <c r="IT44" i="4"/>
  <c r="FA89" i="2"/>
  <c r="IP21" i="4"/>
  <c r="IP196" i="4"/>
  <c r="BP230" i="2"/>
  <c r="AI234" i="2"/>
  <c r="IW219" i="4"/>
  <c r="IR79" i="4"/>
  <c r="HS232" i="4"/>
  <c r="FC13" i="2"/>
  <c r="IP101" i="4"/>
  <c r="IT94" i="4"/>
  <c r="AG232" i="4"/>
  <c r="IW90" i="4"/>
  <c r="FA102" i="2"/>
  <c r="CL231" i="4"/>
  <c r="IR41" i="4"/>
  <c r="FC218" i="2"/>
  <c r="DH234" i="2"/>
  <c r="H233" i="4"/>
  <c r="IQ8" i="4"/>
  <c r="IQ70" i="4"/>
  <c r="FE171" i="2"/>
  <c r="IQ15" i="4"/>
  <c r="IR15" i="4"/>
  <c r="AO233" i="2"/>
  <c r="CZ233" i="4"/>
  <c r="IR189" i="4"/>
  <c r="BO232" i="4"/>
  <c r="IU65" i="4"/>
  <c r="FD171" i="2"/>
  <c r="IU188" i="4"/>
  <c r="IU79" i="4"/>
  <c r="FA188" i="2"/>
  <c r="IW44" i="4"/>
  <c r="FA201" i="2"/>
  <c r="DL230" i="2"/>
  <c r="AJ232" i="4"/>
  <c r="FE103" i="2"/>
  <c r="IP108" i="4"/>
  <c r="AH234" i="4"/>
  <c r="IS186" i="4"/>
  <c r="FC175" i="2"/>
  <c r="M233" i="4"/>
  <c r="FD124" i="2"/>
  <c r="DV231" i="2"/>
  <c r="E233" i="2"/>
  <c r="IV107" i="4"/>
  <c r="BL234" i="4"/>
  <c r="IW163" i="4"/>
  <c r="IT158" i="4"/>
  <c r="IR38" i="4"/>
  <c r="FA144" i="2"/>
  <c r="GM233" i="4"/>
  <c r="DR231" i="4"/>
  <c r="IQ212" i="4"/>
  <c r="AL231" i="2"/>
  <c r="HE234" i="4"/>
  <c r="FC124" i="2"/>
  <c r="GS233" i="4"/>
  <c r="FY230" i="4"/>
  <c r="FD135" i="2"/>
  <c r="IT191" i="4"/>
  <c r="FE141" i="2"/>
  <c r="FD120" i="2"/>
  <c r="IU84" i="4"/>
  <c r="FD227" i="2"/>
  <c r="AV231" i="2"/>
  <c r="IT197" i="4"/>
  <c r="IV155" i="4"/>
  <c r="FA37" i="2"/>
  <c r="IT90" i="4"/>
  <c r="AO231" i="4"/>
  <c r="IW101" i="4"/>
  <c r="HV233" i="4"/>
  <c r="IR157" i="4"/>
  <c r="FD83" i="2"/>
  <c r="IT148" i="4"/>
  <c r="HJ231" i="4"/>
  <c r="IT140" i="4"/>
  <c r="IE230" i="4"/>
  <c r="FD189" i="2"/>
  <c r="CO234" i="2"/>
  <c r="FE18" i="2"/>
  <c r="FE215" i="2"/>
  <c r="IV44" i="4"/>
  <c r="CH230" i="2"/>
  <c r="IR62" i="4"/>
  <c r="DO233" i="2"/>
  <c r="IW11" i="4"/>
  <c r="FA130" i="2"/>
  <c r="IU146" i="4"/>
  <c r="FE134" i="2"/>
  <c r="IS65" i="4"/>
  <c r="AM232" i="4"/>
  <c r="IW137" i="4"/>
  <c r="IU42" i="4"/>
  <c r="IS222" i="4"/>
  <c r="IV71" i="4"/>
  <c r="EV233" i="2"/>
  <c r="AD230" i="4"/>
  <c r="IP54" i="4"/>
  <c r="IV187" i="4"/>
  <c r="AF232" i="2"/>
  <c r="DQ234" i="4"/>
  <c r="EF231" i="4"/>
  <c r="IR51" i="4"/>
  <c r="FC123" i="2"/>
  <c r="GP232" i="4"/>
  <c r="BE230" i="4"/>
  <c r="HR233" i="4"/>
  <c r="CL233" i="4"/>
  <c r="IW75" i="4"/>
  <c r="FA230" i="4"/>
  <c r="N234" i="4"/>
  <c r="IT57" i="4"/>
  <c r="EY230" i="4"/>
  <c r="FB163" i="2"/>
  <c r="GE231" i="4"/>
  <c r="EQ231" i="4"/>
  <c r="IP50" i="4"/>
  <c r="AR233" i="4"/>
  <c r="CF234" i="4"/>
  <c r="FB229" i="2"/>
  <c r="IV209" i="4"/>
  <c r="V231" i="2"/>
  <c r="FM232" i="4"/>
  <c r="FA234" i="4"/>
  <c r="BE232" i="2"/>
  <c r="IT202" i="4"/>
  <c r="R232" i="4"/>
  <c r="HK233" i="4"/>
  <c r="IS50" i="4"/>
  <c r="BK234" i="4"/>
  <c r="IQ65" i="4"/>
  <c r="CR233" i="4"/>
  <c r="IT54" i="4"/>
  <c r="J230" i="4"/>
  <c r="BS232" i="4"/>
  <c r="FE231" i="4"/>
  <c r="IT165" i="4"/>
  <c r="DN233" i="2"/>
  <c r="FC64" i="2"/>
  <c r="FE174" i="2"/>
  <c r="FU233" i="4"/>
  <c r="FE148" i="2"/>
  <c r="FA76" i="2"/>
  <c r="FE212" i="2"/>
  <c r="FA221" i="2"/>
  <c r="CI233" i="4"/>
  <c r="IR199" i="4"/>
  <c r="IT26" i="4"/>
  <c r="FB183" i="2"/>
  <c r="IV227" i="4"/>
  <c r="AW233" i="2"/>
  <c r="IP205" i="4"/>
  <c r="IW107" i="4"/>
  <c r="IP203" i="4"/>
  <c r="CI232" i="2"/>
  <c r="IV70" i="4"/>
  <c r="FC37" i="2"/>
  <c r="AK233" i="4"/>
  <c r="HP230" i="4"/>
  <c r="EC232" i="4"/>
  <c r="FE181" i="2"/>
  <c r="FE232" i="4"/>
  <c r="HK230" i="4"/>
  <c r="EE230" i="2"/>
  <c r="FB99" i="2"/>
  <c r="DM234" i="4"/>
  <c r="GF230" i="4"/>
  <c r="IQ207" i="4"/>
  <c r="IT209" i="4"/>
  <c r="FB22" i="2"/>
  <c r="EL234" i="2"/>
  <c r="IT138" i="4"/>
  <c r="IT139" i="4"/>
  <c r="AY234" i="2"/>
  <c r="IT121" i="4"/>
  <c r="Z233" i="2"/>
  <c r="E230" i="2"/>
  <c r="FE76" i="2"/>
  <c r="FD163" i="2"/>
  <c r="DZ230" i="4"/>
  <c r="IO231" i="4"/>
  <c r="Z232" i="2"/>
  <c r="AC232" i="2"/>
  <c r="IV214" i="4"/>
  <c r="DW230" i="2"/>
  <c r="FD178" i="2"/>
  <c r="IU180" i="4"/>
  <c r="IW32" i="4"/>
  <c r="FF234" i="4"/>
  <c r="IV153" i="4"/>
  <c r="DZ234" i="4"/>
  <c r="FD101" i="2"/>
  <c r="IU227" i="4"/>
  <c r="IQ77" i="4"/>
  <c r="FC11" i="2"/>
  <c r="IQ117" i="4"/>
  <c r="AH233" i="2"/>
  <c r="BC231" i="4"/>
  <c r="FE136" i="2"/>
  <c r="FC155" i="2"/>
  <c r="AM234" i="4"/>
  <c r="CE230" i="4"/>
  <c r="IV38" i="4"/>
  <c r="IQ196" i="4"/>
  <c r="CB232" i="4"/>
  <c r="FA96" i="2"/>
  <c r="GQ230" i="4"/>
  <c r="GC234" i="4"/>
  <c r="FD107" i="2"/>
  <c r="FC222" i="2"/>
  <c r="FA12" i="2"/>
  <c r="L232" i="4"/>
  <c r="BZ231" i="2"/>
  <c r="FJ233" i="4"/>
  <c r="FE64" i="2"/>
  <c r="CV230" i="4"/>
  <c r="IR67" i="4"/>
  <c r="HR232" i="4"/>
  <c r="IS178" i="4"/>
  <c r="FD63" i="2"/>
  <c r="IU187" i="4"/>
  <c r="K233" i="2"/>
  <c r="FE66" i="2"/>
  <c r="DM230" i="4"/>
  <c r="BE234" i="2"/>
  <c r="FB151" i="2"/>
  <c r="IP67" i="4"/>
  <c r="IS8" i="4"/>
  <c r="BM231" i="4"/>
  <c r="IP116" i="4"/>
  <c r="FA58" i="2"/>
  <c r="IT186" i="4"/>
  <c r="HV232" i="4"/>
  <c r="DP233" i="2"/>
  <c r="DS230" i="4"/>
  <c r="AM234" i="2"/>
  <c r="DZ231" i="2"/>
  <c r="GA232" i="4"/>
  <c r="FB200" i="2"/>
  <c r="IR52" i="4"/>
  <c r="FD154" i="2"/>
  <c r="IV178" i="4"/>
  <c r="FD210" i="2"/>
  <c r="FC139" i="2"/>
  <c r="FB116" i="2"/>
  <c r="FA157" i="2"/>
  <c r="FE145" i="2"/>
  <c r="FC224" i="2"/>
  <c r="BI234" i="2"/>
  <c r="EZ234" i="4"/>
  <c r="IV21" i="4"/>
  <c r="FA172" i="2"/>
  <c r="BM230" i="2"/>
  <c r="FE209" i="2"/>
  <c r="HD231" i="4"/>
  <c r="CU231" i="2"/>
  <c r="FF233" i="4"/>
  <c r="EA232" i="2"/>
  <c r="IW215" i="4"/>
  <c r="IV228" i="4"/>
  <c r="FB126" i="2"/>
  <c r="HM234" i="4"/>
  <c r="GH231" i="4"/>
  <c r="IV111" i="4"/>
  <c r="AB234" i="4"/>
  <c r="CY234" i="2"/>
  <c r="IS139" i="4"/>
  <c r="EF234" i="2"/>
  <c r="FJ234" i="4"/>
  <c r="DU234" i="2"/>
  <c r="EG234" i="2"/>
  <c r="EQ232" i="4"/>
  <c r="IW154" i="4"/>
  <c r="FC24" i="2"/>
  <c r="IP149" i="4"/>
  <c r="IU182" i="4"/>
  <c r="IW131" i="4"/>
  <c r="DB230" i="4"/>
  <c r="IR184" i="4"/>
  <c r="IT10" i="4"/>
  <c r="FE44" i="2"/>
  <c r="FB213" i="2"/>
  <c r="FC125" i="2"/>
  <c r="FB215" i="2"/>
  <c r="IS23" i="4"/>
  <c r="FC163" i="2"/>
  <c r="IW43" i="4"/>
  <c r="IU129" i="4"/>
  <c r="BU232" i="4"/>
  <c r="FE16" i="2"/>
  <c r="CJ233" i="4"/>
  <c r="EE233" i="2"/>
  <c r="IW176" i="4"/>
  <c r="IQ131" i="4"/>
  <c r="DW234" i="2"/>
  <c r="BE231" i="2"/>
  <c r="AA232" i="4"/>
  <c r="IU152" i="4"/>
  <c r="IW100" i="4"/>
  <c r="IU46" i="4"/>
  <c r="FE138" i="2"/>
  <c r="IV189" i="4"/>
  <c r="FE93" i="2"/>
  <c r="EU230" i="2"/>
  <c r="FI230" i="4"/>
  <c r="CL232" i="4"/>
  <c r="FC234" i="4"/>
  <c r="BI232" i="4"/>
  <c r="IV63" i="4"/>
  <c r="CS231" i="4"/>
  <c r="FA32" i="2"/>
  <c r="IQ86" i="4"/>
  <c r="IP17" i="4"/>
  <c r="FB147" i="2"/>
  <c r="DS231" i="4"/>
  <c r="CJ234" i="4"/>
  <c r="FM230" i="4"/>
  <c r="CU232" i="2"/>
  <c r="F230" i="4"/>
  <c r="IT25" i="4"/>
  <c r="AS233" i="2"/>
  <c r="FD231" i="4"/>
  <c r="EO230" i="2"/>
  <c r="IT220" i="4"/>
  <c r="DM232" i="2"/>
  <c r="IR36" i="4"/>
  <c r="CQ231" i="4"/>
  <c r="IW220" i="4"/>
  <c r="FB54" i="2"/>
  <c r="IS46" i="4"/>
  <c r="DK233" i="4"/>
  <c r="FW234" i="4"/>
  <c r="IQ109" i="4"/>
  <c r="IS103" i="4"/>
  <c r="IW160" i="4"/>
  <c r="IW104" i="4"/>
  <c r="FB23" i="2"/>
  <c r="FA187" i="2"/>
  <c r="L234" i="2"/>
  <c r="GN230" i="4"/>
  <c r="AB232" i="2"/>
  <c r="IR168" i="4"/>
  <c r="BY230" i="4"/>
  <c r="IT35" i="4"/>
  <c r="IP215" i="4"/>
  <c r="IU139" i="4"/>
  <c r="IR202" i="4"/>
  <c r="IW147" i="4"/>
  <c r="IQ127" i="4"/>
  <c r="FE28" i="2"/>
  <c r="IQ156" i="4"/>
  <c r="IS160" i="4"/>
  <c r="AE234" i="4"/>
  <c r="IW202" i="4"/>
  <c r="IR196" i="4"/>
  <c r="CO232" i="2"/>
  <c r="FD145" i="2"/>
  <c r="IW172" i="4"/>
  <c r="IT207" i="4"/>
  <c r="IT179" i="4"/>
  <c r="DV234" i="2"/>
  <c r="T231" i="4"/>
  <c r="FA216" i="2"/>
  <c r="IS137" i="4"/>
  <c r="FE146" i="2"/>
  <c r="IR27" i="4"/>
  <c r="FZ234" i="4"/>
  <c r="IV45" i="4"/>
  <c r="IT60" i="4"/>
  <c r="X233" i="2"/>
  <c r="AE231" i="2"/>
  <c r="FB62" i="2"/>
  <c r="S233" i="2"/>
  <c r="IP37" i="4"/>
  <c r="IP61" i="4"/>
  <c r="FN233" i="4"/>
  <c r="FB74" i="2"/>
  <c r="IR215" i="4"/>
  <c r="IQ54" i="4"/>
  <c r="DQ231" i="4"/>
  <c r="IB230" i="4"/>
  <c r="FC56" i="2"/>
  <c r="FA182" i="2"/>
  <c r="IP126" i="4"/>
  <c r="EB233" i="4"/>
  <c r="BF232" i="2"/>
  <c r="AV230" i="4"/>
  <c r="IS204" i="4"/>
  <c r="AK231" i="4"/>
  <c r="BO231" i="2"/>
  <c r="IU109" i="4"/>
  <c r="IR164" i="4"/>
  <c r="C230" i="2"/>
  <c r="IU44" i="4"/>
  <c r="AA230" i="4"/>
  <c r="IP212" i="4"/>
  <c r="FC134" i="2"/>
  <c r="FC195" i="2"/>
  <c r="FC20" i="2"/>
  <c r="IR223" i="4"/>
  <c r="IS12" i="4"/>
  <c r="IU184" i="4"/>
  <c r="BA233" i="2"/>
  <c r="IR9" i="4"/>
  <c r="AO230" i="4"/>
  <c r="IQ135" i="4"/>
  <c r="IA234" i="4"/>
  <c r="IV136" i="4"/>
  <c r="EI233" i="2"/>
  <c r="FD217" i="2"/>
  <c r="FA74" i="2"/>
  <c r="IU33" i="4"/>
  <c r="IP42" i="4"/>
  <c r="IQ195" i="4"/>
  <c r="FC81" i="2"/>
  <c r="FA190" i="2"/>
  <c r="DE230" i="2"/>
  <c r="IV196" i="4"/>
  <c r="FC42" i="2"/>
  <c r="DL233" i="2"/>
  <c r="FA75" i="2"/>
  <c r="BX231" i="2"/>
  <c r="BY231" i="2"/>
  <c r="DV232" i="2"/>
  <c r="IQ132" i="4"/>
  <c r="IS159" i="4"/>
  <c r="IT37" i="4"/>
  <c r="FC28" i="2"/>
  <c r="IV161" i="4"/>
  <c r="FE96" i="2"/>
  <c r="IW190" i="4"/>
  <c r="IU86" i="4"/>
  <c r="BA230" i="4"/>
  <c r="FE70" i="2"/>
  <c r="FC132" i="2"/>
  <c r="IU75" i="4"/>
  <c r="FB17" i="2"/>
  <c r="FE197" i="2"/>
  <c r="FD155" i="2"/>
  <c r="FD70" i="2"/>
  <c r="IR148" i="4"/>
  <c r="FB122" i="2"/>
  <c r="FE25" i="2"/>
  <c r="AC231" i="4"/>
  <c r="CO233" i="2"/>
  <c r="AU232" i="4"/>
  <c r="FB124" i="2"/>
  <c r="FE175" i="2"/>
  <c r="IS223" i="4"/>
  <c r="N231" i="2"/>
  <c r="IW129" i="4"/>
  <c r="IW72" i="4"/>
  <c r="FB210" i="2"/>
  <c r="AR231" i="4"/>
  <c r="AM233" i="2"/>
  <c r="HB233" i="4"/>
  <c r="IW61" i="4"/>
  <c r="IW68" i="4"/>
  <c r="IS202" i="4"/>
  <c r="BP232" i="4"/>
  <c r="IR11" i="4"/>
  <c r="IR90" i="4"/>
  <c r="U230" i="2"/>
  <c r="FB191" i="2"/>
  <c r="AV232" i="4"/>
  <c r="FD158" i="2"/>
  <c r="IP69" i="4"/>
  <c r="IS96" i="4"/>
  <c r="IR150" i="4"/>
  <c r="BU232" i="2"/>
  <c r="FA23" i="2"/>
  <c r="FB52" i="2"/>
  <c r="FE203" i="2"/>
  <c r="IP155" i="4"/>
  <c r="B234" i="4"/>
  <c r="T230" i="2"/>
  <c r="AH232" i="4"/>
  <c r="IW18" i="4"/>
  <c r="IW166" i="4"/>
  <c r="FR231" i="4"/>
  <c r="FB78" i="2"/>
  <c r="EH230" i="4"/>
  <c r="IQ193" i="4"/>
  <c r="CY231" i="4"/>
  <c r="FE55" i="2"/>
  <c r="HJ232" i="4"/>
  <c r="FB42" i="2"/>
  <c r="IV14" i="4"/>
  <c r="AA234" i="4"/>
  <c r="IR80" i="4"/>
  <c r="FC131" i="2"/>
  <c r="FD87" i="2"/>
  <c r="GG234" i="4"/>
  <c r="V230" i="2"/>
  <c r="BF231" i="2"/>
  <c r="FB24" i="2"/>
  <c r="IT43" i="4"/>
  <c r="FE170" i="2"/>
  <c r="K231" i="4"/>
  <c r="CT231" i="4"/>
  <c r="FA156" i="2"/>
  <c r="IV28" i="4"/>
  <c r="AH230" i="2"/>
  <c r="IP117" i="4"/>
  <c r="EV231" i="2"/>
  <c r="IU52" i="4"/>
  <c r="IQ165" i="4"/>
  <c r="IP167" i="4"/>
  <c r="AC231" i="2"/>
  <c r="FD186" i="2"/>
  <c r="IQ149" i="4"/>
  <c r="DB233" i="2"/>
  <c r="IT214" i="4"/>
  <c r="IU128" i="4"/>
  <c r="FC97" i="2"/>
  <c r="IT159" i="4"/>
  <c r="IW141" i="4"/>
  <c r="H230" i="4"/>
  <c r="HD230" i="4"/>
  <c r="FD110" i="2"/>
  <c r="CS231" i="2"/>
  <c r="AI230" i="2"/>
  <c r="M233" i="2"/>
  <c r="DB234" i="4"/>
  <c r="FA224" i="2"/>
  <c r="FE72" i="2"/>
  <c r="FB197" i="2"/>
  <c r="FD146" i="2"/>
  <c r="DK230" i="2"/>
  <c r="IP190" i="4"/>
  <c r="IU163" i="4"/>
  <c r="BG234" i="2"/>
  <c r="FE158" i="2"/>
  <c r="IQ96" i="4"/>
  <c r="AI233" i="2"/>
  <c r="FB230" i="4"/>
  <c r="AM230" i="4"/>
  <c r="FD65" i="2"/>
  <c r="GV233" i="4"/>
  <c r="FE129" i="2"/>
  <c r="IQ92" i="4"/>
  <c r="IQ66" i="4"/>
  <c r="IP78" i="4"/>
  <c r="FD41" i="2"/>
  <c r="IV54" i="4"/>
  <c r="DW232" i="2"/>
  <c r="FC161" i="2"/>
  <c r="CW233" i="4"/>
  <c r="IU127" i="4"/>
  <c r="IT69" i="4"/>
  <c r="IW201" i="4"/>
  <c r="IR49" i="4"/>
  <c r="BQ234" i="2"/>
  <c r="FC58" i="2"/>
  <c r="EM230" i="4"/>
  <c r="FE34" i="2"/>
  <c r="BF231" i="4"/>
  <c r="DF231" i="2"/>
  <c r="BK231" i="4"/>
  <c r="FE86" i="2"/>
  <c r="BW234" i="4"/>
  <c r="HT234" i="4"/>
  <c r="IQ81" i="4"/>
  <c r="CH232" i="2"/>
  <c r="IR198" i="4"/>
  <c r="IR182" i="4"/>
  <c r="IT75" i="4"/>
  <c r="IQ174" i="4"/>
  <c r="IU144" i="4"/>
  <c r="ET230" i="2"/>
  <c r="IU64" i="4"/>
  <c r="DG234" i="4"/>
  <c r="FC103" i="2"/>
  <c r="FD208" i="2"/>
  <c r="FE219" i="2"/>
  <c r="IT78" i="4"/>
  <c r="BL234" i="2"/>
  <c r="IQ87" i="4"/>
  <c r="IS91" i="4"/>
  <c r="IQ59" i="4"/>
  <c r="IW51" i="4"/>
  <c r="FC32" i="2"/>
  <c r="IS88" i="4"/>
  <c r="ET233" i="4"/>
  <c r="IV215" i="4"/>
  <c r="IP162" i="4"/>
  <c r="CV234" i="2"/>
  <c r="FE21" i="2"/>
  <c r="L231" i="4"/>
  <c r="D234" i="4"/>
  <c r="FD80" i="2"/>
  <c r="FD36" i="2"/>
  <c r="FB133" i="2"/>
  <c r="FA105" i="2"/>
  <c r="FE74" i="2"/>
  <c r="S234" i="2"/>
  <c r="IR96" i="4"/>
  <c r="EB231" i="2"/>
  <c r="DI231" i="2"/>
  <c r="CX234" i="2"/>
  <c r="IV152" i="4"/>
  <c r="IW30" i="4"/>
  <c r="IQ177" i="4"/>
  <c r="IT218" i="4"/>
  <c r="FB184" i="2"/>
  <c r="IS36" i="4"/>
  <c r="IV147" i="4"/>
  <c r="IQ118" i="4"/>
  <c r="IS133" i="4"/>
  <c r="FB136" i="2"/>
  <c r="DO232" i="2"/>
  <c r="FA41" i="2"/>
  <c r="FC63" i="2"/>
  <c r="IR188" i="4"/>
  <c r="FD13" i="2"/>
  <c r="IP187" i="4"/>
  <c r="IT144" i="4"/>
  <c r="IW184" i="4"/>
  <c r="IS10" i="4"/>
  <c r="IW150" i="4"/>
  <c r="IW58" i="4"/>
  <c r="IU113" i="4"/>
  <c r="FD130" i="2"/>
  <c r="FC84" i="2"/>
  <c r="FA212" i="2"/>
  <c r="GW233" i="4"/>
  <c r="FD151" i="2"/>
  <c r="EX233" i="2"/>
  <c r="DI230" i="2"/>
  <c r="DL232" i="4"/>
  <c r="IP189" i="4"/>
  <c r="IP175" i="4"/>
  <c r="IS155" i="4"/>
  <c r="IP65" i="4"/>
  <c r="CS233" i="2"/>
  <c r="IP20" i="4"/>
  <c r="FA101" i="2"/>
  <c r="IT89" i="4"/>
  <c r="FE155" i="2"/>
  <c r="EG230" i="4"/>
  <c r="IV55" i="4"/>
  <c r="DV230" i="4"/>
  <c r="FB160" i="2"/>
  <c r="FT232" i="4"/>
  <c r="IU50" i="4"/>
  <c r="IW40" i="4"/>
  <c r="FC47" i="2"/>
  <c r="FE17" i="2"/>
  <c r="GL232" i="4"/>
  <c r="HF230" i="4"/>
  <c r="FB25" i="2"/>
  <c r="FA137" i="2"/>
  <c r="AA233" i="2"/>
  <c r="BA230" i="2"/>
  <c r="AR233" i="2"/>
  <c r="IS14" i="4"/>
  <c r="EJ233" i="2"/>
  <c r="FD28" i="2"/>
  <c r="IT59" i="4"/>
  <c r="IT61" i="4"/>
  <c r="FA149" i="2"/>
  <c r="FE92" i="2"/>
  <c r="FC7" i="2"/>
  <c r="IR42" i="4"/>
  <c r="IP64" i="4"/>
  <c r="DD232" i="4"/>
  <c r="IS149" i="4"/>
  <c r="HH233" i="4"/>
  <c r="DM230" i="2"/>
  <c r="FC171" i="2"/>
  <c r="IV202" i="4"/>
  <c r="HZ231" i="4"/>
  <c r="AF231" i="2"/>
  <c r="FC35" i="2"/>
  <c r="AR232" i="2"/>
  <c r="CT233" i="2"/>
  <c r="IU63" i="4"/>
  <c r="IW116" i="4"/>
  <c r="FC156" i="2"/>
  <c r="FA215" i="2"/>
  <c r="IS9" i="4"/>
  <c r="IW79" i="4"/>
  <c r="CI230" i="4"/>
  <c r="EO233" i="2"/>
  <c r="FE120" i="2"/>
  <c r="IS97" i="4"/>
  <c r="IQ219" i="4"/>
  <c r="EN230" i="4"/>
  <c r="FD61" i="2"/>
  <c r="ED230" i="4"/>
  <c r="DU232" i="4"/>
  <c r="IS26" i="4"/>
  <c r="IV15" i="4"/>
  <c r="CE233" i="4"/>
  <c r="IU207" i="4"/>
  <c r="FC197" i="2"/>
  <c r="IV98" i="4"/>
  <c r="AN231" i="4"/>
  <c r="Q230" i="2"/>
  <c r="IR145" i="4"/>
  <c r="FB38" i="2"/>
  <c r="IR40" i="4"/>
  <c r="IW181" i="4"/>
  <c r="GC231" i="4"/>
  <c r="IP183" i="4"/>
  <c r="CN232" i="2"/>
  <c r="IP48" i="4"/>
  <c r="IP57" i="4"/>
  <c r="EN233" i="4"/>
  <c r="AI233" i="4"/>
  <c r="IV37" i="4"/>
  <c r="IT58" i="4"/>
  <c r="FD102" i="2"/>
  <c r="IP207" i="4"/>
  <c r="IR92" i="4"/>
  <c r="IW93" i="4"/>
  <c r="GD232" i="4"/>
  <c r="EL232" i="4"/>
  <c r="BH234" i="2"/>
  <c r="FE125" i="2"/>
  <c r="CN234" i="2"/>
  <c r="IW7" i="4"/>
  <c r="FC19" i="2"/>
  <c r="IP79" i="4"/>
  <c r="IR135" i="4"/>
  <c r="ES230" i="4"/>
  <c r="AT234" i="2"/>
  <c r="GI231" i="4"/>
  <c r="FA121" i="2"/>
  <c r="IR65" i="4"/>
  <c r="IT66" i="4"/>
  <c r="R233" i="2"/>
  <c r="FA19" i="2"/>
  <c r="FA84" i="2"/>
  <c r="FD206" i="2"/>
  <c r="IT32" i="4"/>
  <c r="FD64" i="2"/>
  <c r="AJ230" i="2"/>
  <c r="CI234" i="4"/>
  <c r="EZ233" i="2"/>
  <c r="IP91" i="4"/>
  <c r="IW153" i="4"/>
  <c r="FA232" i="4"/>
  <c r="FE38" i="2"/>
  <c r="IT82" i="4"/>
  <c r="IS86" i="4"/>
  <c r="IQ155" i="4"/>
  <c r="DU230" i="4"/>
  <c r="CM233" i="4"/>
  <c r="BF234" i="2"/>
  <c r="IQ136" i="4"/>
  <c r="EF231" i="2"/>
  <c r="IW174" i="4"/>
  <c r="HH232" i="4"/>
  <c r="FL230" i="4"/>
  <c r="IW36" i="4"/>
  <c r="FE43" i="2"/>
  <c r="BW232" i="4"/>
  <c r="IU156" i="4"/>
  <c r="FB134" i="2"/>
  <c r="IS80" i="4"/>
  <c r="FD58" i="2"/>
  <c r="FB167" i="2"/>
  <c r="EK233" i="2"/>
  <c r="FA153" i="2"/>
  <c r="CT232" i="2"/>
  <c r="IP109" i="4"/>
  <c r="IV92" i="4"/>
  <c r="IR175" i="4"/>
  <c r="FC88" i="2"/>
  <c r="FC75" i="2"/>
  <c r="FD109" i="2"/>
  <c r="FE67" i="2"/>
  <c r="FA177" i="2"/>
  <c r="DZ231" i="4"/>
  <c r="IP201" i="4"/>
  <c r="FA56" i="2"/>
  <c r="FB60" i="2"/>
  <c r="AA234" i="2"/>
  <c r="IV206" i="4"/>
  <c r="IR71" i="4"/>
  <c r="V233" i="2"/>
  <c r="FA88" i="2"/>
  <c r="FB131" i="2"/>
  <c r="IU21" i="4"/>
  <c r="FD116" i="2"/>
  <c r="GZ230" i="4"/>
  <c r="EH234" i="2"/>
  <c r="IT51" i="4"/>
  <c r="IR172" i="4"/>
  <c r="HB230" i="4"/>
  <c r="IU219" i="4"/>
  <c r="EM232" i="4"/>
  <c r="CN230" i="2"/>
  <c r="AI234" i="4"/>
  <c r="GG230" i="4"/>
  <c r="IT29" i="4"/>
  <c r="FB56" i="2"/>
  <c r="IU53" i="4"/>
  <c r="AN230" i="4"/>
  <c r="FA184" i="2"/>
  <c r="IV167" i="4"/>
  <c r="FA168" i="2"/>
  <c r="IP130" i="4"/>
  <c r="IR61" i="4"/>
  <c r="BV234" i="2"/>
  <c r="HL234" i="4"/>
  <c r="FC201" i="2"/>
  <c r="FA185" i="2"/>
  <c r="FA64" i="2"/>
  <c r="BF232" i="4"/>
  <c r="DN230" i="2"/>
  <c r="ET233" i="2"/>
  <c r="IS106" i="4"/>
  <c r="HP234" i="4"/>
  <c r="II232" i="4"/>
  <c r="FL233" i="4"/>
  <c r="C231" i="2"/>
  <c r="DQ232" i="2"/>
  <c r="IR141" i="4"/>
  <c r="W232" i="2"/>
  <c r="BQ232" i="2"/>
  <c r="EE230" i="4"/>
  <c r="IP115" i="4"/>
  <c r="IU51" i="4"/>
  <c r="IE232" i="4"/>
  <c r="CG231" i="2"/>
  <c r="FD132" i="2"/>
  <c r="IV7" i="4"/>
  <c r="IV142" i="4"/>
  <c r="FA163" i="2"/>
  <c r="EI234" i="4"/>
  <c r="IR94" i="4"/>
  <c r="IQ19" i="4"/>
  <c r="GG232" i="4"/>
  <c r="EC234" i="4"/>
  <c r="ET234" i="4"/>
  <c r="IU8" i="4"/>
  <c r="G232" i="2"/>
  <c r="IV17" i="4"/>
  <c r="IT150" i="4"/>
  <c r="BA234" i="4"/>
  <c r="IW135" i="4"/>
  <c r="FB221" i="2"/>
  <c r="FA203" i="2"/>
  <c r="IU186" i="4"/>
  <c r="IU120" i="4"/>
  <c r="IV94" i="4"/>
  <c r="FM233" i="4"/>
  <c r="HJ234" i="4"/>
  <c r="IR122" i="4"/>
  <c r="EJ230" i="2"/>
  <c r="AF234" i="4"/>
  <c r="CT231" i="2"/>
  <c r="IU190" i="4"/>
  <c r="IV130" i="4"/>
  <c r="IT120" i="4"/>
  <c r="IU70" i="4"/>
  <c r="FO230" i="4"/>
  <c r="DJ230" i="4"/>
  <c r="CU234" i="4"/>
  <c r="CE232" i="4"/>
  <c r="FE196" i="2"/>
  <c r="IP60" i="4"/>
  <c r="EF232" i="4"/>
  <c r="IU36" i="4"/>
  <c r="CJ232" i="2"/>
  <c r="FE144" i="2"/>
  <c r="IS194" i="4"/>
  <c r="FA206" i="2"/>
  <c r="IW27" i="4"/>
  <c r="IP128" i="4"/>
  <c r="CM230" i="2"/>
  <c r="HX230" i="4"/>
  <c r="FE224" i="2"/>
  <c r="IQ83" i="4"/>
  <c r="EP230" i="4"/>
  <c r="IU54" i="4"/>
  <c r="IV210" i="4"/>
  <c r="DA233" i="2"/>
  <c r="EX231" i="2"/>
  <c r="FE193" i="2"/>
  <c r="IV137" i="4"/>
  <c r="CX234" i="4"/>
  <c r="IW214" i="4"/>
  <c r="FB45" i="2"/>
  <c r="FC46" i="2"/>
  <c r="FB212" i="2"/>
  <c r="BX233" i="4"/>
  <c r="FD152" i="2"/>
  <c r="IT85" i="4"/>
  <c r="IU89" i="4"/>
  <c r="IS184" i="4"/>
  <c r="FG233" i="4"/>
  <c r="DL234" i="4"/>
  <c r="IS181" i="4"/>
  <c r="IT149" i="4"/>
  <c r="EC234" i="2"/>
  <c r="AU231" i="4"/>
  <c r="EC230" i="2"/>
  <c r="BT231" i="4"/>
  <c r="DQ231" i="2"/>
  <c r="ED230" i="2"/>
  <c r="IT31" i="4"/>
  <c r="IS215" i="4"/>
  <c r="AW232" i="4"/>
  <c r="IS30" i="4"/>
  <c r="IR167" i="4"/>
  <c r="AG230" i="2"/>
  <c r="FD39" i="2"/>
  <c r="FC214" i="2"/>
  <c r="EZ231" i="4"/>
  <c r="CY232" i="2"/>
  <c r="IQ62" i="4"/>
  <c r="FC52" i="2"/>
  <c r="U233" i="4"/>
  <c r="DB233" i="4"/>
  <c r="IS154" i="4"/>
  <c r="FA164" i="2"/>
  <c r="IU23" i="4"/>
  <c r="BZ234" i="4"/>
  <c r="IQ164" i="4"/>
  <c r="EL234" i="4"/>
  <c r="BD232" i="2"/>
  <c r="FB216" i="2"/>
  <c r="EW233" i="4"/>
  <c r="FA124" i="2"/>
  <c r="IU57" i="4"/>
  <c r="N231" i="4"/>
  <c r="IP76" i="4"/>
  <c r="IV184" i="4"/>
  <c r="EP234" i="2"/>
  <c r="EO231" i="4"/>
  <c r="FO234" i="4"/>
  <c r="IS125" i="4"/>
  <c r="FB195" i="2"/>
  <c r="IW134" i="4"/>
  <c r="FB47" i="2"/>
  <c r="EA233" i="2"/>
  <c r="HF233" i="4"/>
  <c r="FD26" i="2"/>
  <c r="FE54" i="2"/>
  <c r="ED233" i="2"/>
  <c r="IQ16" i="4"/>
  <c r="FE128" i="2"/>
  <c r="IT79" i="4"/>
  <c r="FA62" i="2"/>
  <c r="IV140" i="4"/>
  <c r="FD149" i="2"/>
  <c r="U234" i="4"/>
  <c r="FA139" i="2"/>
  <c r="DY234" i="4"/>
  <c r="IV31" i="4"/>
  <c r="DR232" i="2"/>
  <c r="IV96" i="4"/>
  <c r="CT233" i="4"/>
  <c r="IV81" i="4"/>
  <c r="FB146" i="2"/>
  <c r="IS214" i="4"/>
  <c r="HZ232" i="4"/>
  <c r="FC106" i="2"/>
  <c r="IV12" i="4"/>
  <c r="IT208" i="4"/>
  <c r="EU233" i="4"/>
  <c r="IU111" i="4"/>
  <c r="EY232" i="2"/>
  <c r="IP224" i="4"/>
  <c r="FD136" i="2"/>
  <c r="V232" i="4"/>
  <c r="II231" i="4"/>
  <c r="IW188" i="4"/>
  <c r="EQ234" i="4"/>
  <c r="AI231" i="4"/>
  <c r="FE184" i="2"/>
  <c r="GU232" i="4"/>
  <c r="GA231" i="4"/>
  <c r="FA44" i="2"/>
  <c r="IQ75" i="4"/>
  <c r="IP13" i="4"/>
  <c r="IC231" i="4"/>
  <c r="IU213" i="4"/>
  <c r="IS122" i="4"/>
  <c r="IV207" i="4"/>
  <c r="FC104" i="2"/>
  <c r="FD140" i="2"/>
  <c r="S233" i="4"/>
  <c r="I230" i="2"/>
  <c r="IT45" i="4"/>
  <c r="IS81" i="4"/>
  <c r="CR231" i="2"/>
  <c r="IU12" i="4"/>
  <c r="EW232" i="4"/>
  <c r="O231" i="2"/>
  <c r="W230" i="4"/>
  <c r="GA234" i="4"/>
  <c r="IQ121" i="4"/>
  <c r="IS197" i="4"/>
  <c r="IU88" i="4"/>
  <c r="FE30" i="2"/>
  <c r="FB209" i="2"/>
  <c r="AY233" i="2"/>
  <c r="FA194" i="2"/>
  <c r="GN233" i="4"/>
  <c r="IQ99" i="4"/>
  <c r="Z234" i="2"/>
  <c r="GO230" i="4"/>
  <c r="IW65" i="4"/>
  <c r="IR192" i="4"/>
  <c r="FB43" i="2"/>
  <c r="IW196" i="4"/>
  <c r="IJ234" i="4"/>
  <c r="IT141" i="4"/>
  <c r="CQ233" i="4"/>
  <c r="HM230" i="4"/>
  <c r="IR225" i="4"/>
  <c r="CV232" i="4"/>
  <c r="IS78" i="4"/>
  <c r="FA208" i="2"/>
  <c r="FE192" i="2"/>
  <c r="CX232" i="2"/>
  <c r="IW148" i="4"/>
  <c r="IR75" i="4"/>
  <c r="K231" i="2"/>
  <c r="IR74" i="4"/>
  <c r="CG234" i="4"/>
  <c r="BP230" i="4"/>
  <c r="IT114" i="4"/>
  <c r="IW89" i="4"/>
  <c r="EP231" i="4"/>
  <c r="IR158" i="4"/>
  <c r="IT192" i="4"/>
  <c r="FC89" i="2"/>
  <c r="FC27" i="2"/>
  <c r="IS217" i="4"/>
  <c r="IV217" i="4"/>
  <c r="IT46" i="4"/>
  <c r="CZ231" i="2"/>
  <c r="F231" i="2"/>
  <c r="IH233" i="4"/>
  <c r="FD232" i="4"/>
  <c r="IW24" i="4"/>
  <c r="IU18" i="4"/>
  <c r="FD52" i="2"/>
  <c r="FE62" i="2"/>
  <c r="FD50" i="2"/>
  <c r="IR8" i="4"/>
  <c r="ED231" i="2"/>
  <c r="IU19" i="4"/>
  <c r="IU197" i="4"/>
  <c r="HG231" i="4"/>
  <c r="FO232" i="4"/>
  <c r="IS85" i="4"/>
  <c r="IT187" i="4"/>
  <c r="M230" i="2"/>
  <c r="AY230" i="4"/>
  <c r="IL234" i="4"/>
  <c r="FD31" i="2"/>
  <c r="IV32" i="4"/>
  <c r="ES230" i="2"/>
  <c r="FE9" i="2"/>
  <c r="IR117" i="4"/>
  <c r="IP19" i="4"/>
  <c r="CH230" i="4"/>
  <c r="FC211" i="2"/>
  <c r="IT48" i="4"/>
  <c r="FX231" i="4"/>
  <c r="FD125" i="2"/>
  <c r="EB231" i="4"/>
  <c r="IS102" i="4"/>
  <c r="IS73" i="4"/>
  <c r="ER232" i="4"/>
  <c r="EQ233" i="4"/>
  <c r="FD192" i="2"/>
  <c r="IT83" i="4"/>
  <c r="IV132" i="4"/>
  <c r="IS63" i="4"/>
  <c r="FC213" i="2"/>
  <c r="IR53" i="4"/>
  <c r="FC149" i="2"/>
  <c r="AL234" i="2"/>
  <c r="IS79" i="4"/>
  <c r="IW195" i="4"/>
  <c r="CB234" i="2"/>
  <c r="IP113" i="4"/>
  <c r="FB169" i="2"/>
  <c r="IU189" i="4"/>
  <c r="IQ63" i="4"/>
  <c r="IS148" i="4"/>
  <c r="FA222" i="2"/>
  <c r="IT195" i="4"/>
  <c r="AS234" i="2"/>
  <c r="L230" i="2"/>
  <c r="FC72" i="2"/>
  <c r="FC130" i="2"/>
  <c r="BX232" i="4"/>
  <c r="FB214" i="2"/>
  <c r="F234" i="2"/>
  <c r="IQ140" i="4"/>
  <c r="IR190" i="4"/>
  <c r="DA232" i="4"/>
  <c r="FA138" i="2"/>
  <c r="IW211" i="4"/>
  <c r="M230" i="4"/>
  <c r="IR115" i="4"/>
  <c r="IV188" i="4"/>
  <c r="EE234" i="4"/>
  <c r="IT154" i="4"/>
  <c r="IU80" i="4"/>
  <c r="HW232" i="4"/>
  <c r="BL231" i="4"/>
  <c r="CC233" i="4"/>
  <c r="IR48" i="4"/>
  <c r="BA231" i="2"/>
  <c r="FC113" i="2"/>
  <c r="B232" i="4"/>
  <c r="AC232" i="4"/>
  <c r="AU230" i="4"/>
  <c r="IP10" i="4"/>
  <c r="IU229" i="4"/>
  <c r="IW28" i="4"/>
  <c r="FD177" i="2"/>
  <c r="IR139" i="4"/>
  <c r="FD95" i="2"/>
  <c r="DF233" i="4"/>
  <c r="IT39" i="4"/>
  <c r="EQ231" i="2"/>
  <c r="IT142" i="4"/>
  <c r="BM234" i="4"/>
  <c r="IW225" i="4"/>
  <c r="CC231" i="4"/>
  <c r="L232" i="2"/>
  <c r="FB71" i="2"/>
  <c r="IV159" i="4"/>
  <c r="IA231" i="4"/>
  <c r="IT65" i="4"/>
  <c r="DQ234" i="2"/>
  <c r="FE63" i="2"/>
  <c r="IS138" i="4"/>
  <c r="DG234" i="2"/>
  <c r="IT95" i="4"/>
  <c r="IT93" i="4"/>
  <c r="IP80" i="4"/>
  <c r="DW233" i="2"/>
  <c r="AV233" i="2"/>
  <c r="IQ129" i="4"/>
  <c r="Y232" i="2"/>
  <c r="FB57" i="2"/>
  <c r="FE139" i="2"/>
  <c r="IR86" i="4"/>
  <c r="DS233" i="4"/>
  <c r="IS227" i="4"/>
  <c r="FB39" i="2"/>
  <c r="CS234" i="2"/>
  <c r="EG233" i="2"/>
  <c r="CF230" i="2"/>
  <c r="GK234" i="4"/>
  <c r="CA231" i="4"/>
  <c r="FE142" i="2"/>
  <c r="CS234" i="4"/>
  <c r="FE130" i="2"/>
  <c r="IR50" i="4"/>
  <c r="IT152" i="4"/>
  <c r="EX230" i="4"/>
  <c r="FD16" i="2"/>
  <c r="IS132" i="4"/>
  <c r="IU76" i="4"/>
  <c r="FR233" i="4"/>
  <c r="EX232" i="4"/>
  <c r="GO232" i="4"/>
  <c r="EG231" i="2"/>
  <c r="N232" i="2"/>
  <c r="FA43" i="2"/>
  <c r="DP230" i="2"/>
  <c r="IE233" i="4"/>
  <c r="IQ64" i="4"/>
  <c r="IU206" i="4"/>
  <c r="IV116" i="4"/>
  <c r="IS152" i="4"/>
  <c r="BY234" i="2"/>
  <c r="IU191" i="4"/>
  <c r="FE7" i="2"/>
  <c r="GK232" i="4"/>
  <c r="IW47" i="4"/>
  <c r="IS44" i="4"/>
  <c r="DK232" i="4"/>
  <c r="U230" i="4"/>
  <c r="IV118" i="4"/>
  <c r="CV234" i="4"/>
  <c r="IP163" i="4"/>
  <c r="IS183" i="4"/>
  <c r="IQ113" i="4"/>
  <c r="BH230" i="2"/>
  <c r="IS173" i="4"/>
  <c r="IU145" i="4"/>
  <c r="IU11" i="4"/>
  <c r="FB29" i="2"/>
  <c r="H230" i="2"/>
  <c r="FE226" i="2"/>
  <c r="BU233" i="2"/>
  <c r="GY233" i="4"/>
  <c r="BD230" i="2"/>
  <c r="IB234" i="4"/>
  <c r="FD81" i="2"/>
  <c r="CH232" i="4"/>
  <c r="EM234" i="2"/>
  <c r="AP231" i="2"/>
  <c r="FC36" i="2"/>
  <c r="IW54" i="4"/>
  <c r="CH233" i="4"/>
  <c r="HH230" i="4"/>
  <c r="FD126" i="2"/>
  <c r="IG231" i="4"/>
  <c r="X230" i="2"/>
  <c r="IQ179" i="4"/>
  <c r="IS131" i="4"/>
  <c r="IW59" i="4"/>
  <c r="BL230" i="4"/>
  <c r="IW12" i="4"/>
  <c r="BN232" i="4"/>
  <c r="G231" i="2"/>
  <c r="FQ232" i="4"/>
  <c r="IP214" i="4"/>
  <c r="IR181" i="4"/>
  <c r="IV35" i="4"/>
  <c r="CR232" i="2"/>
  <c r="CZ230" i="4"/>
  <c r="G234" i="4"/>
  <c r="IT175" i="4"/>
  <c r="IQ34" i="4"/>
  <c r="IU224" i="4"/>
  <c r="FA145" i="2"/>
  <c r="N232" i="4"/>
  <c r="AL230" i="2"/>
  <c r="IV122" i="4"/>
  <c r="IU40" i="4"/>
  <c r="BY234" i="4"/>
  <c r="N234" i="2"/>
  <c r="DG231" i="2"/>
  <c r="AJ231" i="2"/>
  <c r="BA233" i="4"/>
  <c r="IS39" i="4"/>
  <c r="IP228" i="4"/>
  <c r="C232" i="2"/>
  <c r="DZ232" i="2"/>
  <c r="IT206" i="4"/>
  <c r="IU210" i="4"/>
  <c r="DE234" i="2"/>
  <c r="IU195" i="4"/>
  <c r="HY232" i="4"/>
  <c r="IU177" i="4"/>
  <c r="O231" i="4"/>
  <c r="CF232" i="2"/>
  <c r="CD234" i="2"/>
  <c r="FD106" i="2"/>
  <c r="GT234" i="4"/>
  <c r="FD38" i="2"/>
  <c r="EN231" i="2"/>
  <c r="IT24" i="4"/>
  <c r="IV16" i="4"/>
  <c r="IW127" i="4"/>
  <c r="BV233" i="2"/>
  <c r="IP151" i="4"/>
  <c r="CU234" i="2"/>
  <c r="FB233" i="4"/>
  <c r="IW76" i="4"/>
  <c r="FC12" i="2"/>
  <c r="IU31" i="4"/>
  <c r="IK233" i="4"/>
  <c r="FD176" i="2"/>
  <c r="FA211" i="2"/>
  <c r="CW231" i="4"/>
  <c r="II233" i="4"/>
  <c r="IW38" i="4"/>
  <c r="W231" i="4"/>
  <c r="IW37" i="4"/>
  <c r="FD92" i="2"/>
  <c r="BK234" i="2"/>
  <c r="FE195" i="2"/>
  <c r="FA131" i="2"/>
  <c r="FB88" i="2"/>
  <c r="IU194" i="4"/>
  <c r="FA128" i="2"/>
  <c r="BT233" i="2"/>
  <c r="EG231" i="4"/>
  <c r="O234" i="4"/>
  <c r="FB179" i="2"/>
  <c r="G231" i="4"/>
  <c r="IW189" i="4"/>
  <c r="FE61" i="2"/>
  <c r="AS231" i="4"/>
  <c r="DX232" i="4"/>
  <c r="FB178" i="2"/>
  <c r="IQ202" i="4"/>
  <c r="FE27" i="2"/>
  <c r="BQ231" i="4"/>
  <c r="IV171" i="4"/>
  <c r="IW171" i="4"/>
  <c r="FE118" i="2"/>
  <c r="IV112" i="4"/>
  <c r="CC232" i="4"/>
  <c r="C234" i="2"/>
  <c r="GL231" i="4"/>
  <c r="L233" i="2"/>
  <c r="EO231" i="2"/>
  <c r="FN234" i="4"/>
  <c r="IS199" i="4"/>
  <c r="FC67" i="2"/>
  <c r="EF230" i="2"/>
  <c r="IP29" i="4"/>
  <c r="FD25" i="2"/>
  <c r="IP192" i="4"/>
  <c r="CU230" i="4"/>
  <c r="IR174" i="4"/>
  <c r="FD180" i="2"/>
  <c r="EL231" i="2"/>
  <c r="Q233" i="4"/>
  <c r="FB108" i="2"/>
  <c r="FB49" i="2"/>
  <c r="DI233" i="4"/>
  <c r="AL231" i="4"/>
  <c r="FD97" i="2"/>
  <c r="M234" i="2"/>
  <c r="EW230" i="2"/>
  <c r="IV83" i="4"/>
  <c r="EO232" i="4"/>
  <c r="FE185" i="2"/>
  <c r="IR95" i="4"/>
  <c r="IV143" i="4"/>
  <c r="AJ234" i="2"/>
  <c r="IT184" i="4"/>
  <c r="C231" i="4"/>
  <c r="IU48" i="4"/>
  <c r="EW234" i="2"/>
  <c r="BS232" i="2"/>
  <c r="IV73" i="4"/>
  <c r="BH232" i="4"/>
  <c r="FC43" i="2"/>
  <c r="BQ230" i="4"/>
  <c r="IP139" i="4"/>
  <c r="FD172" i="2"/>
  <c r="Z231" i="2"/>
  <c r="FC162" i="2"/>
  <c r="FC49" i="2"/>
  <c r="IW9" i="4"/>
  <c r="D231" i="2"/>
  <c r="FA229" i="2"/>
  <c r="IQ61" i="4"/>
  <c r="HK234" i="4"/>
  <c r="ET232" i="4"/>
  <c r="D233" i="4"/>
  <c r="FC68" i="2"/>
  <c r="IW173" i="4"/>
  <c r="FK231" i="4"/>
  <c r="IU67" i="4"/>
  <c r="FA53" i="2"/>
  <c r="J234" i="4"/>
  <c r="G234" i="2"/>
  <c r="IU43" i="4"/>
  <c r="DK230" i="4"/>
  <c r="CQ234" i="4"/>
  <c r="B230" i="2"/>
  <c r="IR131" i="4"/>
  <c r="IT76" i="4"/>
  <c r="IR134" i="4"/>
  <c r="DI234" i="4"/>
  <c r="FB223" i="2"/>
  <c r="FA29" i="2"/>
  <c r="FS231" i="4"/>
  <c r="BC233" i="4"/>
  <c r="FB10" i="2"/>
  <c r="IQ76" i="4"/>
  <c r="P232" i="4"/>
  <c r="FA97" i="2"/>
  <c r="IP22" i="4"/>
  <c r="FD62" i="2"/>
  <c r="HL232" i="4"/>
  <c r="DV230" i="2"/>
  <c r="IT99" i="4"/>
  <c r="IP132" i="4"/>
  <c r="IQ188" i="4"/>
  <c r="CE231" i="4"/>
  <c r="IN233" i="4"/>
  <c r="IQ101" i="4"/>
  <c r="IS169" i="4"/>
  <c r="CF231" i="4"/>
  <c r="AS232" i="2"/>
  <c r="IV158" i="4"/>
  <c r="IW63" i="4"/>
  <c r="CA232" i="2"/>
  <c r="FA45" i="2"/>
  <c r="X230" i="4"/>
  <c r="DR232" i="4"/>
  <c r="EJ232" i="4"/>
  <c r="FT233" i="4"/>
  <c r="FC219" i="2"/>
  <c r="IP44" i="4"/>
  <c r="IU35" i="4"/>
  <c r="AF230" i="4"/>
  <c r="FD43" i="2"/>
  <c r="O232" i="2"/>
  <c r="IP33" i="4"/>
  <c r="BQ232" i="4"/>
  <c r="IT38" i="4"/>
  <c r="FL234" i="4"/>
  <c r="IU203" i="4"/>
  <c r="DQ233" i="2"/>
  <c r="BZ232" i="2"/>
  <c r="FC83" i="2"/>
  <c r="BO230" i="4"/>
  <c r="Q234" i="4"/>
  <c r="IR10" i="4"/>
  <c r="IQ42" i="4"/>
  <c r="IQ222" i="4"/>
  <c r="BU234" i="2"/>
  <c r="FB80" i="2"/>
  <c r="HW233" i="4"/>
  <c r="IP24" i="4"/>
  <c r="BX230" i="2"/>
  <c r="EZ233" i="4"/>
  <c r="DB232" i="4"/>
  <c r="IW81" i="4"/>
  <c r="DG233" i="4"/>
  <c r="DP231" i="4"/>
  <c r="FA151" i="2"/>
  <c r="IU201" i="4"/>
  <c r="IP123" i="4"/>
  <c r="GT231" i="4"/>
  <c r="FC26" i="2"/>
  <c r="IS172" i="4"/>
  <c r="F231" i="4"/>
  <c r="AI231" i="2"/>
  <c r="FB75" i="2"/>
  <c r="CA233" i="4"/>
  <c r="FE180" i="2"/>
  <c r="IS157" i="4"/>
  <c r="S231" i="4"/>
  <c r="EU230" i="4"/>
  <c r="EH231" i="2"/>
  <c r="AK230" i="2"/>
  <c r="GT230" i="4"/>
  <c r="IL231" i="4"/>
  <c r="IR104" i="4"/>
  <c r="EJ231" i="4"/>
  <c r="FB53" i="2"/>
  <c r="FD223" i="2"/>
  <c r="DE233" i="2"/>
  <c r="IW121" i="4"/>
  <c r="AT233" i="2"/>
  <c r="ET230" i="4"/>
  <c r="FD133" i="2"/>
  <c r="FB55" i="2"/>
  <c r="H231" i="4"/>
  <c r="IT225" i="4"/>
  <c r="FE165" i="2"/>
  <c r="EW232" i="2"/>
  <c r="HX233" i="4"/>
  <c r="FB135" i="2"/>
  <c r="EF230" i="4"/>
  <c r="IT74" i="4"/>
  <c r="IO234" i="4"/>
  <c r="DV232" i="4"/>
  <c r="IP145" i="4"/>
  <c r="IT182" i="4"/>
  <c r="IQ104" i="4"/>
  <c r="IP221" i="4"/>
  <c r="FD72" i="2"/>
  <c r="CC230" i="2"/>
  <c r="GC230" i="4"/>
  <c r="IW168" i="4"/>
  <c r="HB234" i="4"/>
  <c r="IQ32" i="4"/>
  <c r="BO233" i="2"/>
  <c r="HA230" i="4"/>
  <c r="IQ191" i="4"/>
  <c r="IW198" i="4"/>
  <c r="IW15" i="4"/>
  <c r="CC234" i="2"/>
  <c r="FE220" i="2"/>
  <c r="IP178" i="4"/>
  <c r="BZ233" i="4"/>
  <c r="IV226" i="4"/>
  <c r="IW120" i="4"/>
  <c r="FB182" i="2"/>
  <c r="IS211" i="4"/>
  <c r="IU26" i="4"/>
  <c r="GZ234" i="4"/>
  <c r="IK230" i="4"/>
  <c r="FE98" i="2"/>
  <c r="FA146" i="2"/>
  <c r="FD85" i="2"/>
  <c r="EJ234" i="4"/>
  <c r="CP230" i="2"/>
  <c r="IS58" i="4"/>
  <c r="IU59" i="4"/>
  <c r="BU233" i="4"/>
  <c r="IU208" i="4"/>
  <c r="FA174" i="2"/>
  <c r="AT232" i="4"/>
  <c r="FB217" i="2"/>
  <c r="FC160" i="2"/>
  <c r="IV133" i="4"/>
  <c r="IS205" i="4"/>
  <c r="DW233" i="4"/>
  <c r="BZ230" i="4"/>
  <c r="HE233" i="4"/>
  <c r="DO233" i="4"/>
  <c r="FC230" i="4"/>
  <c r="DU233" i="4"/>
  <c r="CN231" i="4"/>
  <c r="IV51" i="4"/>
  <c r="P232" i="2"/>
  <c r="FC98" i="2"/>
  <c r="IQ7" i="4"/>
  <c r="IP138" i="4"/>
  <c r="IQ37" i="4"/>
  <c r="FC93" i="2"/>
  <c r="K234" i="4"/>
  <c r="IP124" i="4"/>
  <c r="IT30" i="4"/>
  <c r="EA234" i="2"/>
  <c r="IP89" i="4"/>
  <c r="AK231" i="2"/>
  <c r="FE106" i="2"/>
  <c r="FD9" i="2"/>
  <c r="FB61" i="2"/>
  <c r="EM234" i="4"/>
  <c r="FD161" i="2"/>
  <c r="AX233" i="4"/>
  <c r="IU20" i="4"/>
  <c r="GM234" i="4"/>
  <c r="FC90" i="2"/>
  <c r="FA228" i="2"/>
  <c r="BE232" i="4"/>
  <c r="GJ233" i="4"/>
  <c r="CJ231" i="4"/>
  <c r="GL234" i="4"/>
  <c r="FI231" i="4"/>
  <c r="BI232" i="2"/>
  <c r="EJ233" i="4"/>
  <c r="FD75" i="2"/>
  <c r="IR103" i="4"/>
  <c r="L233" i="4"/>
  <c r="O234" i="2"/>
  <c r="IT109" i="4"/>
  <c r="T231" i="2"/>
  <c r="FA160" i="2"/>
  <c r="U233" i="2"/>
  <c r="FC66" i="2"/>
  <c r="EC230" i="4"/>
  <c r="IQ21" i="4"/>
  <c r="IQ225" i="4"/>
  <c r="IP204" i="4"/>
  <c r="IR173" i="4"/>
  <c r="X234" i="2"/>
  <c r="IR137" i="4"/>
  <c r="IS189" i="4"/>
  <c r="FE227" i="2"/>
  <c r="IR132" i="4"/>
  <c r="IV173" i="4"/>
  <c r="EN233" i="2"/>
  <c r="FD134" i="2"/>
  <c r="IS60" i="4"/>
  <c r="IQ201" i="4"/>
  <c r="CZ232" i="4"/>
  <c r="FC227" i="2"/>
  <c r="FC233" i="4"/>
  <c r="FO233" i="4"/>
  <c r="IV82" i="4"/>
  <c r="IU162" i="4"/>
  <c r="IU98" i="4"/>
  <c r="EB233" i="2"/>
  <c r="CK233" i="4"/>
  <c r="CD231" i="2"/>
  <c r="FQ231" i="4"/>
  <c r="IP41" i="4"/>
  <c r="DY231" i="4"/>
  <c r="IW210" i="4"/>
  <c r="IU47" i="4"/>
  <c r="IW133" i="4"/>
  <c r="IT105" i="4"/>
  <c r="EK231" i="4"/>
  <c r="BP233" i="2"/>
  <c r="IQ44" i="4"/>
  <c r="DD234" i="4"/>
  <c r="GQ232" i="4"/>
  <c r="GU233" i="4"/>
  <c r="IR112" i="4"/>
  <c r="HK232" i="4"/>
  <c r="EU232" i="4"/>
  <c r="IP49" i="4"/>
  <c r="IP111" i="4"/>
  <c r="IG232" i="4"/>
  <c r="GV232" i="4"/>
  <c r="E232" i="2"/>
  <c r="DT234" i="2"/>
  <c r="EZ234" i="2"/>
  <c r="BB234" i="2"/>
  <c r="IP195" i="4"/>
  <c r="X232" i="4"/>
  <c r="IK234" i="4"/>
  <c r="CQ231" i="2"/>
  <c r="IQ226" i="4"/>
  <c r="GI234" i="4"/>
  <c r="FS230" i="4"/>
  <c r="IW224" i="4"/>
  <c r="DL234" i="2"/>
  <c r="AH233" i="4"/>
  <c r="IQ30" i="4"/>
  <c r="FD18" i="2"/>
  <c r="Y230" i="4"/>
  <c r="IU151" i="4"/>
  <c r="IT224" i="4"/>
  <c r="AV232" i="2"/>
  <c r="DC230" i="2"/>
  <c r="IU214" i="4"/>
  <c r="CK234" i="4"/>
  <c r="HT232" i="4"/>
  <c r="FD141" i="2"/>
  <c r="AI232" i="2"/>
  <c r="IS141" i="4"/>
  <c r="FC129" i="2"/>
  <c r="IV114" i="4"/>
  <c r="BE231" i="4"/>
  <c r="IQ119" i="4"/>
  <c r="CJ231" i="2"/>
  <c r="FC127" i="2"/>
  <c r="FD34" i="2"/>
  <c r="FB143" i="2"/>
  <c r="DJ232" i="2"/>
  <c r="IW194" i="4"/>
  <c r="FC60" i="2"/>
  <c r="IT123" i="4"/>
  <c r="HI230" i="4"/>
  <c r="FD225" i="2"/>
  <c r="IW187" i="4"/>
  <c r="HF231" i="4"/>
  <c r="HZ230" i="4"/>
  <c r="IP28" i="4"/>
  <c r="IT128" i="4"/>
  <c r="IU165" i="4"/>
  <c r="FC216" i="2"/>
  <c r="BY230" i="2"/>
  <c r="FA162" i="2"/>
  <c r="HX231" i="4"/>
  <c r="IP140" i="4"/>
  <c r="FK232" i="4"/>
  <c r="IP177" i="4"/>
  <c r="IU110" i="4"/>
  <c r="FB35" i="2"/>
  <c r="FE140" i="2"/>
  <c r="FX232" i="4"/>
  <c r="EG232" i="2"/>
  <c r="FT231" i="4"/>
  <c r="IW56" i="4"/>
  <c r="IQ114" i="4"/>
  <c r="FD51" i="2"/>
  <c r="EE234" i="2"/>
  <c r="DB232" i="2"/>
  <c r="FA126" i="2"/>
  <c r="IQ208" i="4"/>
  <c r="IW80" i="4"/>
  <c r="DN234" i="4"/>
  <c r="FE109" i="2"/>
  <c r="IV29" i="4"/>
  <c r="FD24" i="2"/>
  <c r="CX232" i="4"/>
  <c r="IR146" i="4"/>
  <c r="FE41" i="2"/>
  <c r="EQ234" i="2"/>
  <c r="CN231" i="2"/>
  <c r="FE99" i="2"/>
  <c r="CX230" i="2"/>
  <c r="DK233" i="2"/>
  <c r="HY230" i="4"/>
  <c r="AS234" i="4"/>
  <c r="IP90" i="4"/>
  <c r="IP107" i="4"/>
  <c r="K230" i="4"/>
  <c r="IT56" i="4"/>
  <c r="FA178" i="2"/>
  <c r="HO231" i="4"/>
  <c r="EX231" i="4"/>
  <c r="IV40" i="4"/>
  <c r="BR234" i="4"/>
  <c r="AO234" i="4"/>
  <c r="CV231" i="4"/>
  <c r="DG231" i="4"/>
  <c r="IR179" i="4"/>
  <c r="IR180" i="4"/>
  <c r="GZ231" i="4"/>
  <c r="IT174" i="4"/>
  <c r="FA191" i="2"/>
  <c r="IU72" i="4"/>
  <c r="AE232" i="4"/>
  <c r="BV231" i="2"/>
  <c r="FC65" i="2"/>
  <c r="EO234" i="4"/>
  <c r="HL233" i="4"/>
  <c r="GN234" i="4"/>
  <c r="FA103" i="2"/>
  <c r="FC221" i="2"/>
  <c r="IS56" i="4"/>
  <c r="IA233" i="4"/>
  <c r="FD45" i="2"/>
  <c r="GM230" i="4"/>
  <c r="CI234" i="2"/>
  <c r="IW64" i="4"/>
  <c r="FE157" i="2"/>
  <c r="IV181" i="4"/>
  <c r="HA232" i="4"/>
  <c r="FC92" i="2"/>
  <c r="IU153" i="4"/>
  <c r="EY232" i="4"/>
  <c r="IS225" i="4"/>
  <c r="GF232" i="4"/>
  <c r="EX234" i="2"/>
  <c r="CM233" i="2"/>
  <c r="GS232" i="4"/>
  <c r="FD8" i="2"/>
  <c r="FB14" i="2"/>
  <c r="FA52" i="2"/>
  <c r="BV230" i="4"/>
  <c r="Q233" i="2"/>
  <c r="HE231" i="4"/>
  <c r="ER233" i="2"/>
  <c r="IV86" i="4"/>
  <c r="DY230" i="2"/>
  <c r="IP87" i="4"/>
  <c r="FE116" i="2"/>
  <c r="ER231" i="2"/>
  <c r="FC191" i="2"/>
  <c r="BN230" i="4"/>
  <c r="J233" i="2"/>
  <c r="U234" i="2"/>
  <c r="FD211" i="2"/>
  <c r="FJ232" i="4"/>
  <c r="EU232" i="2"/>
  <c r="HK231" i="4"/>
  <c r="CP234" i="2"/>
  <c r="CW231" i="2"/>
  <c r="FB101" i="2"/>
  <c r="DT231" i="2"/>
  <c r="FC178" i="2"/>
  <c r="IP45" i="4"/>
  <c r="IS220" i="4"/>
  <c r="HS233" i="4"/>
  <c r="IW99" i="4"/>
  <c r="FE124" i="2"/>
  <c r="DE232" i="2"/>
  <c r="HB232" i="4"/>
  <c r="FV231" i="4"/>
  <c r="FE156" i="2"/>
  <c r="HD232" i="4"/>
  <c r="FE187" i="2"/>
  <c r="FC136" i="2"/>
  <c r="BE233" i="4"/>
  <c r="AD232" i="2"/>
  <c r="IV66" i="4"/>
  <c r="FC170" i="2"/>
  <c r="AJ230" i="4"/>
  <c r="HO232" i="4"/>
  <c r="DR234" i="4"/>
  <c r="FD112" i="2"/>
  <c r="CK234" i="2"/>
  <c r="BX234" i="4"/>
  <c r="BM231" i="2"/>
  <c r="FB170" i="2"/>
  <c r="IV183" i="4"/>
  <c r="CV233" i="4"/>
  <c r="DC232" i="2"/>
  <c r="IP197" i="4"/>
  <c r="GQ234" i="4"/>
  <c r="IU215" i="4"/>
  <c r="FD233" i="4"/>
  <c r="IS70" i="4"/>
  <c r="FA107" i="2"/>
  <c r="FE213" i="2"/>
  <c r="BY231" i="4"/>
  <c r="CP232" i="4"/>
  <c r="CZ234" i="4"/>
  <c r="FD165" i="2"/>
  <c r="FB145" i="2"/>
  <c r="BH234" i="4"/>
  <c r="AZ233" i="2"/>
  <c r="DT233" i="2"/>
  <c r="FA225" i="2"/>
  <c r="IT86" i="4"/>
  <c r="CD233" i="4"/>
  <c r="HV230" i="4"/>
  <c r="FB90" i="2"/>
  <c r="GR234" i="4"/>
  <c r="AN233" i="2"/>
  <c r="FB224" i="2"/>
  <c r="IT180" i="4"/>
  <c r="BD230" i="4"/>
  <c r="IU126" i="4"/>
  <c r="IJ231" i="4"/>
  <c r="DA234" i="4"/>
  <c r="IR143" i="4"/>
  <c r="FP232" i="4"/>
  <c r="FB123" i="2"/>
  <c r="IQ158" i="4"/>
  <c r="CH231" i="2"/>
  <c r="S234" i="4"/>
  <c r="EV232" i="2"/>
  <c r="IV146" i="4"/>
  <c r="IP199" i="4"/>
  <c r="IW91" i="4"/>
  <c r="BO232" i="2"/>
  <c r="FV230" i="4"/>
  <c r="FA158" i="2"/>
  <c r="AL230" i="4"/>
  <c r="IT127" i="4"/>
  <c r="AT231" i="4"/>
  <c r="FB142" i="2"/>
  <c r="IQ159" i="4"/>
  <c r="GZ233" i="4"/>
  <c r="IR216" i="4"/>
  <c r="IR217" i="4"/>
  <c r="IT103" i="4"/>
  <c r="IT145" i="4"/>
  <c r="IQ68" i="4"/>
  <c r="IP47" i="4"/>
  <c r="CD230" i="4"/>
  <c r="DT233" i="4"/>
  <c r="HU233" i="4"/>
  <c r="FE135" i="2"/>
  <c r="DC233" i="4"/>
  <c r="FE42" i="2"/>
  <c r="HN233" i="4"/>
  <c r="IR177" i="4"/>
  <c r="DM231" i="4"/>
  <c r="BR232" i="2"/>
  <c r="IC230" i="4"/>
  <c r="IQ220" i="4"/>
  <c r="FB13" i="2"/>
  <c r="FB44" i="2"/>
  <c r="FD111" i="2"/>
  <c r="EQ230" i="4"/>
  <c r="DT230" i="4"/>
  <c r="IR222" i="4"/>
  <c r="FZ232" i="4"/>
  <c r="AB234" i="2"/>
  <c r="IR14" i="4"/>
  <c r="CG234" i="2"/>
  <c r="IV11" i="4"/>
  <c r="IP96" i="4"/>
  <c r="FC69" i="2"/>
  <c r="FB84" i="2"/>
  <c r="IQ48" i="4"/>
  <c r="IS52" i="4"/>
  <c r="IW221" i="4"/>
  <c r="BV230" i="2"/>
  <c r="EP233" i="4"/>
  <c r="FB77" i="2"/>
  <c r="BC232" i="4"/>
  <c r="AP234" i="4"/>
  <c r="EJ234" i="2"/>
  <c r="FC122" i="2"/>
  <c r="AS230" i="4"/>
  <c r="EE231" i="2"/>
  <c r="ES234" i="2"/>
  <c r="FA210" i="2"/>
  <c r="HZ234" i="4"/>
  <c r="DW231" i="4"/>
  <c r="FC40" i="2"/>
  <c r="FD204" i="2"/>
  <c r="FH234" i="4"/>
  <c r="H234" i="4"/>
  <c r="FB162" i="2"/>
  <c r="GW231" i="4"/>
  <c r="GB233" i="4"/>
  <c r="IT196" i="4"/>
  <c r="FE126" i="2"/>
  <c r="BM233" i="2"/>
  <c r="FD142" i="2"/>
  <c r="IU160" i="4"/>
  <c r="DY234" i="2"/>
  <c r="DW230" i="4"/>
  <c r="DW232" i="4"/>
  <c r="IR18" i="4"/>
  <c r="IM232" i="4"/>
  <c r="IQ52" i="4"/>
  <c r="IW103" i="4"/>
  <c r="DE233" i="4"/>
  <c r="FE150" i="2"/>
  <c r="IU143" i="4"/>
  <c r="IS176" i="4"/>
  <c r="IQ206" i="4"/>
  <c r="FB94" i="2"/>
  <c r="GY232" i="4"/>
  <c r="IQ152" i="4"/>
  <c r="IE231" i="4"/>
  <c r="FB109" i="2"/>
  <c r="CN232" i="4"/>
  <c r="FE90" i="2"/>
  <c r="IQ223" i="4"/>
  <c r="FL232" i="4"/>
  <c r="IT106" i="4"/>
  <c r="IV105" i="4"/>
  <c r="IV151" i="4"/>
  <c r="W230" i="2"/>
  <c r="FD179" i="2"/>
  <c r="GD230" i="4"/>
  <c r="DY231" i="2"/>
  <c r="CO230" i="2"/>
  <c r="IQ166" i="4"/>
  <c r="IU157" i="4"/>
  <c r="IS180" i="4"/>
  <c r="FA219" i="2"/>
  <c r="ET231" i="4"/>
  <c r="BK232" i="4"/>
  <c r="FB138" i="2"/>
  <c r="FB20" i="2"/>
  <c r="FD131" i="2"/>
  <c r="HP232" i="4"/>
  <c r="X231" i="4"/>
  <c r="IT50" i="4"/>
  <c r="FN232" i="4"/>
  <c r="IS17" i="4"/>
  <c r="FE188" i="2"/>
  <c r="IU130" i="4"/>
  <c r="EF233" i="4"/>
  <c r="HQ231" i="4"/>
  <c r="HP231" i="4"/>
  <c r="HF232" i="4"/>
  <c r="FQ230" i="4"/>
  <c r="IR224" i="4"/>
  <c r="GB230" i="4"/>
  <c r="DF231" i="4"/>
  <c r="DS232" i="2"/>
  <c r="EU231" i="4"/>
  <c r="FC70" i="2"/>
  <c r="I233" i="4"/>
  <c r="GM231" i="4"/>
  <c r="FD205" i="2"/>
  <c r="CM234" i="2"/>
  <c r="AT231" i="2"/>
  <c r="BZ233" i="2"/>
  <c r="FE78" i="2"/>
  <c r="BD233" i="2"/>
  <c r="IS126" i="4"/>
  <c r="IS208" i="4"/>
  <c r="IQ93" i="4"/>
  <c r="FC204" i="2"/>
  <c r="AZ234" i="4"/>
  <c r="IT135" i="4"/>
  <c r="HW231" i="4"/>
  <c r="IV211" i="4"/>
  <c r="FE26" i="2"/>
  <c r="FB79" i="2"/>
  <c r="IV179" i="4"/>
  <c r="BO231" i="4"/>
  <c r="IW92" i="4"/>
  <c r="IQ130" i="4"/>
  <c r="GF233" i="4"/>
  <c r="IS191" i="4"/>
  <c r="IP133" i="4"/>
  <c r="CA230" i="4"/>
  <c r="FC206" i="2"/>
  <c r="K230" i="2"/>
  <c r="CO230" i="4"/>
  <c r="AQ232" i="2"/>
  <c r="BQ233" i="4"/>
  <c r="FD11" i="2"/>
  <c r="EB230" i="2"/>
  <c r="FC165" i="2"/>
  <c r="HO230" i="4"/>
  <c r="IR200" i="4"/>
  <c r="FC31" i="2"/>
  <c r="FP231" i="4"/>
  <c r="FC96" i="2"/>
  <c r="IW48" i="4"/>
  <c r="CL234" i="2"/>
  <c r="IP100" i="4"/>
  <c r="DB231" i="2"/>
  <c r="HM233" i="4"/>
  <c r="HH231" i="4"/>
  <c r="IV62" i="4"/>
  <c r="FE11" i="2"/>
  <c r="IQ180" i="4"/>
  <c r="IU198" i="4"/>
  <c r="FC196" i="2"/>
  <c r="IV68" i="4"/>
  <c r="CA233" i="2"/>
  <c r="IT177" i="4"/>
  <c r="IQ71" i="4"/>
  <c r="IP120" i="4"/>
  <c r="FA34" i="2"/>
  <c r="IU174" i="4"/>
  <c r="Z234" i="4"/>
  <c r="CM234" i="4"/>
  <c r="IV52" i="4"/>
  <c r="BD234" i="4"/>
  <c r="FD35" i="2"/>
  <c r="AV234" i="4"/>
  <c r="DI234" i="2"/>
  <c r="GB232" i="4"/>
  <c r="EE231" i="4"/>
  <c r="IS219" i="4"/>
  <c r="IU178" i="4"/>
  <c r="DS232" i="4"/>
  <c r="IP66" i="4"/>
  <c r="CL234" i="4"/>
  <c r="EU231" i="2"/>
  <c r="FB177" i="2"/>
  <c r="GJ232" i="4"/>
  <c r="FA72" i="2"/>
  <c r="CW234" i="2"/>
  <c r="O230" i="2"/>
  <c r="FE223" i="2"/>
  <c r="ES232" i="4"/>
  <c r="FC118" i="2"/>
  <c r="DY233" i="4"/>
  <c r="EV230" i="2"/>
  <c r="IW49" i="4"/>
  <c r="FB176" i="2"/>
  <c r="BC231" i="2"/>
  <c r="IR110" i="4"/>
  <c r="IQ137" i="4"/>
  <c r="HC232" i="4"/>
  <c r="EB232" i="2"/>
  <c r="DN230" i="4"/>
  <c r="BJ230" i="2"/>
  <c r="IV168" i="4"/>
  <c r="BT230" i="2"/>
  <c r="FC148" i="2"/>
  <c r="FE48" i="2"/>
  <c r="FD197" i="2"/>
  <c r="IQ187" i="4"/>
  <c r="GH233" i="4"/>
  <c r="AQ233" i="4"/>
  <c r="BH231" i="2"/>
  <c r="FD170" i="2"/>
  <c r="FQ234" i="4"/>
  <c r="AC233" i="2"/>
  <c r="IW41" i="4"/>
  <c r="IS111" i="4"/>
  <c r="FB107" i="2"/>
  <c r="GU231" i="4"/>
  <c r="BC233" i="2"/>
  <c r="FA39" i="2"/>
  <c r="BE234" i="4"/>
  <c r="FD228" i="2"/>
  <c r="BT233" i="4"/>
  <c r="IR23" i="4"/>
  <c r="IV195" i="4"/>
  <c r="FE56" i="2"/>
  <c r="FA175" i="2"/>
  <c r="IT47" i="4"/>
  <c r="GX232" i="4"/>
  <c r="FC114" i="2"/>
  <c r="BG232" i="4"/>
  <c r="IN232" i="4"/>
  <c r="FB36" i="2"/>
  <c r="FU231" i="4"/>
  <c r="IW208" i="4"/>
  <c r="IU212" i="4"/>
  <c r="DX230" i="2"/>
  <c r="FE194" i="2"/>
  <c r="HC230" i="4"/>
  <c r="FE81" i="2"/>
  <c r="IT73" i="4"/>
  <c r="FC9" i="2"/>
  <c r="EN234" i="2"/>
  <c r="DK234" i="2"/>
  <c r="FK230" i="4"/>
  <c r="DT232" i="4"/>
  <c r="IS108" i="4"/>
  <c r="IL232" i="4"/>
  <c r="AB233" i="4"/>
  <c r="ED234" i="2"/>
  <c r="IT13" i="4"/>
  <c r="EP234" i="4"/>
  <c r="IW226" i="4"/>
  <c r="FA166" i="2"/>
  <c r="GC233" i="4"/>
  <c r="BJ234" i="2"/>
  <c r="ES233" i="2"/>
  <c r="DN234" i="2"/>
  <c r="CT232" i="4"/>
  <c r="IP200" i="4"/>
  <c r="GV234" i="4"/>
  <c r="IV199" i="4"/>
  <c r="IR153" i="4"/>
  <c r="EL230" i="2"/>
  <c r="IW149" i="4"/>
  <c r="FA50" i="2"/>
  <c r="IQ49" i="4"/>
  <c r="FA27" i="2"/>
  <c r="Y232" i="4"/>
  <c r="IR178" i="4"/>
  <c r="CZ231" i="4"/>
  <c r="DZ233" i="4"/>
  <c r="IH234" i="4"/>
  <c r="IS66" i="4"/>
  <c r="H233" i="2"/>
  <c r="IT119" i="4"/>
  <c r="IW112" i="4"/>
  <c r="IQ57" i="4"/>
  <c r="BS230" i="2"/>
  <c r="IR211" i="4"/>
  <c r="BB230" i="4"/>
  <c r="FC226" i="2"/>
  <c r="FD94" i="2"/>
  <c r="FE178" i="2"/>
  <c r="AR234" i="4"/>
  <c r="IR160" i="4"/>
  <c r="FA17" i="2"/>
  <c r="FA181" i="2"/>
  <c r="IW216" i="4"/>
  <c r="FE127" i="2"/>
  <c r="IT153" i="4"/>
  <c r="IP25" i="4"/>
  <c r="IQ148" i="4"/>
  <c r="AQ232" i="4"/>
  <c r="IU149" i="4"/>
  <c r="IR35" i="4"/>
  <c r="DI232" i="4"/>
  <c r="DP230" i="4"/>
  <c r="HU231" i="4"/>
  <c r="DJ231" i="4"/>
  <c r="GT232" i="4"/>
  <c r="FA40" i="2"/>
  <c r="IR201" i="4"/>
  <c r="AP231" i="4"/>
  <c r="FA113" i="2"/>
  <c r="DE232" i="4"/>
  <c r="BV231" i="4"/>
  <c r="FH231" i="4"/>
  <c r="EI230" i="4"/>
  <c r="FC229" i="2"/>
  <c r="DG233" i="2"/>
  <c r="I232" i="2"/>
  <c r="DF233" i="2"/>
  <c r="FC111" i="2"/>
  <c r="FE19" i="2"/>
  <c r="IV84" i="4"/>
  <c r="FG231" i="4"/>
  <c r="FB231" i="4"/>
  <c r="IT228" i="4"/>
  <c r="Y230" i="2"/>
  <c r="FU230" i="4"/>
  <c r="IP180" i="4"/>
  <c r="AP233" i="4"/>
  <c r="IP184" i="4"/>
  <c r="IV90" i="4"/>
  <c r="BB234" i="4"/>
  <c r="DW231" i="2"/>
  <c r="FB186" i="2"/>
  <c r="EM233" i="4"/>
  <c r="FD78" i="2"/>
  <c r="IF234" i="4"/>
  <c r="IS212" i="4"/>
  <c r="DY230" i="4"/>
  <c r="FB51" i="2"/>
  <c r="FD159" i="2"/>
  <c r="Z233" i="4"/>
  <c r="IT8" i="4"/>
  <c r="IQ139" i="4"/>
  <c r="IP8" i="4"/>
  <c r="BK233" i="4"/>
  <c r="FB211" i="2"/>
  <c r="IU221" i="4"/>
  <c r="FA98" i="2"/>
  <c r="BO234" i="2"/>
  <c r="AK234" i="4"/>
  <c r="IS130" i="4"/>
  <c r="O232" i="4"/>
  <c r="FE204" i="2"/>
  <c r="FB114" i="2"/>
  <c r="IV10" i="4"/>
  <c r="CP233" i="4"/>
  <c r="P231" i="4"/>
  <c r="IP85" i="4"/>
  <c r="FC209" i="2"/>
  <c r="Y234" i="2"/>
  <c r="EA231" i="4"/>
  <c r="IT189" i="4"/>
  <c r="FA57" i="2"/>
  <c r="FA91" i="2"/>
  <c r="EH232" i="2"/>
  <c r="FA118" i="2"/>
  <c r="BP234" i="4"/>
  <c r="IP11" i="4"/>
  <c r="DF234" i="2"/>
  <c r="FC177" i="2"/>
  <c r="FC167" i="2"/>
  <c r="BS233" i="4"/>
  <c r="DR231" i="2"/>
  <c r="IV180" i="4"/>
  <c r="IU225" i="4"/>
  <c r="EA230" i="2"/>
  <c r="GY231" i="4"/>
  <c r="R234" i="4"/>
  <c r="FD60" i="2"/>
  <c r="FC181" i="2"/>
  <c r="FB15" i="2"/>
  <c r="IV103" i="4"/>
  <c r="IW119" i="4"/>
  <c r="EV231" i="4"/>
  <c r="IP35" i="4"/>
  <c r="DI233" i="2"/>
  <c r="FD221" i="2"/>
  <c r="IQ147" i="4"/>
  <c r="DZ233" i="2"/>
  <c r="IT219" i="4"/>
  <c r="CF233" i="4"/>
  <c r="FB59" i="2"/>
  <c r="FE177" i="2"/>
  <c r="EI232" i="4"/>
  <c r="CE232" i="2"/>
  <c r="IT20" i="4"/>
  <c r="IV102" i="4"/>
  <c r="AG230" i="4"/>
  <c r="IP225" i="4"/>
  <c r="EB234" i="4"/>
  <c r="GF234" i="4"/>
  <c r="IR44" i="4"/>
  <c r="IQ82" i="4"/>
  <c r="P231" i="2"/>
  <c r="EH233" i="4"/>
  <c r="EA231" i="2"/>
  <c r="FD138" i="2"/>
  <c r="DC233" i="2"/>
  <c r="BN231" i="4"/>
  <c r="BB233" i="2"/>
  <c r="IQ221" i="4"/>
  <c r="S230" i="4"/>
  <c r="FC164" i="2"/>
  <c r="FW233" i="4"/>
  <c r="AM231" i="4"/>
  <c r="IQ215" i="4"/>
  <c r="FC121" i="2"/>
  <c r="IU114" i="4"/>
  <c r="FD203" i="2"/>
  <c r="B230" i="4"/>
  <c r="FO231" i="4"/>
  <c r="CZ232" i="2"/>
  <c r="HE230" i="4"/>
  <c r="IV91" i="4"/>
  <c r="BH232" i="2"/>
  <c r="GS231" i="4"/>
  <c r="EF233" i="2"/>
  <c r="IV126" i="4"/>
  <c r="ER232" i="2"/>
  <c r="DA231" i="4"/>
  <c r="IT126" i="4"/>
  <c r="AY231" i="2"/>
  <c r="AH234" i="2"/>
  <c r="Y231" i="4"/>
  <c r="EH233" i="2"/>
  <c r="DQ233" i="4"/>
  <c r="FC34" i="2"/>
  <c r="IQ178" i="4"/>
  <c r="EE232" i="4"/>
  <c r="FB119" i="2"/>
  <c r="IP217" i="4"/>
  <c r="G230" i="4"/>
  <c r="EA233" i="4"/>
  <c r="FB227" i="2"/>
  <c r="BB232" i="4"/>
  <c r="FC30" i="2"/>
  <c r="EK233" i="4"/>
  <c r="FC157" i="2"/>
  <c r="EK230" i="4"/>
  <c r="IT199" i="4"/>
  <c r="ET231" i="2"/>
  <c r="IU170" i="4"/>
  <c r="FC77" i="2"/>
  <c r="IT190" i="4"/>
  <c r="CV231" i="2"/>
  <c r="IV139" i="4"/>
  <c r="HW230" i="4"/>
  <c r="IV201" i="4"/>
  <c r="FD57" i="2"/>
  <c r="IQ84" i="4"/>
  <c r="FE73" i="2"/>
  <c r="EB230" i="4"/>
  <c r="BB231" i="4"/>
  <c r="BP234" i="2"/>
  <c r="IW218" i="4"/>
  <c r="AM230" i="2"/>
  <c r="FC116" i="2"/>
  <c r="AE234" i="2"/>
  <c r="FE132" i="2"/>
  <c r="EY234" i="4"/>
  <c r="HI233" i="4"/>
  <c r="FC151" i="2"/>
  <c r="IT210" i="4"/>
  <c r="IU192" i="4"/>
  <c r="FA227" i="2"/>
  <c r="FD199" i="2"/>
  <c r="EP233" i="2"/>
  <c r="ED232" i="2"/>
  <c r="HD233" i="4"/>
  <c r="IU108" i="4"/>
  <c r="BS231" i="2"/>
  <c r="IU183" i="4"/>
  <c r="IS192" i="4"/>
  <c r="IW191" i="4"/>
  <c r="ED232" i="4"/>
  <c r="FD156" i="2"/>
  <c r="IQ133" i="4"/>
  <c r="DS234" i="4"/>
  <c r="FF232" i="4"/>
  <c r="CD232" i="2"/>
  <c r="BE230" i="2"/>
  <c r="IR29" i="4"/>
  <c r="IW55" i="4"/>
  <c r="FC145" i="2"/>
  <c r="EG233" i="4"/>
  <c r="AF230" i="2"/>
  <c r="CC233" i="2"/>
  <c r="HM231" i="4"/>
  <c r="DC231" i="4"/>
  <c r="FX230" i="4"/>
  <c r="IW10" i="4"/>
  <c r="IP88" i="4"/>
  <c r="CF230" i="4"/>
  <c r="IS119" i="4"/>
  <c r="HQ234" i="4"/>
  <c r="IW197" i="4"/>
  <c r="AQ230" i="4"/>
  <c r="EP230" i="2"/>
  <c r="BL232" i="2"/>
  <c r="IP194" i="4"/>
  <c r="IQ108" i="4"/>
  <c r="FD157" i="2"/>
  <c r="DJ233" i="4"/>
  <c r="FB207" i="2"/>
  <c r="GP233" i="4"/>
  <c r="IR130" i="4"/>
  <c r="FD55" i="2"/>
  <c r="J231" i="4"/>
  <c r="FA141" i="2"/>
  <c r="IP7" i="4"/>
  <c r="D230" i="4"/>
  <c r="AW230" i="2"/>
  <c r="FB208" i="2"/>
  <c r="CB234" i="4"/>
  <c r="AE232" i="2"/>
  <c r="FC39" i="2"/>
  <c r="IU104" i="4"/>
  <c r="HY231" i="4"/>
  <c r="IP97" i="4"/>
  <c r="IR212" i="4"/>
  <c r="ER230" i="4"/>
  <c r="IR144" i="4"/>
  <c r="EY234" i="2"/>
  <c r="IV123" i="4"/>
  <c r="IC233" i="4"/>
  <c r="J233" i="4"/>
  <c r="EE233" i="4"/>
  <c r="FC87" i="2"/>
  <c r="CG233" i="4"/>
  <c r="IQ122" i="4"/>
  <c r="DK234" i="4"/>
  <c r="FD17" i="2"/>
  <c r="CU230" i="2"/>
  <c r="IT131" i="4"/>
  <c r="IS42" i="4"/>
  <c r="DX233" i="2"/>
  <c r="HY233" i="4"/>
  <c r="CB233" i="4"/>
  <c r="CP232" i="2"/>
  <c r="BW231" i="2"/>
  <c r="AK232" i="2"/>
  <c r="K233" i="4"/>
  <c r="FB129" i="2"/>
  <c r="FE163" i="2"/>
  <c r="CU231" i="4"/>
  <c r="IU91" i="4"/>
  <c r="AF233" i="4"/>
  <c r="CL230" i="4"/>
  <c r="FP230" i="4"/>
  <c r="GX234" i="4"/>
  <c r="IV134" i="4"/>
  <c r="IV194" i="4"/>
  <c r="FE202" i="2"/>
  <c r="IW70" i="4"/>
  <c r="IT40" i="4"/>
  <c r="IU168" i="4"/>
  <c r="GW230" i="4"/>
  <c r="FG234" i="4"/>
  <c r="FD98" i="2"/>
  <c r="IV101" i="4"/>
  <c r="DO232" i="4"/>
  <c r="IP159" i="4"/>
  <c r="IU220" i="4"/>
  <c r="EH230" i="2"/>
  <c r="IU216" i="4"/>
  <c r="FF231" i="4"/>
  <c r="CJ230" i="2"/>
  <c r="AB230" i="4"/>
  <c r="DU232" i="2"/>
  <c r="IP213" i="4"/>
  <c r="IT55" i="4"/>
  <c r="CO231" i="2"/>
  <c r="FI233" i="4"/>
  <c r="IR69" i="4"/>
  <c r="FJ230" i="4"/>
  <c r="IP198" i="4"/>
  <c r="AZ233" i="4"/>
  <c r="IU118" i="4"/>
  <c r="FE68" i="2"/>
  <c r="FC57" i="2"/>
  <c r="FD90" i="2"/>
  <c r="IR30" i="4"/>
  <c r="FC140" i="2"/>
  <c r="IS62" i="4"/>
  <c r="FA35" i="2"/>
  <c r="IS128" i="4"/>
  <c r="ID232" i="4"/>
  <c r="DU230" i="2"/>
  <c r="IS206" i="4"/>
  <c r="IS95" i="4"/>
  <c r="CK231" i="2"/>
  <c r="AJ233" i="2"/>
  <c r="S232" i="4"/>
  <c r="IP181" i="4"/>
  <c r="CV233" i="2"/>
  <c r="IT156" i="4"/>
  <c r="BL233" i="4"/>
  <c r="EO234" i="2"/>
  <c r="IS90" i="4"/>
  <c r="BL232" i="4"/>
  <c r="O233" i="4"/>
  <c r="G233" i="4"/>
  <c r="FB128" i="2"/>
  <c r="IQ210" i="4"/>
  <c r="FU234" i="4"/>
  <c r="EZ232" i="2"/>
  <c r="IS101" i="4"/>
  <c r="IT188" i="4"/>
  <c r="IQ23" i="4"/>
  <c r="FZ230" i="4"/>
  <c r="GH234" i="4"/>
  <c r="FE119" i="2"/>
  <c r="CD231" i="4"/>
  <c r="IT125" i="4"/>
  <c r="BJ233" i="4"/>
  <c r="J234" i="2"/>
  <c r="FX234" i="4"/>
  <c r="FC169" i="2"/>
  <c r="EB234" i="2"/>
  <c r="BJ230" i="4"/>
  <c r="FA155" i="2"/>
  <c r="FC23" i="2"/>
  <c r="FM231" i="4"/>
  <c r="DT230" i="2"/>
  <c r="IS140" i="4"/>
  <c r="HO233" i="4"/>
  <c r="IW177" i="4"/>
  <c r="FB194" i="2"/>
  <c r="FB189" i="2"/>
  <c r="IW142" i="4"/>
  <c r="DC234" i="2"/>
  <c r="D232" i="2"/>
  <c r="BI233" i="2"/>
  <c r="AZ231" i="2"/>
  <c r="IU22" i="4"/>
  <c r="FN231" i="4"/>
  <c r="DD233" i="4"/>
  <c r="IU226" i="4"/>
  <c r="AJ233" i="4"/>
  <c r="IU97" i="4"/>
  <c r="GN232" i="4"/>
  <c r="IT14" i="4"/>
  <c r="IN230" i="4"/>
  <c r="HQ233" i="4"/>
  <c r="IW130" i="4"/>
  <c r="IS166" i="4"/>
  <c r="GK231" i="4"/>
  <c r="CH234" i="4"/>
  <c r="FC138" i="2"/>
  <c r="FE24" i="2"/>
  <c r="FE121" i="2"/>
  <c r="FD147" i="2"/>
  <c r="IW31" i="4"/>
  <c r="IR87" i="4"/>
  <c r="FE112" i="2"/>
  <c r="CG232" i="2"/>
  <c r="AL232" i="4"/>
  <c r="BB230" i="2"/>
  <c r="IT222" i="4"/>
  <c r="HS231" i="4"/>
  <c r="IV169" i="4"/>
  <c r="EC231" i="2"/>
  <c r="IQ25" i="4"/>
  <c r="IA230" i="4"/>
  <c r="E230" i="4"/>
  <c r="FA38" i="2"/>
  <c r="AD234" i="4"/>
  <c r="FD46" i="2"/>
  <c r="IS135" i="4"/>
  <c r="D234" i="2"/>
  <c r="GY234" i="4"/>
  <c r="AA231" i="4"/>
  <c r="GO233" i="4"/>
  <c r="IT183" i="4"/>
  <c r="FA104" i="2"/>
  <c r="DP234" i="2"/>
  <c r="IV109" i="4"/>
  <c r="EL233" i="4"/>
  <c r="FD200" i="2"/>
  <c r="IV108" i="4"/>
  <c r="FE160" i="2"/>
  <c r="FB181" i="2"/>
  <c r="FB156" i="2"/>
  <c r="FW231" i="4"/>
  <c r="IW193" i="4"/>
  <c r="EW234" i="4"/>
  <c r="FB199" i="2"/>
  <c r="FE225" i="2"/>
  <c r="GD231" i="4"/>
  <c r="DU231" i="2"/>
  <c r="IB231" i="4"/>
  <c r="FA55" i="2"/>
  <c r="CZ230" i="2"/>
  <c r="FQ233" i="4"/>
  <c r="IS185" i="4"/>
  <c r="FC21" i="2"/>
  <c r="IQ51" i="4"/>
  <c r="HJ230" i="4"/>
  <c r="EY233" i="4"/>
  <c r="K232" i="2"/>
  <c r="AE233" i="2"/>
  <c r="C234" i="4"/>
  <c r="EO230" i="4"/>
  <c r="EX230" i="2"/>
  <c r="AE233" i="4"/>
  <c r="DO234" i="2"/>
  <c r="IV172" i="4"/>
  <c r="IV164" i="4"/>
  <c r="DU231" i="4"/>
  <c r="IT41" i="4"/>
  <c r="BH233" i="2"/>
  <c r="CS232" i="2"/>
  <c r="IR151" i="4"/>
  <c r="IU34" i="4"/>
  <c r="AY234" i="4"/>
  <c r="DX231" i="2"/>
  <c r="IS31" i="4"/>
  <c r="BO230" i="2"/>
  <c r="AP232" i="4"/>
  <c r="CP231" i="4"/>
  <c r="CG231" i="4"/>
  <c r="IQ138" i="4"/>
  <c r="IR70" i="4"/>
  <c r="CB230" i="4"/>
  <c r="DY232" i="2"/>
  <c r="FE186" i="2"/>
  <c r="T234" i="4"/>
  <c r="AZ234" i="2"/>
  <c r="FX233" i="4"/>
  <c r="DU233" i="2"/>
  <c r="GP230" i="4"/>
  <c r="FB68" i="2"/>
  <c r="FB40" i="2"/>
  <c r="FA154" i="2"/>
  <c r="EA232" i="4"/>
  <c r="FD148" i="2"/>
  <c r="ER230" i="2"/>
  <c r="IQ98" i="4"/>
  <c r="IS115" i="4"/>
  <c r="EM230" i="2"/>
  <c r="M234" i="4"/>
  <c r="IU131" i="4"/>
  <c r="IP210" i="4"/>
  <c r="FD160" i="2"/>
  <c r="B231" i="4"/>
  <c r="FB111" i="2"/>
  <c r="DX233" i="4"/>
  <c r="IQ72" i="4"/>
  <c r="FB193" i="2"/>
  <c r="FD222" i="2"/>
  <c r="DI230" i="4"/>
  <c r="CB230" i="2"/>
  <c r="IQ224" i="4"/>
  <c r="CY234" i="4"/>
  <c r="AG234" i="4"/>
  <c r="FC61" i="2"/>
  <c r="CK232" i="4"/>
  <c r="IR152" i="4"/>
  <c r="FB98" i="2"/>
  <c r="IW62" i="4"/>
  <c r="AB233" i="2"/>
  <c r="FE217" i="2"/>
  <c r="I234" i="2"/>
  <c r="IS120" i="4"/>
  <c r="GE232" i="4"/>
  <c r="IV30" i="4"/>
  <c r="FC143" i="2"/>
  <c r="FB225" i="2"/>
  <c r="AN234" i="2"/>
  <c r="EI230" i="2"/>
  <c r="FY232" i="4"/>
  <c r="IS151" i="4"/>
  <c r="IS228" i="4"/>
  <c r="BN230" i="2"/>
  <c r="DN233" i="4"/>
  <c r="IW161" i="4"/>
  <c r="BW230" i="2"/>
  <c r="FB172" i="2"/>
  <c r="CC232" i="2"/>
  <c r="IQ151" i="4"/>
  <c r="BQ230" i="2"/>
  <c r="GM232" i="4"/>
  <c r="IU10" i="4"/>
  <c r="FC80" i="2"/>
  <c r="CW230" i="2"/>
  <c r="IV110" i="4"/>
  <c r="IV13" i="4"/>
  <c r="FD214" i="2"/>
  <c r="FA214" i="2"/>
  <c r="FE182" i="2"/>
  <c r="ET234" i="2"/>
  <c r="IQ189" i="4"/>
  <c r="IP26" i="4"/>
  <c r="IW212" i="4"/>
  <c r="IL233" i="4"/>
  <c r="DX234" i="2"/>
  <c r="FC135" i="2"/>
  <c r="J232" i="2"/>
  <c r="BW233" i="4"/>
  <c r="FD191" i="2"/>
  <c r="CG230" i="2"/>
  <c r="IR136" i="4"/>
  <c r="EK234" i="2"/>
  <c r="IS188" i="4"/>
  <c r="EL232" i="2"/>
  <c r="FA209" i="2"/>
  <c r="GU230" i="4"/>
  <c r="EC233" i="2"/>
  <c r="CC230" i="4"/>
  <c r="IP103" i="4"/>
  <c r="FC190" i="2"/>
  <c r="GR233" i="4"/>
  <c r="HQ232" i="4"/>
  <c r="DR230" i="4"/>
  <c r="W231" i="2"/>
  <c r="IW200" i="4"/>
  <c r="IV157" i="4"/>
  <c r="FA95" i="2"/>
  <c r="IS33" i="4"/>
  <c r="IQ88" i="4"/>
  <c r="DH230" i="2"/>
  <c r="IQ67" i="4"/>
  <c r="AH231" i="4"/>
  <c r="EI232" i="2"/>
  <c r="I231" i="4"/>
  <c r="DT231" i="4"/>
  <c r="FC187" i="2"/>
  <c r="CW230" i="4"/>
  <c r="DG232" i="4"/>
  <c r="GI230" i="4"/>
  <c r="IW203" i="4"/>
  <c r="FJ231" i="4"/>
  <c r="IT132" i="4"/>
  <c r="IV127" i="4"/>
  <c r="IV69" i="4"/>
  <c r="BX231" i="4"/>
  <c r="DA231" i="2"/>
  <c r="U232" i="4"/>
  <c r="IS32" i="4"/>
  <c r="CM232" i="4"/>
  <c r="CA230" i="2"/>
  <c r="DM234" i="2"/>
  <c r="DG232" i="2"/>
  <c r="IR213" i="4"/>
  <c r="F232" i="4"/>
  <c r="IU102" i="4"/>
  <c r="GK230" i="4"/>
  <c r="HI234" i="4"/>
  <c r="E233" i="4"/>
  <c r="CR232" i="4"/>
  <c r="FB113" i="2"/>
  <c r="EC233" i="4"/>
  <c r="FC228" i="2"/>
  <c r="BR230" i="2"/>
  <c r="DE231" i="2"/>
  <c r="IV47" i="4"/>
  <c r="ES231" i="2"/>
  <c r="FD104" i="2"/>
  <c r="AW234" i="4"/>
  <c r="DX234" i="4"/>
  <c r="DS234" i="2"/>
  <c r="IW105" i="4"/>
  <c r="DH230" i="4"/>
  <c r="IR187" i="4"/>
  <c r="FY234" i="4"/>
  <c r="CU233" i="2"/>
  <c r="IR186" i="4"/>
  <c r="BY232" i="4"/>
  <c r="FD37" i="2"/>
  <c r="AO232" i="2"/>
  <c r="IP166" i="4"/>
  <c r="IS175" i="4"/>
  <c r="FB141" i="2"/>
  <c r="HG232" i="4"/>
  <c r="R234" i="2"/>
  <c r="GK233" i="4"/>
  <c r="IR119" i="4"/>
  <c r="IW138" i="4"/>
  <c r="IT107" i="4"/>
  <c r="IP229" i="4"/>
  <c r="IS98" i="4"/>
  <c r="FA49" i="2"/>
  <c r="CX231" i="2"/>
  <c r="S230" i="2"/>
  <c r="EI234" i="2"/>
  <c r="FC59" i="2"/>
  <c r="FT234" i="4"/>
  <c r="IV223" i="4"/>
  <c r="FC82" i="2"/>
  <c r="IT211" i="4"/>
  <c r="IR228" i="4"/>
  <c r="FB150" i="2"/>
  <c r="IP150" i="4"/>
  <c r="IP218" i="4"/>
  <c r="IU62" i="4"/>
  <c r="IS177" i="4"/>
  <c r="FD44" i="2"/>
  <c r="IU95" i="4"/>
  <c r="D231" i="4"/>
  <c r="IQ50" i="4"/>
  <c r="CE233" i="2"/>
  <c r="FD181" i="2"/>
  <c r="FA54" i="2"/>
  <c r="BN233" i="2"/>
  <c r="IQ227" i="4"/>
  <c r="IU228" i="4"/>
  <c r="EZ230" i="2"/>
  <c r="AD233" i="4"/>
  <c r="IT172" i="4"/>
  <c r="HI232" i="4"/>
  <c r="FE97" i="2"/>
  <c r="IW209" i="4"/>
  <c r="GS230" i="4"/>
  <c r="IS27" i="4"/>
  <c r="EW230" i="4"/>
  <c r="EA230" i="4"/>
  <c r="IU24" i="4"/>
  <c r="FD91" i="2"/>
  <c r="EO233" i="4"/>
  <c r="IV177" i="4"/>
  <c r="FB110" i="2"/>
  <c r="IT117" i="4"/>
  <c r="FA63" i="2"/>
  <c r="P230" i="4"/>
  <c r="IU125" i="4"/>
  <c r="IH230" i="4"/>
  <c r="EX233" i="4"/>
  <c r="EN230" i="2"/>
  <c r="FD12" i="2"/>
  <c r="IU211" i="4"/>
  <c r="IU90" i="4"/>
  <c r="FT230" i="4"/>
  <c r="IP211" i="4"/>
  <c r="FW230" i="4"/>
  <c r="BY233" i="4"/>
  <c r="IQ124" i="4"/>
  <c r="AZ232" i="4"/>
  <c r="HA234" i="4"/>
  <c r="T233" i="2"/>
  <c r="IU94" i="4"/>
  <c r="FD213" i="2"/>
  <c r="IV49" i="4"/>
  <c r="IQ181" i="4"/>
  <c r="IQ197" i="4"/>
  <c r="IW213" i="4"/>
  <c r="GF231" i="4"/>
  <c r="CT234" i="2"/>
  <c r="CI233" i="2"/>
  <c r="IU223" i="4"/>
  <c r="IW95" i="4"/>
  <c r="AT234" i="4"/>
  <c r="IR138" i="4"/>
  <c r="FE46" i="2"/>
  <c r="IU16" i="4"/>
  <c r="IP32" i="4"/>
  <c r="DG230" i="2"/>
  <c r="FE151" i="2"/>
  <c r="IQ192" i="4"/>
  <c r="IS136" i="4"/>
  <c r="DL232" i="2"/>
  <c r="IV117" i="4"/>
  <c r="E231" i="4"/>
  <c r="GR230" i="4"/>
  <c r="BF233" i="4"/>
  <c r="Q231" i="4"/>
  <c r="BG232" i="2"/>
  <c r="IS193" i="4"/>
  <c r="FS234" i="4"/>
  <c r="AG233" i="4"/>
  <c r="EO232" i="2"/>
  <c r="BN231" i="2"/>
  <c r="FE137" i="2"/>
  <c r="FC14" i="2"/>
  <c r="IW230" i="4" l="1" a="1"/>
  <c r="IW230" i="4" s="1"/>
  <c r="IW231" i="4" a="1"/>
  <c r="IW231" i="4" s="1"/>
  <c r="IW233" i="4" a="1"/>
  <c r="IW233" i="4" s="1"/>
  <c r="IW232" i="4" a="1"/>
  <c r="IW232" i="4" s="1"/>
  <c r="IW234" i="4" a="1"/>
  <c r="IW234" i="4" s="1"/>
  <c r="IT233" i="4" a="1"/>
  <c r="IT233" i="4" s="1"/>
  <c r="IT234" i="4" a="1"/>
  <c r="IT234" i="4" s="1"/>
  <c r="IT231" i="4" a="1"/>
  <c r="IT231" i="4" s="1"/>
  <c r="IT232" i="4" a="1"/>
  <c r="IT232" i="4" s="1"/>
  <c r="IT230" i="4" a="1"/>
  <c r="IT230" i="4" s="1"/>
  <c r="IU233" i="4" a="1"/>
  <c r="IU233" i="4" s="1"/>
  <c r="IU231" i="4" a="1"/>
  <c r="IU231" i="4" s="1"/>
  <c r="IU234" i="4" a="1"/>
  <c r="IU234" i="4" s="1"/>
  <c r="IU230" i="4" a="1"/>
  <c r="IU230" i="4" s="1"/>
  <c r="IU232" i="4" a="1"/>
  <c r="IU232" i="4" s="1"/>
  <c r="IP232" i="4" a="1"/>
  <c r="IP232" i="4" s="1"/>
  <c r="IP233" i="4" a="1"/>
  <c r="IP233" i="4" s="1"/>
  <c r="IP230" i="4" a="1"/>
  <c r="IP230" i="4" s="1"/>
  <c r="IP234" i="4" a="1"/>
  <c r="IP234" i="4" s="1"/>
  <c r="IP231" i="4" a="1"/>
  <c r="IP231" i="4" s="1"/>
  <c r="IQ234" i="4" a="1"/>
  <c r="IQ234" i="4" s="1"/>
  <c r="IQ233" i="4" a="1"/>
  <c r="IQ233" i="4" s="1"/>
  <c r="IQ230" i="4" a="1"/>
  <c r="IQ230" i="4" s="1"/>
  <c r="IQ231" i="4" a="1"/>
  <c r="IQ231" i="4" s="1"/>
  <c r="IQ232" i="4" a="1"/>
  <c r="IQ232" i="4" s="1"/>
  <c r="FE231" i="2" a="1"/>
  <c r="FE231" i="2" s="1"/>
  <c r="FE234" i="2" a="1"/>
  <c r="FE234" i="2" s="1"/>
  <c r="FE233" i="2" a="1"/>
  <c r="FE233" i="2" s="1"/>
  <c r="FE232" i="2" a="1"/>
  <c r="FE232" i="2" s="1"/>
  <c r="FE230" i="2" a="1"/>
  <c r="FE230" i="2" s="1"/>
  <c r="IV231" i="4" a="1"/>
  <c r="IV231" i="4" s="1"/>
  <c r="IV230" i="4" a="1"/>
  <c r="IV230" i="4" s="1"/>
  <c r="IV234" i="4" a="1"/>
  <c r="IV234" i="4" s="1"/>
  <c r="IV232" i="4" a="1"/>
  <c r="IV232" i="4" s="1"/>
  <c r="IV233" i="4" a="1"/>
  <c r="IV233" i="4" s="1"/>
  <c r="FD232" i="2" a="1"/>
  <c r="FD232" i="2" s="1"/>
  <c r="FD233" i="2" a="1"/>
  <c r="FD233" i="2" s="1"/>
  <c r="FD231" i="2" a="1"/>
  <c r="FD231" i="2" s="1"/>
  <c r="FD230" i="2" a="1"/>
  <c r="FD230" i="2" s="1"/>
  <c r="FD234" i="2" a="1"/>
  <c r="FD234" i="2" s="1"/>
  <c r="IR232" i="4" a="1"/>
  <c r="IR232" i="4" s="1"/>
  <c r="IR234" i="4" a="1"/>
  <c r="IR234" i="4" s="1"/>
  <c r="IR233" i="4" a="1"/>
  <c r="IR233" i="4" s="1"/>
  <c r="IR231" i="4" a="1"/>
  <c r="IR231" i="4" s="1"/>
  <c r="IR230" i="4" a="1"/>
  <c r="IR230" i="4" s="1"/>
  <c r="FC231" i="2" a="1"/>
  <c r="FC231" i="2" s="1"/>
  <c r="FC232" i="2" a="1"/>
  <c r="FC232" i="2" s="1"/>
  <c r="FC234" i="2" a="1"/>
  <c r="FC234" i="2" s="1"/>
  <c r="FC233" i="2" a="1"/>
  <c r="FC233" i="2" s="1"/>
  <c r="FC230" i="2" a="1"/>
  <c r="FC230" i="2" s="1"/>
  <c r="IS231" i="4" a="1"/>
  <c r="IS231" i="4" s="1"/>
  <c r="IS234" i="4" a="1"/>
  <c r="IS234" i="4" s="1"/>
  <c r="IS233" i="4" a="1"/>
  <c r="IS233" i="4" s="1"/>
  <c r="IS230" i="4" a="1"/>
  <c r="IS230" i="4" s="1"/>
  <c r="IS232" i="4" a="1"/>
  <c r="IS232" i="4" s="1"/>
  <c r="FA233" i="2" a="1"/>
  <c r="FA233" i="2" s="1"/>
  <c r="FA234" i="2" a="1"/>
  <c r="FA234" i="2" s="1"/>
  <c r="FA231" i="2" a="1"/>
  <c r="FA231" i="2" s="1"/>
  <c r="FA230" i="2" a="1"/>
  <c r="FA230" i="2" s="1"/>
  <c r="FA232" i="2" a="1"/>
  <c r="FA232" i="2" s="1"/>
  <c r="FB234" i="2" a="1"/>
  <c r="FB234" i="2" s="1"/>
  <c r="FB230" i="2" a="1"/>
  <c r="FB230" i="2" s="1"/>
  <c r="FB233" i="2" a="1"/>
  <c r="FB233" i="2" s="1"/>
  <c r="FB231" i="2" a="1"/>
  <c r="FB231" i="2" s="1"/>
  <c r="FB232" i="2" a="1"/>
  <c r="FB23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<sst xmlns="http://schemas.openxmlformats.org/spreadsheetml/2006/main" count="2118" uniqueCount="260">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</sst>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opLeftCell="A115" zoomScaleNormal="100" workbookViewId="0">
      <pane xSplit="1" topLeftCell="DY1" activePane="topRight" state="frozen"/>
      <selection activeCell="A43" sqref="A43"/>
      <selection pane="topRight" activeCell="EG124" sqref="EG124:EK124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43" t="s">
        <v>196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26" t="s">
        <v>229</v>
      </c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17" t="s">
        <v>232</v>
      </c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9"/>
      <c r="BY4" s="47" t="s">
        <v>197</v>
      </c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9"/>
      <c r="CX4" s="53" t="s">
        <v>198</v>
      </c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5"/>
      <c r="DW4" s="50" t="s">
        <v>199</v>
      </c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2"/>
      <c r="EV4" s="31" t="s">
        <v>214</v>
      </c>
      <c r="EW4" s="32"/>
      <c r="EX4" s="32"/>
      <c r="EY4" s="32"/>
      <c r="EZ4" s="33"/>
      <c r="FA4" s="37" t="s">
        <v>215</v>
      </c>
      <c r="FB4" s="38"/>
      <c r="FC4" s="38"/>
      <c r="FD4" s="38"/>
      <c r="FE4" s="39"/>
    </row>
    <row r="5" spans="1:161" ht="13.5" x14ac:dyDescent="0.25">
      <c r="B5" s="30" t="s">
        <v>200</v>
      </c>
      <c r="C5" s="45"/>
      <c r="D5" s="45"/>
      <c r="E5" s="45"/>
      <c r="F5" s="45"/>
      <c r="G5" s="46" t="s">
        <v>201</v>
      </c>
      <c r="H5" s="46"/>
      <c r="I5" s="46"/>
      <c r="J5" s="46"/>
      <c r="K5" s="46"/>
      <c r="L5" s="30" t="s">
        <v>202</v>
      </c>
      <c r="M5" s="30"/>
      <c r="N5" s="30"/>
      <c r="O5" s="30"/>
      <c r="P5" s="30"/>
      <c r="Q5" s="46" t="s">
        <v>203</v>
      </c>
      <c r="R5" s="46"/>
      <c r="S5" s="46"/>
      <c r="T5" s="46"/>
      <c r="U5" s="46"/>
      <c r="V5" s="30" t="s">
        <v>205</v>
      </c>
      <c r="W5" s="30"/>
      <c r="X5" s="30"/>
      <c r="Y5" s="30"/>
      <c r="Z5" s="30"/>
      <c r="AA5" s="28" t="s">
        <v>200</v>
      </c>
      <c r="AB5" s="29"/>
      <c r="AC5" s="29"/>
      <c r="AD5" s="29"/>
      <c r="AE5" s="29"/>
      <c r="AF5" s="30" t="s">
        <v>201</v>
      </c>
      <c r="AG5" s="30"/>
      <c r="AH5" s="30"/>
      <c r="AI5" s="30"/>
      <c r="AJ5" s="30"/>
      <c r="AK5" s="28" t="s">
        <v>202</v>
      </c>
      <c r="AL5" s="28"/>
      <c r="AM5" s="28"/>
      <c r="AN5" s="28"/>
      <c r="AO5" s="28"/>
      <c r="AP5" s="30" t="s">
        <v>203</v>
      </c>
      <c r="AQ5" s="30"/>
      <c r="AR5" s="30"/>
      <c r="AS5" s="30"/>
      <c r="AT5" s="30"/>
      <c r="AU5" s="28" t="s">
        <v>205</v>
      </c>
      <c r="AV5" s="28"/>
      <c r="AW5" s="28"/>
      <c r="AX5" s="28"/>
      <c r="AY5" s="28"/>
      <c r="AZ5" s="20" t="s">
        <v>200</v>
      </c>
      <c r="BA5" s="21"/>
      <c r="BB5" s="21"/>
      <c r="BC5" s="21"/>
      <c r="BD5" s="22"/>
      <c r="BE5" s="23" t="s">
        <v>201</v>
      </c>
      <c r="BF5" s="24"/>
      <c r="BG5" s="24"/>
      <c r="BH5" s="24"/>
      <c r="BI5" s="25"/>
      <c r="BJ5" s="20" t="s">
        <v>202</v>
      </c>
      <c r="BK5" s="21"/>
      <c r="BL5" s="21"/>
      <c r="BM5" s="21"/>
      <c r="BN5" s="22"/>
      <c r="BO5" s="23" t="s">
        <v>203</v>
      </c>
      <c r="BP5" s="24"/>
      <c r="BQ5" s="24"/>
      <c r="BR5" s="24"/>
      <c r="BS5" s="25"/>
      <c r="BT5" s="20" t="s">
        <v>205</v>
      </c>
      <c r="BU5" s="21"/>
      <c r="BV5" s="21"/>
      <c r="BW5" s="21"/>
      <c r="BX5" s="22"/>
      <c r="BY5" s="23" t="s">
        <v>200</v>
      </c>
      <c r="BZ5" s="24"/>
      <c r="CA5" s="24"/>
      <c r="CB5" s="24"/>
      <c r="CC5" s="25"/>
      <c r="CD5" s="20" t="s">
        <v>201</v>
      </c>
      <c r="CE5" s="21"/>
      <c r="CF5" s="21"/>
      <c r="CG5" s="21"/>
      <c r="CH5" s="22"/>
      <c r="CI5" s="23" t="s">
        <v>202</v>
      </c>
      <c r="CJ5" s="24"/>
      <c r="CK5" s="24"/>
      <c r="CL5" s="24"/>
      <c r="CM5" s="25"/>
      <c r="CN5" s="20" t="s">
        <v>203</v>
      </c>
      <c r="CO5" s="21"/>
      <c r="CP5" s="21"/>
      <c r="CQ5" s="21"/>
      <c r="CR5" s="22"/>
      <c r="CS5" s="23" t="s">
        <v>205</v>
      </c>
      <c r="CT5" s="24"/>
      <c r="CU5" s="24"/>
      <c r="CV5" s="24"/>
      <c r="CW5" s="25"/>
      <c r="CX5" s="20" t="s">
        <v>200</v>
      </c>
      <c r="CY5" s="21"/>
      <c r="CZ5" s="21"/>
      <c r="DA5" s="21"/>
      <c r="DB5" s="22"/>
      <c r="DC5" s="23" t="s">
        <v>201</v>
      </c>
      <c r="DD5" s="24"/>
      <c r="DE5" s="24"/>
      <c r="DF5" s="24"/>
      <c r="DG5" s="25"/>
      <c r="DH5" s="20" t="s">
        <v>202</v>
      </c>
      <c r="DI5" s="21"/>
      <c r="DJ5" s="21"/>
      <c r="DK5" s="21"/>
      <c r="DL5" s="22"/>
      <c r="DM5" s="23" t="s">
        <v>203</v>
      </c>
      <c r="DN5" s="24"/>
      <c r="DO5" s="24"/>
      <c r="DP5" s="24"/>
      <c r="DQ5" s="25"/>
      <c r="DR5" s="20" t="s">
        <v>205</v>
      </c>
      <c r="DS5" s="21"/>
      <c r="DT5" s="21"/>
      <c r="DU5" s="21"/>
      <c r="DV5" s="22"/>
      <c r="DW5" s="23" t="s">
        <v>200</v>
      </c>
      <c r="DX5" s="24"/>
      <c r="DY5" s="24"/>
      <c r="DZ5" s="24"/>
      <c r="EA5" s="25"/>
      <c r="EB5" s="20" t="s">
        <v>201</v>
      </c>
      <c r="EC5" s="21"/>
      <c r="ED5" s="21"/>
      <c r="EE5" s="21"/>
      <c r="EF5" s="22"/>
      <c r="EG5" s="23" t="s">
        <v>202</v>
      </c>
      <c r="EH5" s="24"/>
      <c r="EI5" s="24"/>
      <c r="EJ5" s="24"/>
      <c r="EK5" s="25"/>
      <c r="EL5" s="20" t="s">
        <v>203</v>
      </c>
      <c r="EM5" s="21"/>
      <c r="EN5" s="21"/>
      <c r="EO5" s="21"/>
      <c r="EP5" s="22"/>
      <c r="EQ5" s="23" t="s">
        <v>205</v>
      </c>
      <c r="ER5" s="24"/>
      <c r="ES5" s="24"/>
      <c r="ET5" s="24"/>
      <c r="EU5" s="25"/>
      <c r="EV5" s="34"/>
      <c r="EW5" s="35"/>
      <c r="EX5" s="35"/>
      <c r="EY5" s="35"/>
      <c r="EZ5" s="36"/>
      <c r="FA5" s="40"/>
      <c r="FB5" s="41"/>
      <c r="FC5" s="41"/>
      <c r="FD5" s="41"/>
      <c r="FE5" s="42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/>
      <c r="C7" s="4"/>
      <c r="D7" s="4"/>
      <c r="E7" s="4"/>
      <c r="F7" s="4"/>
      <c r="G7" s="5"/>
      <c r="H7" s="5"/>
      <c r="I7" s="5"/>
      <c r="J7" s="5"/>
      <c r="K7" s="5"/>
      <c r="L7" s="4">
        <v>0.63109999999999999</v>
      </c>
      <c r="M7" s="4">
        <v>0.70440000000000003</v>
      </c>
      <c r="N7" s="4">
        <v>0.2316</v>
      </c>
      <c r="O7" s="4">
        <v>0.94830000000000003</v>
      </c>
      <c r="P7" s="4">
        <v>8.3999999999999995E-3</v>
      </c>
      <c r="Q7" s="5"/>
      <c r="R7" s="5"/>
      <c r="S7" s="5"/>
      <c r="T7" s="5"/>
      <c r="U7" s="5"/>
      <c r="V7" s="4"/>
      <c r="W7" s="4"/>
      <c r="X7" s="4"/>
      <c r="Y7" s="4"/>
      <c r="Z7" s="4"/>
      <c r="AA7" s="14"/>
      <c r="AB7" s="14"/>
      <c r="AC7" s="14"/>
      <c r="AD7" s="14"/>
      <c r="AE7" s="14"/>
      <c r="AF7" s="4"/>
      <c r="AG7" s="4"/>
      <c r="AH7" s="4"/>
      <c r="AI7" s="4"/>
      <c r="AJ7" s="4"/>
      <c r="AK7" s="14">
        <v>0.63229999999999997</v>
      </c>
      <c r="AL7" s="14">
        <v>0.71</v>
      </c>
      <c r="AM7" s="14">
        <v>0.2271</v>
      </c>
      <c r="AN7" s="14">
        <v>0.94879999999999998</v>
      </c>
      <c r="AO7" s="14">
        <v>2.0999999999999999E-3</v>
      </c>
      <c r="AP7" s="4"/>
      <c r="AQ7" s="4"/>
      <c r="AR7" s="4"/>
      <c r="AS7" s="4"/>
      <c r="AT7" s="4"/>
      <c r="AU7" s="14"/>
      <c r="AV7" s="14"/>
      <c r="AW7" s="14"/>
      <c r="AX7" s="14"/>
      <c r="AY7" s="14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0.63229999999999997</v>
      </c>
      <c r="BK7" s="4">
        <v>0.70840000000000003</v>
      </c>
      <c r="BL7" s="4">
        <v>0.22589999999999999</v>
      </c>
      <c r="BM7" s="4">
        <v>0.94869999999999999</v>
      </c>
      <c r="BN7" s="4">
        <v>2.8E-3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0.63170000000000004</v>
      </c>
      <c r="CJ7" s="5">
        <v>0.70660000000000001</v>
      </c>
      <c r="CK7" s="5">
        <v>0.23180000000000001</v>
      </c>
      <c r="CL7" s="5">
        <v>0.94699999999999995</v>
      </c>
      <c r="CM7" s="5">
        <v>3.7000000000000002E-3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/>
      <c r="DD7" s="5"/>
      <c r="DE7" s="5"/>
      <c r="DF7" s="5"/>
      <c r="DG7" s="5"/>
      <c r="DH7" s="4">
        <v>0.63229999999999997</v>
      </c>
      <c r="DI7" s="4">
        <v>0.70930000000000004</v>
      </c>
      <c r="DJ7" s="4">
        <v>0.22550000000000001</v>
      </c>
      <c r="DK7" s="4">
        <v>0.94879999999999998</v>
      </c>
      <c r="DL7" s="4">
        <v>3.0999999999999999E-3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0.6321</v>
      </c>
      <c r="EH7" s="5">
        <v>0.70879999999999999</v>
      </c>
      <c r="EI7" s="5">
        <v>0.2286</v>
      </c>
      <c r="EJ7" s="5">
        <v>0.94820000000000004</v>
      </c>
      <c r="EK7" s="5">
        <v>2.3E-3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0.63196666666666657</v>
      </c>
      <c r="EW7" s="4">
        <f t="shared" ref="EW7:EW70" si="1">AVERAGEIFS(B7:EU7,metrics.est,"MSE")</f>
        <v>0.70791666666666675</v>
      </c>
      <c r="EX7" s="4">
        <f t="shared" ref="EX7:EX70" si="2">AVERAGEIFS(B7:EU7,metrics.est,"R")</f>
        <v>0.22841666666666663</v>
      </c>
      <c r="EY7" s="4">
        <f t="shared" ref="EY7:EY70" si="3">AVERAGEIFS(B7:EU7,metrics.est,"Coverage")</f>
        <v>0.94830000000000003</v>
      </c>
      <c r="EZ7" s="4">
        <f t="shared" ref="EZ7:EZ70" si="4">AVERAGEIFS(B7:EU7,metrics.est,"Time")</f>
        <v>3.7333333333333333E-3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k=5, r=0.5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k=5, r=0.5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r=0.5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k=10, r=0.5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k=10, r=0.5</v>
      </c>
    </row>
    <row r="8" spans="1:161" x14ac:dyDescent="0.2">
      <c r="A8" s="1" t="s">
        <v>5</v>
      </c>
      <c r="B8" s="4"/>
      <c r="C8" s="4"/>
      <c r="D8" s="4"/>
      <c r="E8" s="4"/>
      <c r="F8" s="4"/>
      <c r="G8" s="5"/>
      <c r="H8" s="5"/>
      <c r="I8" s="5"/>
      <c r="J8" s="5"/>
      <c r="K8" s="5"/>
      <c r="L8" s="4">
        <v>0.63</v>
      </c>
      <c r="M8" s="4">
        <v>0.69650000000000001</v>
      </c>
      <c r="N8" s="4">
        <v>0.2205</v>
      </c>
      <c r="O8" s="4">
        <v>0.93810000000000004</v>
      </c>
      <c r="P8" s="4">
        <v>1.9E-3</v>
      </c>
      <c r="Q8" s="5"/>
      <c r="R8" s="5"/>
      <c r="S8" s="5"/>
      <c r="T8" s="5"/>
      <c r="U8" s="5"/>
      <c r="V8" s="4"/>
      <c r="W8" s="4"/>
      <c r="X8" s="4"/>
      <c r="Y8" s="4"/>
      <c r="Z8" s="4"/>
      <c r="AA8" s="14"/>
      <c r="AB8" s="14"/>
      <c r="AC8" s="14"/>
      <c r="AD8" s="14"/>
      <c r="AE8" s="14"/>
      <c r="AF8" s="4"/>
      <c r="AG8" s="4"/>
      <c r="AH8" s="4"/>
      <c r="AI8" s="4"/>
      <c r="AJ8" s="4"/>
      <c r="AK8" s="14">
        <v>0.63090000000000002</v>
      </c>
      <c r="AL8" s="14">
        <v>0.69979999999999998</v>
      </c>
      <c r="AM8" s="14">
        <v>0.21740000000000001</v>
      </c>
      <c r="AN8" s="14">
        <v>0.93910000000000005</v>
      </c>
      <c r="AO8" s="14">
        <v>2E-3</v>
      </c>
      <c r="AP8" s="4"/>
      <c r="AQ8" s="4"/>
      <c r="AR8" s="4"/>
      <c r="AS8" s="4"/>
      <c r="AT8" s="4"/>
      <c r="AU8" s="14"/>
      <c r="AV8" s="14"/>
      <c r="AW8" s="14"/>
      <c r="AX8" s="14"/>
      <c r="AY8" s="14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0.63119999999999998</v>
      </c>
      <c r="BK8" s="4">
        <v>0.6996</v>
      </c>
      <c r="BL8" s="4">
        <v>0.214</v>
      </c>
      <c r="BM8" s="4">
        <v>0.93869999999999998</v>
      </c>
      <c r="BN8" s="4">
        <v>3.0000000000000001E-3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0.63039999999999996</v>
      </c>
      <c r="CJ8" s="5">
        <v>0.69820000000000004</v>
      </c>
      <c r="CK8" s="5">
        <v>0.21920000000000001</v>
      </c>
      <c r="CL8" s="5">
        <v>0.93700000000000006</v>
      </c>
      <c r="CM8" s="5">
        <v>3.3999999999999998E-3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/>
      <c r="DD8" s="5"/>
      <c r="DE8" s="5"/>
      <c r="DF8" s="5"/>
      <c r="DG8" s="5"/>
      <c r="DH8" s="4">
        <v>0.63100000000000001</v>
      </c>
      <c r="DI8" s="4">
        <v>0.7</v>
      </c>
      <c r="DJ8" s="4">
        <v>0.21340000000000001</v>
      </c>
      <c r="DK8" s="4">
        <v>0.93879999999999997</v>
      </c>
      <c r="DL8" s="4">
        <v>3.0999999999999999E-3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0.63080000000000003</v>
      </c>
      <c r="EH8" s="5">
        <v>0.69979999999999998</v>
      </c>
      <c r="EI8" s="5">
        <v>0.217</v>
      </c>
      <c r="EJ8" s="5">
        <v>0.93810000000000004</v>
      </c>
      <c r="EK8" s="5">
        <v>2.3999999999999998E-3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0.6307166666666667</v>
      </c>
      <c r="EW8" s="4">
        <f t="shared" si="1"/>
        <v>0.6989833333333334</v>
      </c>
      <c r="EX8" s="4">
        <f t="shared" si="2"/>
        <v>0.21691666666666667</v>
      </c>
      <c r="EY8" s="4">
        <f t="shared" si="3"/>
        <v>0.93830000000000002</v>
      </c>
      <c r="EZ8" s="4">
        <f t="shared" si="4"/>
        <v>2.6333333333333334E-3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k=5, r=0.5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k=5, r=0.5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k=5, r=0.5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k=10, r=0.5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k=5, r=0.5</v>
      </c>
    </row>
    <row r="9" spans="1:161" x14ac:dyDescent="0.2">
      <c r="A9" s="1" t="s">
        <v>6</v>
      </c>
      <c r="B9" s="4"/>
      <c r="C9" s="4"/>
      <c r="D9" s="4"/>
      <c r="E9" s="4"/>
      <c r="F9" s="4"/>
      <c r="G9" s="5"/>
      <c r="H9" s="5"/>
      <c r="I9" s="5"/>
      <c r="J9" s="5"/>
      <c r="K9" s="5"/>
      <c r="L9" s="4">
        <v>0.61570000000000003</v>
      </c>
      <c r="M9" s="4">
        <v>0.65669999999999995</v>
      </c>
      <c r="N9" s="4">
        <v>0.23130000000000001</v>
      </c>
      <c r="O9" s="4">
        <v>0.89810000000000001</v>
      </c>
      <c r="P9" s="4">
        <v>2.5999999999999999E-3</v>
      </c>
      <c r="Q9" s="5"/>
      <c r="R9" s="5"/>
      <c r="S9" s="5"/>
      <c r="T9" s="5"/>
      <c r="U9" s="5"/>
      <c r="V9" s="4"/>
      <c r="W9" s="4"/>
      <c r="X9" s="4"/>
      <c r="Y9" s="4"/>
      <c r="Z9" s="4"/>
      <c r="AA9" s="14"/>
      <c r="AB9" s="14"/>
      <c r="AC9" s="14"/>
      <c r="AD9" s="14"/>
      <c r="AE9" s="14"/>
      <c r="AF9" s="4"/>
      <c r="AG9" s="4"/>
      <c r="AH9" s="4"/>
      <c r="AI9" s="4"/>
      <c r="AJ9" s="4"/>
      <c r="AK9" s="14">
        <v>0.61739999999999995</v>
      </c>
      <c r="AL9" s="14">
        <v>0.66169999999999995</v>
      </c>
      <c r="AM9" s="14">
        <v>0.22889999999999999</v>
      </c>
      <c r="AN9" s="14">
        <v>0.89970000000000006</v>
      </c>
      <c r="AO9" s="14">
        <v>4.1000000000000003E-3</v>
      </c>
      <c r="AP9" s="4"/>
      <c r="AQ9" s="4"/>
      <c r="AR9" s="4"/>
      <c r="AS9" s="4"/>
      <c r="AT9" s="4"/>
      <c r="AU9" s="14"/>
      <c r="AV9" s="14"/>
      <c r="AW9" s="14"/>
      <c r="AX9" s="14"/>
      <c r="AY9" s="14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0.61729999999999996</v>
      </c>
      <c r="BK9" s="4">
        <v>0.66200000000000003</v>
      </c>
      <c r="BL9" s="4">
        <v>0.22559999999999999</v>
      </c>
      <c r="BM9" s="4">
        <v>0.89959999999999996</v>
      </c>
      <c r="BN9" s="4">
        <v>5.1999999999999998E-3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0.61599999999999999</v>
      </c>
      <c r="CJ9" s="5">
        <v>0.65900000000000003</v>
      </c>
      <c r="CK9" s="5">
        <v>0.2319</v>
      </c>
      <c r="CL9" s="5">
        <v>0.89859999999999995</v>
      </c>
      <c r="CM9" s="5">
        <v>4.5999999999999999E-3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/>
      <c r="DD9" s="5"/>
      <c r="DE9" s="5"/>
      <c r="DF9" s="5"/>
      <c r="DG9" s="5"/>
      <c r="DH9" s="4">
        <v>0.6169</v>
      </c>
      <c r="DI9" s="4">
        <v>0.66190000000000004</v>
      </c>
      <c r="DJ9" s="4">
        <v>0.22720000000000001</v>
      </c>
      <c r="DK9" s="4">
        <v>0.89900000000000002</v>
      </c>
      <c r="DL9" s="4">
        <v>4.4000000000000003E-3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0.61650000000000005</v>
      </c>
      <c r="EH9" s="5">
        <v>0.66080000000000005</v>
      </c>
      <c r="EI9" s="5">
        <v>0.23</v>
      </c>
      <c r="EJ9" s="5">
        <v>0.89870000000000005</v>
      </c>
      <c r="EK9" s="5">
        <v>3.3E-3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0.61663333333333326</v>
      </c>
      <c r="EW9" s="4">
        <f t="shared" si="1"/>
        <v>0.6603500000000001</v>
      </c>
      <c r="EX9" s="4">
        <f t="shared" si="2"/>
        <v>0.22914999999999999</v>
      </c>
      <c r="EY9" s="4">
        <f t="shared" si="3"/>
        <v>0.89895000000000003</v>
      </c>
      <c r="EZ9" s="4">
        <f t="shared" si="4"/>
        <v>4.0333333333333341E-3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k=5, r=0.5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r=0.5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k=20, r=0.5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k=10, r=0.5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k=5, r=0.5</v>
      </c>
    </row>
    <row r="10" spans="1:161" x14ac:dyDescent="0.2">
      <c r="A10" s="1" t="s">
        <v>7</v>
      </c>
      <c r="B10" s="4"/>
      <c r="C10" s="4"/>
      <c r="D10" s="4"/>
      <c r="E10" s="4"/>
      <c r="F10" s="4"/>
      <c r="G10" s="5"/>
      <c r="H10" s="5"/>
      <c r="I10" s="5"/>
      <c r="J10" s="5"/>
      <c r="K10" s="5"/>
      <c r="L10" s="4">
        <v>0.62909999999999999</v>
      </c>
      <c r="M10" s="4">
        <v>0.69369999999999998</v>
      </c>
      <c r="N10" s="4">
        <v>0.2213</v>
      </c>
      <c r="O10" s="4">
        <v>0.93810000000000004</v>
      </c>
      <c r="P10" s="4">
        <v>1.6999999999999999E-3</v>
      </c>
      <c r="Q10" s="5"/>
      <c r="R10" s="5"/>
      <c r="S10" s="5"/>
      <c r="T10" s="5"/>
      <c r="U10" s="5"/>
      <c r="V10" s="4"/>
      <c r="W10" s="4"/>
      <c r="X10" s="4"/>
      <c r="Y10" s="4"/>
      <c r="Z10" s="4"/>
      <c r="AA10" s="14"/>
      <c r="AB10" s="14"/>
      <c r="AC10" s="14"/>
      <c r="AD10" s="14"/>
      <c r="AE10" s="14"/>
      <c r="AF10" s="4"/>
      <c r="AG10" s="4"/>
      <c r="AH10" s="4"/>
      <c r="AI10" s="4"/>
      <c r="AJ10" s="4"/>
      <c r="AK10" s="14">
        <v>0.63009999999999999</v>
      </c>
      <c r="AL10" s="14">
        <v>0.69740000000000002</v>
      </c>
      <c r="AM10" s="14">
        <v>0.21820000000000001</v>
      </c>
      <c r="AN10" s="14">
        <v>0.93910000000000005</v>
      </c>
      <c r="AO10" s="14">
        <v>3.2000000000000002E-3</v>
      </c>
      <c r="AP10" s="4"/>
      <c r="AQ10" s="4"/>
      <c r="AR10" s="4"/>
      <c r="AS10" s="4"/>
      <c r="AT10" s="4"/>
      <c r="AU10" s="14"/>
      <c r="AV10" s="14"/>
      <c r="AW10" s="14"/>
      <c r="AX10" s="14"/>
      <c r="AY10" s="14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0.63029999999999997</v>
      </c>
      <c r="BK10" s="4">
        <v>0.69689999999999996</v>
      </c>
      <c r="BL10" s="4">
        <v>0.2145</v>
      </c>
      <c r="BM10" s="4">
        <v>0.93869999999999998</v>
      </c>
      <c r="BN10" s="4">
        <v>3.5000000000000001E-3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>
        <v>0.62960000000000005</v>
      </c>
      <c r="CJ10" s="5">
        <v>0.69550000000000001</v>
      </c>
      <c r="CK10" s="5">
        <v>0.22040000000000001</v>
      </c>
      <c r="CL10" s="5">
        <v>0.93700000000000006</v>
      </c>
      <c r="CM10" s="5">
        <v>3.2000000000000002E-3</v>
      </c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/>
      <c r="DD10" s="5"/>
      <c r="DE10" s="5"/>
      <c r="DF10" s="5"/>
      <c r="DG10" s="5"/>
      <c r="DH10" s="4">
        <v>0.63009999999999999</v>
      </c>
      <c r="DI10" s="4">
        <v>0.69740000000000002</v>
      </c>
      <c r="DJ10" s="4">
        <v>0.21460000000000001</v>
      </c>
      <c r="DK10" s="4">
        <v>0.93879999999999997</v>
      </c>
      <c r="DL10" s="4">
        <v>3.3E-3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>
        <v>0.62990000000000002</v>
      </c>
      <c r="EH10" s="5">
        <v>0.69710000000000005</v>
      </c>
      <c r="EI10" s="5">
        <v>0.21840000000000001</v>
      </c>
      <c r="EJ10" s="5">
        <v>0.93810000000000004</v>
      </c>
      <c r="EK10" s="5">
        <v>2.2000000000000001E-3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0.62985000000000002</v>
      </c>
      <c r="EW10" s="4">
        <f t="shared" si="1"/>
        <v>0.69633333333333336</v>
      </c>
      <c r="EX10" s="4">
        <f t="shared" si="2"/>
        <v>0.21789999999999998</v>
      </c>
      <c r="EY10" s="4">
        <f t="shared" si="3"/>
        <v>0.93830000000000002</v>
      </c>
      <c r="EZ10" s="4">
        <f t="shared" si="4"/>
        <v>2.8500000000000001E-3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k=5, r=0.5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k=5, r=0.5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k=5, r=0.5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k=10, r=0.5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k=5, r=0.5</v>
      </c>
    </row>
    <row r="11" spans="1:161" x14ac:dyDescent="0.2">
      <c r="A11" s="1" t="s">
        <v>8</v>
      </c>
      <c r="B11" s="4"/>
      <c r="C11" s="4"/>
      <c r="D11" s="4"/>
      <c r="E11" s="4"/>
      <c r="F11" s="4"/>
      <c r="G11" s="5"/>
      <c r="H11" s="5"/>
      <c r="I11" s="5"/>
      <c r="J11" s="5"/>
      <c r="K11" s="5"/>
      <c r="L11" s="4">
        <v>0.60019999999999996</v>
      </c>
      <c r="M11" s="4">
        <v>0.61599999999999999</v>
      </c>
      <c r="N11" s="4">
        <v>0.19889999999999999</v>
      </c>
      <c r="O11" s="4">
        <v>0.93259999999999998</v>
      </c>
      <c r="P11" s="4">
        <v>1.6999999999999999E-3</v>
      </c>
      <c r="Q11" s="5"/>
      <c r="R11" s="5"/>
      <c r="S11" s="5"/>
      <c r="T11" s="5"/>
      <c r="U11" s="5"/>
      <c r="V11" s="4"/>
      <c r="W11" s="4"/>
      <c r="X11" s="4"/>
      <c r="Y11" s="4"/>
      <c r="Z11" s="4"/>
      <c r="AA11" s="14"/>
      <c r="AB11" s="14"/>
      <c r="AC11" s="14"/>
      <c r="AD11" s="14"/>
      <c r="AE11" s="14"/>
      <c r="AF11" s="4"/>
      <c r="AG11" s="4"/>
      <c r="AH11" s="4"/>
      <c r="AI11" s="4"/>
      <c r="AJ11" s="4"/>
      <c r="AK11" s="14">
        <v>0.60140000000000005</v>
      </c>
      <c r="AL11" s="14">
        <v>0.61899999999999999</v>
      </c>
      <c r="AM11" s="14">
        <v>0.20530000000000001</v>
      </c>
      <c r="AN11" s="14">
        <v>0.93340000000000001</v>
      </c>
      <c r="AO11" s="14">
        <v>3.5000000000000001E-3</v>
      </c>
      <c r="AP11" s="4"/>
      <c r="AQ11" s="4"/>
      <c r="AR11" s="4"/>
      <c r="AS11" s="4"/>
      <c r="AT11" s="4"/>
      <c r="AU11" s="14"/>
      <c r="AV11" s="14"/>
      <c r="AW11" s="14"/>
      <c r="AX11" s="14"/>
      <c r="AY11" s="14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>
        <v>0.60070000000000001</v>
      </c>
      <c r="BK11" s="4">
        <v>0.61760000000000004</v>
      </c>
      <c r="BL11" s="4">
        <v>0.1963</v>
      </c>
      <c r="BM11" s="4">
        <v>0.93300000000000005</v>
      </c>
      <c r="BN11" s="4">
        <v>3.2000000000000002E-3</v>
      </c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>
        <v>0.59960000000000002</v>
      </c>
      <c r="CJ11" s="5">
        <v>0.6159</v>
      </c>
      <c r="CK11" s="5">
        <v>0.2046</v>
      </c>
      <c r="CL11" s="5">
        <v>0.93149999999999999</v>
      </c>
      <c r="CM11" s="5">
        <v>2.7000000000000001E-3</v>
      </c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/>
      <c r="DD11" s="5"/>
      <c r="DE11" s="5"/>
      <c r="DF11" s="5"/>
      <c r="DG11" s="5"/>
      <c r="DH11" s="4">
        <v>0.60019999999999996</v>
      </c>
      <c r="DI11" s="4">
        <v>0.61750000000000005</v>
      </c>
      <c r="DJ11" s="4">
        <v>0.1988</v>
      </c>
      <c r="DK11" s="4">
        <v>0.93300000000000005</v>
      </c>
      <c r="DL11" s="4">
        <v>2E-3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>
        <v>0.6</v>
      </c>
      <c r="EH11" s="5">
        <v>0.61760000000000004</v>
      </c>
      <c r="EI11" s="5">
        <v>0.20130000000000001</v>
      </c>
      <c r="EJ11" s="5">
        <v>0.9325</v>
      </c>
      <c r="EK11" s="5">
        <v>3.0999999999999999E-3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0.60035000000000005</v>
      </c>
      <c r="EW11" s="4">
        <f t="shared" si="1"/>
        <v>0.61726666666666663</v>
      </c>
      <c r="EX11" s="4">
        <f t="shared" si="2"/>
        <v>0.20086666666666667</v>
      </c>
      <c r="EY11" s="4">
        <f t="shared" si="3"/>
        <v>0.93266666666666664</v>
      </c>
      <c r="EZ11" s="4">
        <f t="shared" si="4"/>
        <v>2.6999999999999997E-3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k=20,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k=20,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r=0.5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k=10, r=0.5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k=5, r=0.5</v>
      </c>
    </row>
    <row r="12" spans="1:161" x14ac:dyDescent="0.2">
      <c r="A12" s="1" t="s">
        <v>9</v>
      </c>
      <c r="B12" s="4"/>
      <c r="C12" s="4"/>
      <c r="D12" s="4"/>
      <c r="E12" s="4"/>
      <c r="F12" s="4"/>
      <c r="G12" s="5"/>
      <c r="H12" s="5"/>
      <c r="I12" s="5"/>
      <c r="J12" s="5"/>
      <c r="K12" s="5"/>
      <c r="L12" s="4">
        <v>0.62770000000000004</v>
      </c>
      <c r="M12" s="4">
        <v>0.69130000000000003</v>
      </c>
      <c r="N12" s="4">
        <v>0.23949999999999999</v>
      </c>
      <c r="O12" s="4">
        <v>0.93810000000000004</v>
      </c>
      <c r="P12" s="4">
        <v>1.6999999999999999E-3</v>
      </c>
      <c r="Q12" s="5"/>
      <c r="R12" s="5"/>
      <c r="S12" s="5"/>
      <c r="T12" s="5"/>
      <c r="U12" s="5"/>
      <c r="V12" s="4"/>
      <c r="W12" s="4"/>
      <c r="X12" s="4"/>
      <c r="Y12" s="4"/>
      <c r="Z12" s="4"/>
      <c r="AA12" s="14"/>
      <c r="AB12" s="14"/>
      <c r="AC12" s="14"/>
      <c r="AD12" s="14"/>
      <c r="AE12" s="14"/>
      <c r="AF12" s="4"/>
      <c r="AG12" s="4"/>
      <c r="AH12" s="4"/>
      <c r="AI12" s="4"/>
      <c r="AJ12" s="4"/>
      <c r="AK12" s="14">
        <v>0.62919999999999998</v>
      </c>
      <c r="AL12" s="14">
        <v>0.69589999999999996</v>
      </c>
      <c r="AM12" s="14">
        <v>0.23599999999999999</v>
      </c>
      <c r="AN12" s="14">
        <v>0.93910000000000005</v>
      </c>
      <c r="AO12" s="14">
        <v>3.7000000000000002E-3</v>
      </c>
      <c r="AP12" s="4"/>
      <c r="AQ12" s="4"/>
      <c r="AR12" s="4"/>
      <c r="AS12" s="4"/>
      <c r="AT12" s="4"/>
      <c r="AU12" s="14"/>
      <c r="AV12" s="14"/>
      <c r="AW12" s="14"/>
      <c r="AX12" s="14"/>
      <c r="AY12" s="14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>
        <v>0.62949999999999995</v>
      </c>
      <c r="BK12" s="4">
        <v>0.69520000000000004</v>
      </c>
      <c r="BL12" s="4">
        <v>0.23330000000000001</v>
      </c>
      <c r="BM12" s="4">
        <v>0.93869999999999998</v>
      </c>
      <c r="BN12" s="4">
        <v>3.3999999999999998E-3</v>
      </c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>
        <v>0.62880000000000003</v>
      </c>
      <c r="CJ12" s="5">
        <v>0.69369999999999998</v>
      </c>
      <c r="CK12" s="5">
        <v>0.24010000000000001</v>
      </c>
      <c r="CL12" s="5">
        <v>0.93700000000000006</v>
      </c>
      <c r="CM12" s="5">
        <v>2.5999999999999999E-3</v>
      </c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/>
      <c r="DD12" s="5"/>
      <c r="DE12" s="5"/>
      <c r="DF12" s="5"/>
      <c r="DG12" s="5"/>
      <c r="DH12" s="4">
        <v>0.629</v>
      </c>
      <c r="DI12" s="4">
        <v>0.69510000000000005</v>
      </c>
      <c r="DJ12" s="4">
        <v>0.2329</v>
      </c>
      <c r="DK12" s="4">
        <v>0.93879999999999997</v>
      </c>
      <c r="DL12" s="4">
        <v>2.0999999999999999E-3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>
        <v>0.629</v>
      </c>
      <c r="EH12" s="5">
        <v>0.69510000000000005</v>
      </c>
      <c r="EI12" s="5">
        <v>0.23569999999999999</v>
      </c>
      <c r="EJ12" s="5">
        <v>0.93810000000000004</v>
      </c>
      <c r="EK12" s="5">
        <v>3.3E-3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0.62886666666666668</v>
      </c>
      <c r="EW12" s="4">
        <f t="shared" si="1"/>
        <v>0.69438333333333324</v>
      </c>
      <c r="EX12" s="4">
        <f t="shared" si="2"/>
        <v>0.23624999999999999</v>
      </c>
      <c r="EY12" s="4">
        <f t="shared" si="3"/>
        <v>0.93830000000000002</v>
      </c>
      <c r="EZ12" s="4">
        <f t="shared" si="4"/>
        <v>2.8E-3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k=5, r=0.5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k=5, r=0.5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r=0.5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k=10, r=0.5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k=5, r=0.5</v>
      </c>
    </row>
    <row r="13" spans="1:161" x14ac:dyDescent="0.2">
      <c r="A13" s="1" t="s">
        <v>10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4">
        <v>0.62939999999999996</v>
      </c>
      <c r="M13" s="4">
        <v>0.69499999999999995</v>
      </c>
      <c r="N13" s="4">
        <v>0.23169999999999999</v>
      </c>
      <c r="O13" s="4">
        <v>0.93810000000000004</v>
      </c>
      <c r="P13" s="4">
        <v>1.9E-3</v>
      </c>
      <c r="Q13" s="5"/>
      <c r="R13" s="5"/>
      <c r="S13" s="5"/>
      <c r="T13" s="5"/>
      <c r="U13" s="5"/>
      <c r="V13" s="4"/>
      <c r="W13" s="4"/>
      <c r="X13" s="4"/>
      <c r="Y13" s="4"/>
      <c r="Z13" s="4"/>
      <c r="AA13" s="14"/>
      <c r="AB13" s="14"/>
      <c r="AC13" s="14"/>
      <c r="AD13" s="14"/>
      <c r="AE13" s="14"/>
      <c r="AF13" s="4"/>
      <c r="AG13" s="4"/>
      <c r="AH13" s="4"/>
      <c r="AI13" s="4"/>
      <c r="AJ13" s="4"/>
      <c r="AK13" s="14">
        <v>0.63060000000000005</v>
      </c>
      <c r="AL13" s="14">
        <v>0.69889999999999997</v>
      </c>
      <c r="AM13" s="14">
        <v>0.2306</v>
      </c>
      <c r="AN13" s="14">
        <v>0.93910000000000005</v>
      </c>
      <c r="AO13" s="14">
        <v>4.0000000000000001E-3</v>
      </c>
      <c r="AP13" s="4"/>
      <c r="AQ13" s="4"/>
      <c r="AR13" s="4"/>
      <c r="AS13" s="4"/>
      <c r="AT13" s="4"/>
      <c r="AU13" s="14"/>
      <c r="AV13" s="14"/>
      <c r="AW13" s="14"/>
      <c r="AX13" s="14"/>
      <c r="AY13" s="14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0.63109999999999999</v>
      </c>
      <c r="BK13" s="4">
        <v>0.69910000000000005</v>
      </c>
      <c r="BL13" s="4">
        <v>0.2281</v>
      </c>
      <c r="BM13" s="4">
        <v>0.93869999999999998</v>
      </c>
      <c r="BN13" s="4">
        <v>3.3999999999999998E-3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0.63019999999999998</v>
      </c>
      <c r="CJ13" s="5">
        <v>0.69720000000000004</v>
      </c>
      <c r="CK13" s="5">
        <v>0.23449999999999999</v>
      </c>
      <c r="CL13" s="5">
        <v>0.93700000000000006</v>
      </c>
      <c r="CM13" s="5">
        <v>2.7000000000000001E-3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4">
        <v>0.63060000000000005</v>
      </c>
      <c r="DI13" s="4">
        <v>0.69869999999999999</v>
      </c>
      <c r="DJ13" s="4">
        <v>0.22750000000000001</v>
      </c>
      <c r="DK13" s="4">
        <v>0.93879999999999997</v>
      </c>
      <c r="DL13" s="4">
        <v>2.2000000000000001E-3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0.63049999999999995</v>
      </c>
      <c r="EH13" s="5">
        <v>0.6986</v>
      </c>
      <c r="EI13" s="5">
        <v>0.23080000000000001</v>
      </c>
      <c r="EJ13" s="5">
        <v>0.93810000000000004</v>
      </c>
      <c r="EK13" s="5">
        <v>2E-3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0.63040000000000007</v>
      </c>
      <c r="EW13" s="4">
        <f t="shared" si="1"/>
        <v>0.69791666666666663</v>
      </c>
      <c r="EX13" s="4">
        <f t="shared" si="2"/>
        <v>0.23053333333333334</v>
      </c>
      <c r="EY13" s="4">
        <f t="shared" si="3"/>
        <v>0.93830000000000002</v>
      </c>
      <c r="EZ13" s="4">
        <f t="shared" si="4"/>
        <v>2.6999999999999997E-3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k=5, r=0.5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k=5, r=0.5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r=0.5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k=10, r=0.5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k=5, r=0.5</v>
      </c>
    </row>
    <row r="14" spans="1:161" x14ac:dyDescent="0.2">
      <c r="A14" s="1" t="s">
        <v>11</v>
      </c>
      <c r="B14" s="4"/>
      <c r="C14" s="4"/>
      <c r="D14" s="4"/>
      <c r="E14" s="4"/>
      <c r="F14" s="4"/>
      <c r="G14" s="5"/>
      <c r="H14" s="5"/>
      <c r="I14" s="5"/>
      <c r="J14" s="5"/>
      <c r="K14" s="5"/>
      <c r="L14" s="4">
        <v>0.64590000000000003</v>
      </c>
      <c r="M14" s="4">
        <v>0.73019999999999996</v>
      </c>
      <c r="N14" s="4">
        <v>0.22500000000000001</v>
      </c>
      <c r="O14" s="4">
        <v>0.94830000000000003</v>
      </c>
      <c r="P14" s="4">
        <v>2.8899999999999999E-2</v>
      </c>
      <c r="Q14" s="5"/>
      <c r="R14" s="5"/>
      <c r="S14" s="5"/>
      <c r="T14" s="5"/>
      <c r="U14" s="5"/>
      <c r="V14" s="4"/>
      <c r="W14" s="4"/>
      <c r="X14" s="4"/>
      <c r="Y14" s="4"/>
      <c r="Z14" s="4"/>
      <c r="AA14" s="14"/>
      <c r="AB14" s="14"/>
      <c r="AC14" s="14"/>
      <c r="AD14" s="14"/>
      <c r="AE14" s="14"/>
      <c r="AF14" s="4"/>
      <c r="AG14" s="4"/>
      <c r="AH14" s="4"/>
      <c r="AI14" s="4"/>
      <c r="AJ14" s="4"/>
      <c r="AK14" s="14">
        <v>0.64759999999999995</v>
      </c>
      <c r="AL14" s="14">
        <v>0.73450000000000004</v>
      </c>
      <c r="AM14" s="14">
        <v>0.21940000000000001</v>
      </c>
      <c r="AN14" s="14">
        <v>0.94879999999999998</v>
      </c>
      <c r="AO14" s="14">
        <v>7.6899999999999996E-2</v>
      </c>
      <c r="AP14" s="4"/>
      <c r="AQ14" s="4"/>
      <c r="AR14" s="4"/>
      <c r="AS14" s="4"/>
      <c r="AT14" s="4"/>
      <c r="AU14" s="14"/>
      <c r="AV14" s="14"/>
      <c r="AW14" s="14"/>
      <c r="AX14" s="14"/>
      <c r="AY14" s="14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>
        <v>0.64839999999999998</v>
      </c>
      <c r="BK14" s="4">
        <v>0.73499999999999999</v>
      </c>
      <c r="BL14" s="4">
        <v>0.215</v>
      </c>
      <c r="BM14" s="4">
        <v>0.94869999999999999</v>
      </c>
      <c r="BN14" s="4">
        <v>8.4199999999999997E-2</v>
      </c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>
        <v>0.64710000000000001</v>
      </c>
      <c r="CJ14" s="5">
        <v>0.73170000000000002</v>
      </c>
      <c r="CK14" s="5">
        <v>0.2223</v>
      </c>
      <c r="CL14" s="5">
        <v>0.94699999999999995</v>
      </c>
      <c r="CM14" s="5">
        <v>7.9799999999999996E-2</v>
      </c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4">
        <v>0.64729999999999999</v>
      </c>
      <c r="DI14" s="4">
        <v>0.73350000000000004</v>
      </c>
      <c r="DJ14" s="4">
        <v>0.2165</v>
      </c>
      <c r="DK14" s="4">
        <v>0.94879999999999998</v>
      </c>
      <c r="DL14" s="4">
        <v>3.8199999999999998E-2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>
        <v>0.64749999999999996</v>
      </c>
      <c r="EH14" s="5">
        <v>0.73409999999999997</v>
      </c>
      <c r="EI14" s="5">
        <v>0.2195</v>
      </c>
      <c r="EJ14" s="5">
        <v>0.94820000000000004</v>
      </c>
      <c r="EK14" s="5">
        <v>4.7899999999999998E-2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0.64729999999999999</v>
      </c>
      <c r="EW14" s="4">
        <f t="shared" si="1"/>
        <v>0.73316666666666663</v>
      </c>
      <c r="EX14" s="4">
        <f t="shared" si="2"/>
        <v>0.21961666666666665</v>
      </c>
      <c r="EY14" s="4">
        <f t="shared" si="3"/>
        <v>0.94830000000000003</v>
      </c>
      <c r="EZ14" s="4">
        <f t="shared" si="4"/>
        <v>5.9316666666666663E-2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k=5, r=0.5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r=0.5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k=5, r=0.5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k=10, r=0.5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k=5, r=0.5</v>
      </c>
    </row>
    <row r="15" spans="1:161" x14ac:dyDescent="0.2">
      <c r="A15" s="1" t="s">
        <v>12</v>
      </c>
      <c r="B15" s="4"/>
      <c r="C15" s="4"/>
      <c r="D15" s="4"/>
      <c r="E15" s="4"/>
      <c r="F15" s="4"/>
      <c r="G15" s="5"/>
      <c r="H15" s="5"/>
      <c r="I15" s="5"/>
      <c r="J15" s="5"/>
      <c r="K15" s="5"/>
      <c r="L15" s="4">
        <v>0.92600000000000005</v>
      </c>
      <c r="M15" s="4">
        <v>1.3751</v>
      </c>
      <c r="N15" s="4">
        <v>0.22220000000000001</v>
      </c>
      <c r="O15" s="4">
        <v>0.94830000000000003</v>
      </c>
      <c r="P15" s="4">
        <v>2.5000000000000001E-3</v>
      </c>
      <c r="Q15" s="5"/>
      <c r="R15" s="5"/>
      <c r="S15" s="5"/>
      <c r="T15" s="5"/>
      <c r="U15" s="5"/>
      <c r="V15" s="4"/>
      <c r="W15" s="4"/>
      <c r="X15" s="4"/>
      <c r="Y15" s="4"/>
      <c r="Z15" s="4"/>
      <c r="AA15" s="14"/>
      <c r="AB15" s="14"/>
      <c r="AC15" s="14"/>
      <c r="AD15" s="14"/>
      <c r="AE15" s="14"/>
      <c r="AF15" s="4"/>
      <c r="AG15" s="4"/>
      <c r="AH15" s="4"/>
      <c r="AI15" s="4"/>
      <c r="AJ15" s="4"/>
      <c r="AK15" s="14">
        <v>0.92620000000000002</v>
      </c>
      <c r="AL15" s="14">
        <v>1.3743000000000001</v>
      </c>
      <c r="AM15" s="14">
        <v>0.2167</v>
      </c>
      <c r="AN15" s="14">
        <v>0.94879999999999998</v>
      </c>
      <c r="AO15" s="14">
        <v>3.7000000000000002E-3</v>
      </c>
      <c r="AP15" s="4"/>
      <c r="AQ15" s="4"/>
      <c r="AR15" s="4"/>
      <c r="AS15" s="4"/>
      <c r="AT15" s="4"/>
      <c r="AU15" s="14"/>
      <c r="AV15" s="14"/>
      <c r="AW15" s="14"/>
      <c r="AX15" s="14"/>
      <c r="AY15" s="14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>
        <v>0.92710000000000004</v>
      </c>
      <c r="BK15" s="4">
        <v>1.3769</v>
      </c>
      <c r="BL15" s="4">
        <v>0.21299999999999999</v>
      </c>
      <c r="BM15" s="4">
        <v>0.94869999999999999</v>
      </c>
      <c r="BN15" s="4">
        <v>4.4999999999999997E-3</v>
      </c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>
        <v>0.92620000000000002</v>
      </c>
      <c r="CJ15" s="5">
        <v>1.3742000000000001</v>
      </c>
      <c r="CK15" s="5">
        <v>0.21929999999999999</v>
      </c>
      <c r="CL15" s="5">
        <v>0.94699999999999995</v>
      </c>
      <c r="CM15" s="5">
        <v>4.4000000000000003E-3</v>
      </c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4">
        <v>0.92689999999999995</v>
      </c>
      <c r="DI15" s="4">
        <v>1.3775999999999999</v>
      </c>
      <c r="DJ15" s="4">
        <v>0.214</v>
      </c>
      <c r="DK15" s="4">
        <v>0.94879999999999998</v>
      </c>
      <c r="DL15" s="4">
        <v>2.8999999999999998E-3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>
        <v>0.92730000000000001</v>
      </c>
      <c r="EH15" s="5">
        <v>1.3787</v>
      </c>
      <c r="EI15" s="5">
        <v>0.21679999999999999</v>
      </c>
      <c r="EJ15" s="5">
        <v>0.94820000000000004</v>
      </c>
      <c r="EK15" s="5">
        <v>2.8E-3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0.92661666666666676</v>
      </c>
      <c r="EW15" s="4">
        <f t="shared" si="1"/>
        <v>1.3761333333333334</v>
      </c>
      <c r="EX15" s="4">
        <f t="shared" si="2"/>
        <v>0.217</v>
      </c>
      <c r="EY15" s="4">
        <f t="shared" si="3"/>
        <v>0.94830000000000003</v>
      </c>
      <c r="EZ15" s="4">
        <f t="shared" si="4"/>
        <v>3.4666666666666669E-3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r=0.5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k=20, r=0.5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k=5, r=0.5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k=10, r=0.5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k=5, r=0.5</v>
      </c>
    </row>
    <row r="16" spans="1:161" x14ac:dyDescent="0.2">
      <c r="A16" s="1" t="s">
        <v>13</v>
      </c>
      <c r="B16" s="4"/>
      <c r="C16" s="4"/>
      <c r="D16" s="4"/>
      <c r="E16" s="4"/>
      <c r="F16" s="4"/>
      <c r="G16" s="5"/>
      <c r="H16" s="5"/>
      <c r="I16" s="5"/>
      <c r="J16" s="5"/>
      <c r="K16" s="5"/>
      <c r="L16" s="4">
        <v>0.63</v>
      </c>
      <c r="M16" s="4">
        <v>0.69599999999999995</v>
      </c>
      <c r="N16" s="4">
        <v>0.2195</v>
      </c>
      <c r="O16" s="4">
        <v>0.93810000000000004</v>
      </c>
      <c r="P16" s="4">
        <v>2.2000000000000001E-3</v>
      </c>
      <c r="Q16" s="5"/>
      <c r="R16" s="5"/>
      <c r="S16" s="5"/>
      <c r="T16" s="5"/>
      <c r="U16" s="5"/>
      <c r="V16" s="4"/>
      <c r="W16" s="4"/>
      <c r="X16" s="4"/>
      <c r="Y16" s="4"/>
      <c r="Z16" s="4"/>
      <c r="AA16" s="14"/>
      <c r="AB16" s="14"/>
      <c r="AC16" s="14"/>
      <c r="AD16" s="14"/>
      <c r="AE16" s="14"/>
      <c r="AF16" s="4"/>
      <c r="AG16" s="4"/>
      <c r="AH16" s="4"/>
      <c r="AI16" s="4"/>
      <c r="AJ16" s="4"/>
      <c r="AK16" s="14">
        <v>0.63090000000000002</v>
      </c>
      <c r="AL16" s="14">
        <v>0.69950000000000001</v>
      </c>
      <c r="AM16" s="14">
        <v>0.2165</v>
      </c>
      <c r="AN16" s="14">
        <v>0.93910000000000005</v>
      </c>
      <c r="AO16" s="14">
        <v>3.3E-3</v>
      </c>
      <c r="AP16" s="4"/>
      <c r="AQ16" s="4"/>
      <c r="AR16" s="4"/>
      <c r="AS16" s="4"/>
      <c r="AT16" s="4"/>
      <c r="AU16" s="14"/>
      <c r="AV16" s="14"/>
      <c r="AW16" s="14"/>
      <c r="AX16" s="14"/>
      <c r="AY16" s="14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>
        <v>0.63109999999999999</v>
      </c>
      <c r="BK16" s="4">
        <v>0.69920000000000004</v>
      </c>
      <c r="BL16" s="4">
        <v>0.21340000000000001</v>
      </c>
      <c r="BM16" s="4">
        <v>0.93869999999999998</v>
      </c>
      <c r="BN16" s="4">
        <v>3.5999999999999999E-3</v>
      </c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>
        <v>0.63039999999999996</v>
      </c>
      <c r="CJ16" s="5">
        <v>0.69769999999999999</v>
      </c>
      <c r="CK16" s="5">
        <v>0.21859999999999999</v>
      </c>
      <c r="CL16" s="5">
        <v>0.93700000000000006</v>
      </c>
      <c r="CM16" s="5">
        <v>4.1000000000000003E-3</v>
      </c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4">
        <v>0.63100000000000001</v>
      </c>
      <c r="DI16" s="4">
        <v>0.69950000000000001</v>
      </c>
      <c r="DJ16" s="4">
        <v>0.21279999999999999</v>
      </c>
      <c r="DK16" s="4">
        <v>0.93879999999999997</v>
      </c>
      <c r="DL16" s="4">
        <v>2.5999999999999999E-3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>
        <v>0.63080000000000003</v>
      </c>
      <c r="EH16" s="5">
        <v>0.69930000000000003</v>
      </c>
      <c r="EI16" s="5">
        <v>0.2162</v>
      </c>
      <c r="EJ16" s="5">
        <v>0.93810000000000004</v>
      </c>
      <c r="EK16" s="5">
        <v>2.5999999999999999E-3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0.63069999999999993</v>
      </c>
      <c r="EW16" s="4">
        <f t="shared" si="1"/>
        <v>0.69853333333333334</v>
      </c>
      <c r="EX16" s="4">
        <f t="shared" si="2"/>
        <v>0.21616666666666665</v>
      </c>
      <c r="EY16" s="4">
        <f t="shared" si="3"/>
        <v>0.93830000000000002</v>
      </c>
      <c r="EZ16" s="4">
        <f t="shared" si="4"/>
        <v>3.0666666666666668E-3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k=5, r=0.5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k=5, r=0.5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k=5, r=0.5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k=10, r=0.5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k=5, r=0.5</v>
      </c>
    </row>
    <row r="17" spans="1:161" x14ac:dyDescent="0.2">
      <c r="A17" s="1" t="s">
        <v>14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4">
        <v>0.63119999999999998</v>
      </c>
      <c r="M17" s="4">
        <v>0.70340000000000003</v>
      </c>
      <c r="N17" s="4">
        <v>0.2324</v>
      </c>
      <c r="O17" s="4">
        <v>0.94830000000000003</v>
      </c>
      <c r="P17" s="4">
        <v>5.4999999999999997E-3</v>
      </c>
      <c r="Q17" s="5"/>
      <c r="R17" s="5"/>
      <c r="S17" s="5"/>
      <c r="T17" s="5"/>
      <c r="U17" s="5"/>
      <c r="V17" s="4"/>
      <c r="W17" s="4"/>
      <c r="X17" s="4"/>
      <c r="Y17" s="4"/>
      <c r="Z17" s="4"/>
      <c r="AA17" s="14"/>
      <c r="AB17" s="14"/>
      <c r="AC17" s="14"/>
      <c r="AD17" s="14"/>
      <c r="AE17" s="14"/>
      <c r="AF17" s="4"/>
      <c r="AG17" s="4"/>
      <c r="AH17" s="4"/>
      <c r="AI17" s="4"/>
      <c r="AJ17" s="4"/>
      <c r="AK17" s="14">
        <v>0.63229999999999997</v>
      </c>
      <c r="AL17" s="14">
        <v>0.70889999999999997</v>
      </c>
      <c r="AM17" s="14">
        <v>0.22720000000000001</v>
      </c>
      <c r="AN17" s="14">
        <v>0.94879999999999998</v>
      </c>
      <c r="AO17" s="14">
        <v>7.7999999999999996E-3</v>
      </c>
      <c r="AP17" s="4"/>
      <c r="AQ17" s="4"/>
      <c r="AR17" s="4"/>
      <c r="AS17" s="4"/>
      <c r="AT17" s="4"/>
      <c r="AU17" s="14"/>
      <c r="AV17" s="14"/>
      <c r="AW17" s="14"/>
      <c r="AX17" s="14"/>
      <c r="AY17" s="14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>
        <v>0.63270000000000004</v>
      </c>
      <c r="BK17" s="4">
        <v>0.70850000000000002</v>
      </c>
      <c r="BL17" s="4">
        <v>0.22500000000000001</v>
      </c>
      <c r="BM17" s="4">
        <v>0.94869999999999999</v>
      </c>
      <c r="BN17" s="4">
        <v>8.0000000000000002E-3</v>
      </c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>
        <v>0.63180000000000003</v>
      </c>
      <c r="CJ17" s="5">
        <v>0.70579999999999998</v>
      </c>
      <c r="CK17" s="5">
        <v>0.23180000000000001</v>
      </c>
      <c r="CL17" s="5">
        <v>0.94699999999999995</v>
      </c>
      <c r="CM17" s="5">
        <v>8.2000000000000007E-3</v>
      </c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4">
        <v>0.63249999999999995</v>
      </c>
      <c r="DI17" s="4">
        <v>0.7087</v>
      </c>
      <c r="DJ17" s="4">
        <v>0.22500000000000001</v>
      </c>
      <c r="DK17" s="4">
        <v>0.94879999999999998</v>
      </c>
      <c r="DL17" s="4">
        <v>5.8999999999999999E-3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>
        <v>0.63229999999999997</v>
      </c>
      <c r="EH17" s="5">
        <v>0.70820000000000005</v>
      </c>
      <c r="EI17" s="5">
        <v>0.22819999999999999</v>
      </c>
      <c r="EJ17" s="5">
        <v>0.94820000000000004</v>
      </c>
      <c r="EK17" s="5">
        <v>7.1999999999999998E-3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0.63213333333333332</v>
      </c>
      <c r="EW17" s="4">
        <f t="shared" si="1"/>
        <v>0.70725000000000005</v>
      </c>
      <c r="EX17" s="4">
        <f t="shared" si="2"/>
        <v>0.22826666666666665</v>
      </c>
      <c r="EY17" s="4">
        <f t="shared" si="3"/>
        <v>0.94830000000000003</v>
      </c>
      <c r="EZ17" s="4">
        <f t="shared" si="4"/>
        <v>7.0999999999999995E-3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k=5, r=0.5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k=5, r=0.5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k=5, r=0.5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k=10, r=0.5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k=5, r=0.5</v>
      </c>
    </row>
    <row r="18" spans="1:161" x14ac:dyDescent="0.2">
      <c r="A18" s="1" t="s">
        <v>15</v>
      </c>
      <c r="B18" s="4"/>
      <c r="C18" s="4"/>
      <c r="D18" s="4"/>
      <c r="E18" s="4"/>
      <c r="F18" s="4"/>
      <c r="G18" s="5"/>
      <c r="H18" s="5"/>
      <c r="I18" s="5"/>
      <c r="J18" s="5"/>
      <c r="K18" s="5"/>
      <c r="L18" s="4">
        <v>0.61370000000000002</v>
      </c>
      <c r="M18" s="4">
        <v>0.65300000000000002</v>
      </c>
      <c r="N18" s="4">
        <v>0.23350000000000001</v>
      </c>
      <c r="O18" s="4">
        <v>0.89810000000000001</v>
      </c>
      <c r="P18" s="4">
        <v>5.1000000000000004E-3</v>
      </c>
      <c r="Q18" s="5"/>
      <c r="R18" s="5"/>
      <c r="S18" s="5"/>
      <c r="T18" s="5"/>
      <c r="U18" s="5"/>
      <c r="V18" s="4"/>
      <c r="W18" s="4"/>
      <c r="X18" s="4"/>
      <c r="Y18" s="4"/>
      <c r="Z18" s="4"/>
      <c r="AA18" s="14"/>
      <c r="AB18" s="14"/>
      <c r="AC18" s="14"/>
      <c r="AD18" s="14"/>
      <c r="AE18" s="14"/>
      <c r="AF18" s="4"/>
      <c r="AG18" s="4"/>
      <c r="AH18" s="4"/>
      <c r="AI18" s="4"/>
      <c r="AJ18" s="4"/>
      <c r="AK18" s="14">
        <v>0.6149</v>
      </c>
      <c r="AL18" s="14">
        <v>0.65659999999999996</v>
      </c>
      <c r="AM18" s="14">
        <v>0.23050000000000001</v>
      </c>
      <c r="AN18" s="14">
        <v>0.89970000000000006</v>
      </c>
      <c r="AO18" s="14">
        <v>7.6E-3</v>
      </c>
      <c r="AP18" s="4"/>
      <c r="AQ18" s="4"/>
      <c r="AR18" s="4"/>
      <c r="AS18" s="4"/>
      <c r="AT18" s="4"/>
      <c r="AU18" s="14"/>
      <c r="AV18" s="14"/>
      <c r="AW18" s="14"/>
      <c r="AX18" s="14"/>
      <c r="AY18" s="14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>
        <v>0.61539999999999995</v>
      </c>
      <c r="BK18" s="4">
        <v>0.65759999999999996</v>
      </c>
      <c r="BL18" s="4">
        <v>0.22550000000000001</v>
      </c>
      <c r="BM18" s="4">
        <v>0.89959999999999996</v>
      </c>
      <c r="BN18" s="4">
        <v>7.9000000000000008E-3</v>
      </c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>
        <v>0.61439999999999995</v>
      </c>
      <c r="CJ18" s="5">
        <v>0.6552</v>
      </c>
      <c r="CK18" s="5">
        <v>0.23150000000000001</v>
      </c>
      <c r="CL18" s="5">
        <v>0.89859999999999995</v>
      </c>
      <c r="CM18" s="5">
        <v>7.4000000000000003E-3</v>
      </c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4">
        <v>0.61470000000000002</v>
      </c>
      <c r="DI18" s="4">
        <v>0.65659999999999996</v>
      </c>
      <c r="DJ18" s="4">
        <v>0.22620000000000001</v>
      </c>
      <c r="DK18" s="4">
        <v>0.89900000000000002</v>
      </c>
      <c r="DL18" s="4">
        <v>5.8999999999999999E-3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>
        <v>0.61450000000000005</v>
      </c>
      <c r="EH18" s="5">
        <v>0.65620000000000001</v>
      </c>
      <c r="EI18" s="5">
        <v>0.22900000000000001</v>
      </c>
      <c r="EJ18" s="5">
        <v>0.89870000000000005</v>
      </c>
      <c r="EK18" s="5">
        <v>7.0000000000000001E-3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0.61460000000000004</v>
      </c>
      <c r="EW18" s="4">
        <f t="shared" si="1"/>
        <v>0.65586666666666671</v>
      </c>
      <c r="EX18" s="4">
        <f t="shared" si="2"/>
        <v>0.22936666666666669</v>
      </c>
      <c r="EY18" s="4">
        <f t="shared" si="3"/>
        <v>0.89895000000000003</v>
      </c>
      <c r="EZ18" s="4">
        <f t="shared" si="4"/>
        <v>6.8166666666666662E-3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k=5, r=0.5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k=5, r=0.5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k=5, r=0.5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k=10, r=0.5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k=5, r=0.5</v>
      </c>
    </row>
    <row r="19" spans="1:161" x14ac:dyDescent="0.2">
      <c r="A19" s="1" t="s">
        <v>16</v>
      </c>
      <c r="B19" s="4"/>
      <c r="C19" s="4"/>
      <c r="D19" s="4"/>
      <c r="E19" s="4"/>
      <c r="F19" s="4"/>
      <c r="G19" s="5"/>
      <c r="H19" s="5"/>
      <c r="I19" s="5"/>
      <c r="J19" s="5"/>
      <c r="K19" s="5"/>
      <c r="L19" s="4">
        <v>0.80030000000000001</v>
      </c>
      <c r="M19" s="4">
        <v>1.1319999999999999</v>
      </c>
      <c r="N19" s="4">
        <v>0.1434</v>
      </c>
      <c r="O19" s="4">
        <v>0.2409</v>
      </c>
      <c r="P19" s="4">
        <v>1.6000000000000001E-3</v>
      </c>
      <c r="Q19" s="5"/>
      <c r="R19" s="5"/>
      <c r="S19" s="5"/>
      <c r="T19" s="5"/>
      <c r="U19" s="5"/>
      <c r="V19" s="4"/>
      <c r="W19" s="4"/>
      <c r="X19" s="4"/>
      <c r="Y19" s="4"/>
      <c r="Z19" s="4"/>
      <c r="AA19" s="14"/>
      <c r="AB19" s="14"/>
      <c r="AC19" s="14"/>
      <c r="AD19" s="14"/>
      <c r="AE19" s="14"/>
      <c r="AF19" s="4"/>
      <c r="AG19" s="4"/>
      <c r="AH19" s="4"/>
      <c r="AI19" s="4"/>
      <c r="AJ19" s="4"/>
      <c r="AK19" s="14">
        <v>0.79710000000000003</v>
      </c>
      <c r="AL19" s="14">
        <v>1.127</v>
      </c>
      <c r="AM19" s="14">
        <v>0.1389</v>
      </c>
      <c r="AN19" s="14">
        <v>0.24129999999999999</v>
      </c>
      <c r="AO19" s="14">
        <v>2.3E-3</v>
      </c>
      <c r="AP19" s="4"/>
      <c r="AQ19" s="4"/>
      <c r="AR19" s="4"/>
      <c r="AS19" s="4"/>
      <c r="AT19" s="4"/>
      <c r="AU19" s="14"/>
      <c r="AV19" s="14"/>
      <c r="AW19" s="14"/>
      <c r="AX19" s="14"/>
      <c r="AY19" s="14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>
        <v>0.80120000000000002</v>
      </c>
      <c r="BK19" s="4">
        <v>1.1363000000000001</v>
      </c>
      <c r="BL19" s="4">
        <v>0.14779999999999999</v>
      </c>
      <c r="BM19" s="4">
        <v>0.23769999999999999</v>
      </c>
      <c r="BN19" s="4">
        <v>2.3E-3</v>
      </c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>
        <v>0.79869999999999997</v>
      </c>
      <c r="CJ19" s="5">
        <v>1.1274</v>
      </c>
      <c r="CK19" s="5">
        <v>0.14219999999999999</v>
      </c>
      <c r="CL19" s="5">
        <v>0.23960000000000001</v>
      </c>
      <c r="CM19" s="5">
        <v>2.7000000000000001E-3</v>
      </c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4">
        <v>0.80259999999999998</v>
      </c>
      <c r="DI19" s="4">
        <v>1.1408</v>
      </c>
      <c r="DJ19" s="4">
        <v>0.1338</v>
      </c>
      <c r="DK19" s="4">
        <v>0.24099999999999999</v>
      </c>
      <c r="DL19" s="4">
        <v>1.8E-3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>
        <v>0.80200000000000005</v>
      </c>
      <c r="EH19" s="5">
        <v>1.1380999999999999</v>
      </c>
      <c r="EI19" s="5">
        <v>0.14030000000000001</v>
      </c>
      <c r="EJ19" s="5">
        <v>0.24</v>
      </c>
      <c r="EK19" s="5">
        <v>2.7000000000000001E-3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0.80031666666666668</v>
      </c>
      <c r="EW19" s="4">
        <f t="shared" si="1"/>
        <v>1.1335999999999997</v>
      </c>
      <c r="EX19" s="4">
        <f t="shared" si="2"/>
        <v>0.14106666666666667</v>
      </c>
      <c r="EY19" s="4">
        <f t="shared" si="3"/>
        <v>0.24008333333333332</v>
      </c>
      <c r="EZ19" s="4">
        <f t="shared" si="4"/>
        <v>2.2333333333333333E-3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k=10, r=0.5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k=10, r=0.5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k=15, r=0.5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k=10, r=0.5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k=5, r=0.5</v>
      </c>
    </row>
    <row r="20" spans="1:161" x14ac:dyDescent="0.2">
      <c r="A20" s="1" t="s">
        <v>17</v>
      </c>
      <c r="B20" s="4"/>
      <c r="C20" s="4"/>
      <c r="D20" s="4"/>
      <c r="E20" s="4"/>
      <c r="F20" s="4"/>
      <c r="G20" s="5"/>
      <c r="H20" s="5"/>
      <c r="I20" s="5"/>
      <c r="J20" s="5"/>
      <c r="K20" s="5"/>
      <c r="L20" s="4">
        <v>0.63119999999999998</v>
      </c>
      <c r="M20" s="4">
        <v>0.7046</v>
      </c>
      <c r="N20" s="4">
        <v>0.23119999999999999</v>
      </c>
      <c r="O20" s="4">
        <v>0.94830000000000003</v>
      </c>
      <c r="P20" s="4">
        <v>2.2000000000000001E-3</v>
      </c>
      <c r="Q20" s="5"/>
      <c r="R20" s="5"/>
      <c r="S20" s="5"/>
      <c r="T20" s="5"/>
      <c r="U20" s="5"/>
      <c r="V20" s="4"/>
      <c r="W20" s="4"/>
      <c r="X20" s="4"/>
      <c r="Y20" s="4"/>
      <c r="Z20" s="4"/>
      <c r="AA20" s="14"/>
      <c r="AB20" s="14"/>
      <c r="AC20" s="14"/>
      <c r="AD20" s="14"/>
      <c r="AE20" s="14"/>
      <c r="AF20" s="4"/>
      <c r="AG20" s="4"/>
      <c r="AH20" s="4"/>
      <c r="AI20" s="4"/>
      <c r="AJ20" s="4"/>
      <c r="AK20" s="14">
        <v>0.63239999999999996</v>
      </c>
      <c r="AL20" s="14">
        <v>0.71009999999999995</v>
      </c>
      <c r="AM20" s="14">
        <v>0.2266</v>
      </c>
      <c r="AN20" s="14">
        <v>0.94879999999999998</v>
      </c>
      <c r="AO20" s="14">
        <v>3.3999999999999998E-3</v>
      </c>
      <c r="AP20" s="4"/>
      <c r="AQ20" s="4"/>
      <c r="AR20" s="4"/>
      <c r="AS20" s="4"/>
      <c r="AT20" s="4"/>
      <c r="AU20" s="14"/>
      <c r="AV20" s="14"/>
      <c r="AW20" s="14"/>
      <c r="AX20" s="14"/>
      <c r="AY20" s="14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>
        <v>0.63249999999999995</v>
      </c>
      <c r="BK20" s="4">
        <v>0.70860000000000001</v>
      </c>
      <c r="BL20" s="4">
        <v>0.22509999999999999</v>
      </c>
      <c r="BM20" s="4">
        <v>0.94869999999999999</v>
      </c>
      <c r="BN20" s="4">
        <v>3.5999999999999999E-3</v>
      </c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>
        <v>0.63190000000000002</v>
      </c>
      <c r="CJ20" s="5">
        <v>0.70679999999999998</v>
      </c>
      <c r="CK20" s="5">
        <v>0.23100000000000001</v>
      </c>
      <c r="CL20" s="5">
        <v>0.94699999999999995</v>
      </c>
      <c r="CM20" s="5">
        <v>3.8E-3</v>
      </c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4">
        <v>0.63249999999999995</v>
      </c>
      <c r="DI20" s="4">
        <v>0.70940000000000003</v>
      </c>
      <c r="DJ20" s="4">
        <v>0.22470000000000001</v>
      </c>
      <c r="DK20" s="4">
        <v>0.94879999999999998</v>
      </c>
      <c r="DL20" s="4">
        <v>2.5999999999999999E-3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>
        <v>0.63219999999999998</v>
      </c>
      <c r="EH20" s="5">
        <v>0.70889999999999997</v>
      </c>
      <c r="EI20" s="5">
        <v>0.22789999999999999</v>
      </c>
      <c r="EJ20" s="5">
        <v>0.94820000000000004</v>
      </c>
      <c r="EK20" s="5">
        <v>3.7000000000000002E-3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0.63211666666666655</v>
      </c>
      <c r="EW20" s="4">
        <f t="shared" si="1"/>
        <v>0.70806666666666673</v>
      </c>
      <c r="EX20" s="4">
        <f t="shared" si="2"/>
        <v>0.22774999999999998</v>
      </c>
      <c r="EY20" s="4">
        <f t="shared" si="3"/>
        <v>0.94830000000000003</v>
      </c>
      <c r="EZ20" s="4">
        <f t="shared" si="4"/>
        <v>3.2166666666666663E-3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k=5, r=0.5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k=5, r=0.5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k=5, r=0.5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k=10, r=0.5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k=5, r=0.5</v>
      </c>
    </row>
    <row r="21" spans="1:161" x14ac:dyDescent="0.2">
      <c r="A21" s="1" t="s">
        <v>18</v>
      </c>
      <c r="B21" s="4"/>
      <c r="C21" s="4"/>
      <c r="D21" s="4"/>
      <c r="E21" s="4"/>
      <c r="F21" s="4"/>
      <c r="G21" s="5"/>
      <c r="H21" s="5"/>
      <c r="I21" s="5"/>
      <c r="J21" s="5"/>
      <c r="K21" s="5"/>
      <c r="L21" s="4">
        <v>0.62760000000000005</v>
      </c>
      <c r="M21" s="4">
        <v>0.69679999999999997</v>
      </c>
      <c r="N21" s="4">
        <v>0.23430000000000001</v>
      </c>
      <c r="O21" s="4">
        <v>0.93810000000000004</v>
      </c>
      <c r="P21" s="4">
        <v>2.2000000000000001E-3</v>
      </c>
      <c r="Q21" s="5"/>
      <c r="R21" s="5"/>
      <c r="S21" s="5"/>
      <c r="T21" s="5"/>
      <c r="U21" s="5"/>
      <c r="V21" s="4"/>
      <c r="W21" s="4"/>
      <c r="X21" s="4"/>
      <c r="Y21" s="4"/>
      <c r="Z21" s="4"/>
      <c r="AA21" s="14"/>
      <c r="AB21" s="14"/>
      <c r="AC21" s="14"/>
      <c r="AD21" s="14"/>
      <c r="AE21" s="14"/>
      <c r="AF21" s="4"/>
      <c r="AG21" s="4"/>
      <c r="AH21" s="4"/>
      <c r="AI21" s="4"/>
      <c r="AJ21" s="4"/>
      <c r="AK21" s="14">
        <v>0.62890000000000001</v>
      </c>
      <c r="AL21" s="14">
        <v>0.70209999999999995</v>
      </c>
      <c r="AM21" s="14">
        <v>0.23380000000000001</v>
      </c>
      <c r="AN21" s="14">
        <v>0.93910000000000005</v>
      </c>
      <c r="AO21" s="14">
        <v>3.3999999999999998E-3</v>
      </c>
      <c r="AP21" s="4"/>
      <c r="AQ21" s="4"/>
      <c r="AR21" s="4"/>
      <c r="AS21" s="4"/>
      <c r="AT21" s="4"/>
      <c r="AU21" s="14"/>
      <c r="AV21" s="14"/>
      <c r="AW21" s="14"/>
      <c r="AX21" s="14"/>
      <c r="AY21" s="14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>
        <v>0.629</v>
      </c>
      <c r="BK21" s="4">
        <v>0.70150000000000001</v>
      </c>
      <c r="BL21" s="4">
        <v>0.23119999999999999</v>
      </c>
      <c r="BM21" s="4">
        <v>0.93869999999999998</v>
      </c>
      <c r="BN21" s="4">
        <v>3.8E-3</v>
      </c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>
        <v>0.62839999999999996</v>
      </c>
      <c r="CJ21" s="5">
        <v>0.69940000000000002</v>
      </c>
      <c r="CK21" s="5">
        <v>0.2379</v>
      </c>
      <c r="CL21" s="5">
        <v>0.93700000000000006</v>
      </c>
      <c r="CM21" s="5">
        <v>3.8E-3</v>
      </c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4">
        <v>0.62890000000000001</v>
      </c>
      <c r="DI21" s="4">
        <v>0.70169999999999999</v>
      </c>
      <c r="DJ21" s="4">
        <v>0.23169999999999999</v>
      </c>
      <c r="DK21" s="4">
        <v>0.93879999999999997</v>
      </c>
      <c r="DL21" s="4">
        <v>2.5999999999999999E-3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>
        <v>0.62860000000000005</v>
      </c>
      <c r="EH21" s="5">
        <v>0.70099999999999996</v>
      </c>
      <c r="EI21" s="5">
        <v>0.2344</v>
      </c>
      <c r="EJ21" s="5">
        <v>0.93810000000000004</v>
      </c>
      <c r="EK21" s="5">
        <v>3.0999999999999999E-3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0.62856666666666672</v>
      </c>
      <c r="EW21" s="4">
        <f t="shared" si="1"/>
        <v>0.70041666666666647</v>
      </c>
      <c r="EX21" s="4">
        <f t="shared" si="2"/>
        <v>0.23388333333333333</v>
      </c>
      <c r="EY21" s="4">
        <f t="shared" si="3"/>
        <v>0.93830000000000002</v>
      </c>
      <c r="EZ21" s="4">
        <f t="shared" si="4"/>
        <v>3.15E-3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k=5, r=0.5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k=5, r=0.5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r=0.5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k=10, r=0.5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k=5, r=0.5</v>
      </c>
    </row>
    <row r="22" spans="1:161" x14ac:dyDescent="0.2">
      <c r="A22" s="1" t="s">
        <v>19</v>
      </c>
      <c r="B22" s="4"/>
      <c r="C22" s="4"/>
      <c r="D22" s="4"/>
      <c r="E22" s="4"/>
      <c r="F22" s="4"/>
      <c r="G22" s="5"/>
      <c r="H22" s="5"/>
      <c r="I22" s="5"/>
      <c r="J22" s="5"/>
      <c r="K22" s="5"/>
      <c r="L22" s="4">
        <v>0.62870000000000004</v>
      </c>
      <c r="M22" s="4">
        <v>0.69279999999999997</v>
      </c>
      <c r="N22" s="4">
        <v>0.22170000000000001</v>
      </c>
      <c r="O22" s="4">
        <v>0.93810000000000004</v>
      </c>
      <c r="P22" s="4">
        <v>1.9E-3</v>
      </c>
      <c r="Q22" s="5"/>
      <c r="R22" s="5"/>
      <c r="S22" s="5"/>
      <c r="T22" s="5"/>
      <c r="U22" s="5"/>
      <c r="V22" s="4"/>
      <c r="W22" s="4"/>
      <c r="X22" s="4"/>
      <c r="Y22" s="4"/>
      <c r="Z22" s="4"/>
      <c r="AA22" s="14"/>
      <c r="AB22" s="14"/>
      <c r="AC22" s="14"/>
      <c r="AD22" s="14"/>
      <c r="AE22" s="14"/>
      <c r="AF22" s="4"/>
      <c r="AG22" s="4"/>
      <c r="AH22" s="4"/>
      <c r="AI22" s="4"/>
      <c r="AJ22" s="4"/>
      <c r="AK22" s="14">
        <v>0.62970000000000004</v>
      </c>
      <c r="AL22" s="14">
        <v>0.69640000000000002</v>
      </c>
      <c r="AM22" s="14">
        <v>0.21909999999999999</v>
      </c>
      <c r="AN22" s="14">
        <v>0.93910000000000005</v>
      </c>
      <c r="AO22" s="14">
        <v>3.0999999999999999E-3</v>
      </c>
      <c r="AP22" s="4"/>
      <c r="AQ22" s="4"/>
      <c r="AR22" s="4"/>
      <c r="AS22" s="4"/>
      <c r="AT22" s="4"/>
      <c r="AU22" s="14"/>
      <c r="AV22" s="14"/>
      <c r="AW22" s="14"/>
      <c r="AX22" s="14"/>
      <c r="AY22" s="14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>
        <v>0.62990000000000002</v>
      </c>
      <c r="BK22" s="4">
        <v>0.69620000000000004</v>
      </c>
      <c r="BL22" s="4">
        <v>0.21590000000000001</v>
      </c>
      <c r="BM22" s="4">
        <v>0.93869999999999998</v>
      </c>
      <c r="BN22" s="4">
        <v>3.3E-3</v>
      </c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0.62919999999999998</v>
      </c>
      <c r="CJ22" s="5">
        <v>0.6946</v>
      </c>
      <c r="CK22" s="5">
        <v>0.222</v>
      </c>
      <c r="CL22" s="5">
        <v>0.93700000000000006</v>
      </c>
      <c r="CM22" s="5">
        <v>3.2000000000000002E-3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4">
        <v>0.62970000000000004</v>
      </c>
      <c r="DI22" s="4">
        <v>0.69640000000000002</v>
      </c>
      <c r="DJ22" s="4">
        <v>0.21560000000000001</v>
      </c>
      <c r="DK22" s="4">
        <v>0.93879999999999997</v>
      </c>
      <c r="DL22" s="4">
        <v>2.2000000000000001E-3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0.62960000000000005</v>
      </c>
      <c r="EH22" s="5">
        <v>0.69630000000000003</v>
      </c>
      <c r="EI22" s="5">
        <v>0.2195</v>
      </c>
      <c r="EJ22" s="5">
        <v>0.93810000000000004</v>
      </c>
      <c r="EK22" s="5">
        <v>2.0999999999999999E-3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0.62946666666666673</v>
      </c>
      <c r="EW22" s="4">
        <f t="shared" si="1"/>
        <v>0.69545000000000001</v>
      </c>
      <c r="EX22" s="4">
        <f t="shared" si="2"/>
        <v>0.21896666666666667</v>
      </c>
      <c r="EY22" s="4">
        <f t="shared" si="3"/>
        <v>0.93830000000000002</v>
      </c>
      <c r="EZ22" s="4">
        <f t="shared" si="4"/>
        <v>2.6333333333333334E-3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k=5, r=0.5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k=5, r=0.5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r=0.5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k=10, r=0.5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k=5, r=0.5</v>
      </c>
    </row>
    <row r="23" spans="1:161" x14ac:dyDescent="0.2">
      <c r="A23" s="1" t="s">
        <v>20</v>
      </c>
      <c r="B23" s="4"/>
      <c r="C23" s="4"/>
      <c r="D23" s="4"/>
      <c r="E23" s="4"/>
      <c r="F23" s="4"/>
      <c r="G23" s="5"/>
      <c r="H23" s="5"/>
      <c r="I23" s="5"/>
      <c r="J23" s="5"/>
      <c r="K23" s="5"/>
      <c r="L23" s="4">
        <v>0.63029999999999997</v>
      </c>
      <c r="M23" s="4">
        <v>0.69679999999999997</v>
      </c>
      <c r="N23" s="4">
        <v>0.2266</v>
      </c>
      <c r="O23" s="4">
        <v>0.93810000000000004</v>
      </c>
      <c r="P23" s="4">
        <v>1.8E-3</v>
      </c>
      <c r="Q23" s="5"/>
      <c r="R23" s="5"/>
      <c r="S23" s="5"/>
      <c r="T23" s="5"/>
      <c r="U23" s="5"/>
      <c r="V23" s="4"/>
      <c r="W23" s="4"/>
      <c r="X23" s="4"/>
      <c r="Y23" s="4"/>
      <c r="Z23" s="4"/>
      <c r="AA23" s="14"/>
      <c r="AB23" s="14"/>
      <c r="AC23" s="14"/>
      <c r="AD23" s="14"/>
      <c r="AE23" s="14"/>
      <c r="AF23" s="4"/>
      <c r="AG23" s="4"/>
      <c r="AH23" s="4"/>
      <c r="AI23" s="4"/>
      <c r="AJ23" s="4"/>
      <c r="AK23" s="14">
        <v>0.63119999999999998</v>
      </c>
      <c r="AL23" s="14">
        <v>0.70009999999999994</v>
      </c>
      <c r="AM23" s="14">
        <v>0.223</v>
      </c>
      <c r="AN23" s="14">
        <v>0.93910000000000005</v>
      </c>
      <c r="AO23" s="14">
        <v>3.3999999999999998E-3</v>
      </c>
      <c r="AP23" s="4"/>
      <c r="AQ23" s="4"/>
      <c r="AR23" s="4"/>
      <c r="AS23" s="4"/>
      <c r="AT23" s="4"/>
      <c r="AU23" s="14"/>
      <c r="AV23" s="14"/>
      <c r="AW23" s="14"/>
      <c r="AX23" s="14"/>
      <c r="AY23" s="14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>
        <v>0.63149999999999995</v>
      </c>
      <c r="BK23" s="4">
        <v>0.70040000000000002</v>
      </c>
      <c r="BL23" s="4">
        <v>0.2208</v>
      </c>
      <c r="BM23" s="4">
        <v>0.93869999999999998</v>
      </c>
      <c r="BN23" s="4">
        <v>3.3E-3</v>
      </c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>
        <v>0.63080000000000003</v>
      </c>
      <c r="CJ23" s="5">
        <v>0.69889999999999997</v>
      </c>
      <c r="CK23" s="5">
        <v>0.22559999999999999</v>
      </c>
      <c r="CL23" s="5">
        <v>0.93700000000000006</v>
      </c>
      <c r="CM23" s="5">
        <v>3.2000000000000002E-3</v>
      </c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4">
        <v>0.63139999999999996</v>
      </c>
      <c r="DI23" s="4">
        <v>0.70079999999999998</v>
      </c>
      <c r="DJ23" s="4">
        <v>0.21920000000000001</v>
      </c>
      <c r="DK23" s="4">
        <v>0.93879999999999997</v>
      </c>
      <c r="DL23" s="4">
        <v>2.2000000000000001E-3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>
        <v>0.63119999999999998</v>
      </c>
      <c r="EH23" s="5">
        <v>0.70040000000000002</v>
      </c>
      <c r="EI23" s="5">
        <v>0.22289999999999999</v>
      </c>
      <c r="EJ23" s="5">
        <v>0.93810000000000004</v>
      </c>
      <c r="EK23" s="5">
        <v>3.0999999999999999E-3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0.63106666666666655</v>
      </c>
      <c r="EW23" s="4">
        <f t="shared" si="1"/>
        <v>0.69956666666666667</v>
      </c>
      <c r="EX23" s="4">
        <f t="shared" si="2"/>
        <v>0.22301666666666664</v>
      </c>
      <c r="EY23" s="4">
        <f t="shared" si="3"/>
        <v>0.93830000000000002</v>
      </c>
      <c r="EZ23" s="4">
        <f t="shared" si="4"/>
        <v>2.8333333333333335E-3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k=5, r=0.5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k=5, r=0.5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k=5, r=0.5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k=10, r=0.5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k=5, r=0.5</v>
      </c>
    </row>
    <row r="24" spans="1:161" x14ac:dyDescent="0.2">
      <c r="A24" s="1" t="s">
        <v>21</v>
      </c>
      <c r="B24" s="4"/>
      <c r="C24" s="4"/>
      <c r="D24" s="4"/>
      <c r="E24" s="4"/>
      <c r="F24" s="4"/>
      <c r="G24" s="5"/>
      <c r="H24" s="5"/>
      <c r="I24" s="5"/>
      <c r="J24" s="5"/>
      <c r="K24" s="5"/>
      <c r="L24" s="4">
        <v>0.63019999999999998</v>
      </c>
      <c r="M24" s="4">
        <v>0.69720000000000004</v>
      </c>
      <c r="N24" s="4">
        <v>0.21859999999999999</v>
      </c>
      <c r="O24" s="4">
        <v>0.93810000000000004</v>
      </c>
      <c r="P24" s="4">
        <v>2.0999999999999999E-3</v>
      </c>
      <c r="Q24" s="5"/>
      <c r="R24" s="5"/>
      <c r="S24" s="5"/>
      <c r="T24" s="5"/>
      <c r="U24" s="5"/>
      <c r="V24" s="4"/>
      <c r="W24" s="4"/>
      <c r="X24" s="4"/>
      <c r="Y24" s="4"/>
      <c r="Z24" s="4"/>
      <c r="AA24" s="14"/>
      <c r="AB24" s="14"/>
      <c r="AC24" s="14"/>
      <c r="AD24" s="14"/>
      <c r="AE24" s="14"/>
      <c r="AF24" s="4"/>
      <c r="AG24" s="4"/>
      <c r="AH24" s="4"/>
      <c r="AI24" s="4"/>
      <c r="AJ24" s="4"/>
      <c r="AK24" s="14">
        <v>0.63129999999999997</v>
      </c>
      <c r="AL24" s="14">
        <v>0.70140000000000002</v>
      </c>
      <c r="AM24" s="14">
        <v>0.215</v>
      </c>
      <c r="AN24" s="14">
        <v>0.93910000000000005</v>
      </c>
      <c r="AO24" s="14">
        <v>3.5999999999999999E-3</v>
      </c>
      <c r="AP24" s="4"/>
      <c r="AQ24" s="4"/>
      <c r="AR24" s="4"/>
      <c r="AS24" s="4"/>
      <c r="AT24" s="4"/>
      <c r="AU24" s="14"/>
      <c r="AV24" s="14"/>
      <c r="AW24" s="14"/>
      <c r="AX24" s="14"/>
      <c r="AY24" s="14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>
        <v>0.63160000000000005</v>
      </c>
      <c r="BK24" s="4">
        <v>0.70099999999999996</v>
      </c>
      <c r="BL24" s="4">
        <v>0.21260000000000001</v>
      </c>
      <c r="BM24" s="4">
        <v>0.93869999999999998</v>
      </c>
      <c r="BN24" s="4">
        <v>3.3999999999999998E-3</v>
      </c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>
        <v>0.63080000000000003</v>
      </c>
      <c r="CJ24" s="5">
        <v>0.69950000000000001</v>
      </c>
      <c r="CK24" s="5">
        <v>0.21740000000000001</v>
      </c>
      <c r="CL24" s="5">
        <v>0.93700000000000006</v>
      </c>
      <c r="CM24" s="5">
        <v>3.5999999999999999E-3</v>
      </c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4">
        <v>0.63139999999999996</v>
      </c>
      <c r="DI24" s="4">
        <v>0.70130000000000003</v>
      </c>
      <c r="DJ24" s="4">
        <v>0.21160000000000001</v>
      </c>
      <c r="DK24" s="4">
        <v>0.93879999999999997</v>
      </c>
      <c r="DL24" s="4">
        <v>2.5000000000000001E-3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>
        <v>0.63119999999999998</v>
      </c>
      <c r="EH24" s="5">
        <v>0.70099999999999996</v>
      </c>
      <c r="EI24" s="5">
        <v>0.21529999999999999</v>
      </c>
      <c r="EJ24" s="5">
        <v>0.93810000000000004</v>
      </c>
      <c r="EK24" s="5">
        <v>3.0999999999999999E-3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0.63108333333333333</v>
      </c>
      <c r="EW24" s="4">
        <f t="shared" si="1"/>
        <v>0.70023333333333326</v>
      </c>
      <c r="EX24" s="4">
        <f t="shared" si="2"/>
        <v>0.21508333333333338</v>
      </c>
      <c r="EY24" s="4">
        <f t="shared" si="3"/>
        <v>0.93830000000000002</v>
      </c>
      <c r="EZ24" s="4">
        <f t="shared" si="4"/>
        <v>3.0500000000000002E-3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k=5, r=0.5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k=5, r=0.5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k=5, r=0.5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k=10, r=0.5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k=5, r=0.5</v>
      </c>
    </row>
    <row r="25" spans="1:161" x14ac:dyDescent="0.2">
      <c r="A25" s="1" t="s">
        <v>22</v>
      </c>
      <c r="B25" s="4"/>
      <c r="C25" s="4"/>
      <c r="D25" s="4"/>
      <c r="E25" s="4"/>
      <c r="F25" s="4"/>
      <c r="G25" s="5"/>
      <c r="H25" s="5"/>
      <c r="I25" s="5"/>
      <c r="J25" s="5"/>
      <c r="K25" s="5"/>
      <c r="L25" s="4">
        <v>0.63439999999999996</v>
      </c>
      <c r="M25" s="4">
        <v>0.70699999999999996</v>
      </c>
      <c r="N25" s="4">
        <v>0.22270000000000001</v>
      </c>
      <c r="O25" s="4">
        <v>0.94099999999999995</v>
      </c>
      <c r="P25" s="4">
        <v>5.11E-2</v>
      </c>
      <c r="Q25" s="5"/>
      <c r="R25" s="5"/>
      <c r="S25" s="5"/>
      <c r="T25" s="5"/>
      <c r="U25" s="5"/>
      <c r="V25" s="4"/>
      <c r="W25" s="4"/>
      <c r="X25" s="4"/>
      <c r="Y25" s="4"/>
      <c r="Z25" s="4"/>
      <c r="AA25" s="14"/>
      <c r="AB25" s="14"/>
      <c r="AC25" s="14"/>
      <c r="AD25" s="14"/>
      <c r="AE25" s="14"/>
      <c r="AF25" s="4"/>
      <c r="AG25" s="4"/>
      <c r="AH25" s="4"/>
      <c r="AI25" s="4"/>
      <c r="AJ25" s="4"/>
      <c r="AK25" s="14">
        <v>0.63680000000000003</v>
      </c>
      <c r="AL25" s="14">
        <v>0.71419999999999995</v>
      </c>
      <c r="AM25" s="14">
        <v>0.21929999999999999</v>
      </c>
      <c r="AN25" s="14">
        <v>0.94199999999999995</v>
      </c>
      <c r="AO25" s="14">
        <v>0.1139</v>
      </c>
      <c r="AP25" s="4"/>
      <c r="AQ25" s="4"/>
      <c r="AR25" s="4"/>
      <c r="AS25" s="4"/>
      <c r="AT25" s="4"/>
      <c r="AU25" s="14"/>
      <c r="AV25" s="14"/>
      <c r="AW25" s="14"/>
      <c r="AX25" s="14"/>
      <c r="AY25" s="14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>
        <v>0.63690000000000002</v>
      </c>
      <c r="BK25" s="4">
        <v>0.71399999999999997</v>
      </c>
      <c r="BL25" s="4">
        <v>0.2137</v>
      </c>
      <c r="BM25" s="4">
        <v>0.94120000000000004</v>
      </c>
      <c r="BN25" s="4">
        <v>0.12790000000000001</v>
      </c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>
        <v>0.6351</v>
      </c>
      <c r="CJ25" s="5">
        <v>0.70920000000000005</v>
      </c>
      <c r="CK25" s="5">
        <v>0.22090000000000001</v>
      </c>
      <c r="CL25" s="5">
        <v>0.93889999999999996</v>
      </c>
      <c r="CM25" s="5">
        <v>0.11509999999999999</v>
      </c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4">
        <v>0.63670000000000004</v>
      </c>
      <c r="DI25" s="4">
        <v>0.71389999999999998</v>
      </c>
      <c r="DJ25" s="4">
        <v>0.21510000000000001</v>
      </c>
      <c r="DK25" s="4">
        <v>0.94130000000000003</v>
      </c>
      <c r="DL25" s="4">
        <v>6.1100000000000002E-2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>
        <v>0.6361</v>
      </c>
      <c r="EH25" s="5">
        <v>0.71289999999999998</v>
      </c>
      <c r="EI25" s="5">
        <v>0.21820000000000001</v>
      </c>
      <c r="EJ25" s="5">
        <v>0.94059999999999999</v>
      </c>
      <c r="EK25" s="5">
        <v>7.8799999999999995E-2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0.63600000000000001</v>
      </c>
      <c r="EW25" s="4">
        <f t="shared" si="1"/>
        <v>0.71186666666666676</v>
      </c>
      <c r="EX25" s="4">
        <f t="shared" si="2"/>
        <v>0.21831666666666663</v>
      </c>
      <c r="EY25" s="4">
        <f t="shared" si="3"/>
        <v>0.9408333333333333</v>
      </c>
      <c r="EZ25" s="4">
        <f t="shared" si="4"/>
        <v>9.1316666666666671E-2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r=0.5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r=0.5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k=5, r=0.5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k=10, r=0.5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k=5, r=0.5</v>
      </c>
    </row>
    <row r="26" spans="1:161" x14ac:dyDescent="0.2">
      <c r="A26" s="1" t="s">
        <v>23</v>
      </c>
      <c r="B26" s="4"/>
      <c r="C26" s="4"/>
      <c r="D26" s="4"/>
      <c r="E26" s="4"/>
      <c r="F26" s="4"/>
      <c r="G26" s="5"/>
      <c r="H26" s="5"/>
      <c r="I26" s="5"/>
      <c r="J26" s="5"/>
      <c r="K26" s="5"/>
      <c r="L26" s="4">
        <v>0.62819999999999998</v>
      </c>
      <c r="M26" s="4">
        <v>0.69220000000000004</v>
      </c>
      <c r="N26" s="4">
        <v>0.2243</v>
      </c>
      <c r="O26" s="4">
        <v>0.93810000000000004</v>
      </c>
      <c r="P26" s="4">
        <v>2.7000000000000001E-3</v>
      </c>
      <c r="Q26" s="5"/>
      <c r="R26" s="5"/>
      <c r="S26" s="5"/>
      <c r="T26" s="5"/>
      <c r="U26" s="5"/>
      <c r="V26" s="4"/>
      <c r="W26" s="4"/>
      <c r="X26" s="4"/>
      <c r="Y26" s="4"/>
      <c r="Z26" s="4"/>
      <c r="AA26" s="14"/>
      <c r="AB26" s="14"/>
      <c r="AC26" s="14"/>
      <c r="AD26" s="14"/>
      <c r="AE26" s="14"/>
      <c r="AF26" s="4"/>
      <c r="AG26" s="4"/>
      <c r="AH26" s="4"/>
      <c r="AI26" s="4"/>
      <c r="AJ26" s="4"/>
      <c r="AK26" s="14">
        <v>0.62909999999999999</v>
      </c>
      <c r="AL26" s="14">
        <v>0.69579999999999997</v>
      </c>
      <c r="AM26" s="14">
        <v>0.22170000000000001</v>
      </c>
      <c r="AN26" s="14">
        <v>0.93910000000000005</v>
      </c>
      <c r="AO26" s="14">
        <v>5.0000000000000001E-3</v>
      </c>
      <c r="AP26" s="4"/>
      <c r="AQ26" s="4"/>
      <c r="AR26" s="4"/>
      <c r="AS26" s="4"/>
      <c r="AT26" s="4"/>
      <c r="AU26" s="14"/>
      <c r="AV26" s="14"/>
      <c r="AW26" s="14"/>
      <c r="AX26" s="14"/>
      <c r="AY26" s="14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>
        <v>0.62939999999999996</v>
      </c>
      <c r="BK26" s="4">
        <v>0.69540000000000002</v>
      </c>
      <c r="BL26" s="4">
        <v>0.21859999999999999</v>
      </c>
      <c r="BM26" s="4">
        <v>0.93869999999999998</v>
      </c>
      <c r="BN26" s="4">
        <v>3.7000000000000002E-3</v>
      </c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>
        <v>0.62870000000000004</v>
      </c>
      <c r="CJ26" s="5">
        <v>0.69410000000000005</v>
      </c>
      <c r="CK26" s="5">
        <v>0.22439999999999999</v>
      </c>
      <c r="CL26" s="5">
        <v>0.93700000000000006</v>
      </c>
      <c r="CM26" s="5">
        <v>4.4000000000000003E-3</v>
      </c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4">
        <v>0.62919999999999998</v>
      </c>
      <c r="DI26" s="4">
        <v>0.69589999999999996</v>
      </c>
      <c r="DJ26" s="4">
        <v>0.218</v>
      </c>
      <c r="DK26" s="4">
        <v>0.93879999999999997</v>
      </c>
      <c r="DL26" s="4">
        <v>3.2000000000000002E-3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>
        <v>0.629</v>
      </c>
      <c r="EH26" s="5">
        <v>0.6956</v>
      </c>
      <c r="EI26" s="5">
        <v>0.2218</v>
      </c>
      <c r="EJ26" s="5">
        <v>0.93810000000000004</v>
      </c>
      <c r="EK26" s="5">
        <v>4.3E-3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0.62893333333333323</v>
      </c>
      <c r="EW26" s="4">
        <f t="shared" si="1"/>
        <v>0.69483333333333341</v>
      </c>
      <c r="EX26" s="4">
        <f t="shared" si="2"/>
        <v>0.22146666666666667</v>
      </c>
      <c r="EY26" s="4">
        <f t="shared" si="3"/>
        <v>0.93830000000000002</v>
      </c>
      <c r="EZ26" s="4">
        <f t="shared" si="4"/>
        <v>3.8833333333333337E-3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k=5, r=0.5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k=5, r=0.5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r=0.5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k=10, r=0.5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k=5, r=0.5</v>
      </c>
    </row>
    <row r="27" spans="1:161" x14ac:dyDescent="0.2">
      <c r="A27" s="1" t="s">
        <v>24</v>
      </c>
      <c r="B27" s="4"/>
      <c r="C27" s="4"/>
      <c r="D27" s="4"/>
      <c r="E27" s="4"/>
      <c r="F27" s="4"/>
      <c r="G27" s="5"/>
      <c r="H27" s="5"/>
      <c r="I27" s="5"/>
      <c r="J27" s="5"/>
      <c r="K27" s="5"/>
      <c r="L27" s="4">
        <v>0.62929999999999997</v>
      </c>
      <c r="M27" s="4">
        <v>0.69899999999999995</v>
      </c>
      <c r="N27" s="4">
        <v>0.23710000000000001</v>
      </c>
      <c r="O27" s="4">
        <v>0.94830000000000003</v>
      </c>
      <c r="P27" s="4">
        <v>1.9E-3</v>
      </c>
      <c r="Q27" s="5"/>
      <c r="R27" s="5"/>
      <c r="S27" s="5"/>
      <c r="T27" s="5"/>
      <c r="U27" s="5"/>
      <c r="V27" s="4"/>
      <c r="W27" s="4"/>
      <c r="X27" s="4"/>
      <c r="Y27" s="4"/>
      <c r="Z27" s="4"/>
      <c r="AA27" s="14"/>
      <c r="AB27" s="14"/>
      <c r="AC27" s="14"/>
      <c r="AD27" s="14"/>
      <c r="AE27" s="14"/>
      <c r="AF27" s="4"/>
      <c r="AG27" s="4"/>
      <c r="AH27" s="4"/>
      <c r="AI27" s="4"/>
      <c r="AJ27" s="4"/>
      <c r="AK27" s="14">
        <v>0.63029999999999997</v>
      </c>
      <c r="AL27" s="14">
        <v>0.70369999999999999</v>
      </c>
      <c r="AM27" s="14">
        <v>0.23069999999999999</v>
      </c>
      <c r="AN27" s="14">
        <v>0.94879999999999998</v>
      </c>
      <c r="AO27" s="14">
        <v>3.3E-3</v>
      </c>
      <c r="AP27" s="4"/>
      <c r="AQ27" s="4"/>
      <c r="AR27" s="4"/>
      <c r="AS27" s="4"/>
      <c r="AT27" s="4"/>
      <c r="AU27" s="14"/>
      <c r="AV27" s="14"/>
      <c r="AW27" s="14"/>
      <c r="AX27" s="14"/>
      <c r="AY27" s="14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>
        <v>0.63060000000000005</v>
      </c>
      <c r="BK27" s="4">
        <v>0.70279999999999998</v>
      </c>
      <c r="BL27" s="4">
        <v>0.22789999999999999</v>
      </c>
      <c r="BM27" s="4">
        <v>0.94869999999999999</v>
      </c>
      <c r="BN27" s="4">
        <v>2.5999999999999999E-3</v>
      </c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>
        <v>0.62960000000000005</v>
      </c>
      <c r="CJ27" s="5">
        <v>0.69969999999999999</v>
      </c>
      <c r="CK27" s="5">
        <v>0.23569999999999999</v>
      </c>
      <c r="CL27" s="5">
        <v>0.94699999999999995</v>
      </c>
      <c r="CM27" s="5">
        <v>3.0999999999999999E-3</v>
      </c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4">
        <v>0.63049999999999995</v>
      </c>
      <c r="DI27" s="4">
        <v>0.70330000000000004</v>
      </c>
      <c r="DJ27" s="4">
        <v>0.2293</v>
      </c>
      <c r="DK27" s="4">
        <v>0.94879999999999998</v>
      </c>
      <c r="DL27" s="4">
        <v>2.2000000000000001E-3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>
        <v>0.63019999999999998</v>
      </c>
      <c r="EH27" s="5">
        <v>0.70289999999999997</v>
      </c>
      <c r="EI27" s="5">
        <v>0.23150000000000001</v>
      </c>
      <c r="EJ27" s="5">
        <v>0.94820000000000004</v>
      </c>
      <c r="EK27" s="5">
        <v>2.5000000000000001E-3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0.63008333333333333</v>
      </c>
      <c r="EW27" s="4">
        <f t="shared" si="1"/>
        <v>0.70189999999999986</v>
      </c>
      <c r="EX27" s="4">
        <f t="shared" si="2"/>
        <v>0.23203333333333334</v>
      </c>
      <c r="EY27" s="4">
        <f t="shared" si="3"/>
        <v>0.94830000000000003</v>
      </c>
      <c r="EZ27" s="4">
        <f t="shared" si="4"/>
        <v>2.6000000000000003E-3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k=5, r=0.5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k=5, r=0.5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k=5, r=0.5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k=10, r=0.5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k=5, r=0.5</v>
      </c>
    </row>
    <row r="28" spans="1:161" x14ac:dyDescent="0.2">
      <c r="A28" s="1" t="s">
        <v>25</v>
      </c>
      <c r="B28" s="4"/>
      <c r="C28" s="4"/>
      <c r="D28" s="4"/>
      <c r="E28" s="4"/>
      <c r="F28" s="4"/>
      <c r="G28" s="5"/>
      <c r="H28" s="5"/>
      <c r="I28" s="5"/>
      <c r="J28" s="5"/>
      <c r="K28" s="5"/>
      <c r="L28" s="4">
        <v>0.63170000000000004</v>
      </c>
      <c r="M28" s="4">
        <v>0.7056</v>
      </c>
      <c r="N28" s="4">
        <v>0.23680000000000001</v>
      </c>
      <c r="O28" s="4">
        <v>0.94830000000000003</v>
      </c>
      <c r="P28" s="4">
        <v>2.2000000000000001E-3</v>
      </c>
      <c r="Q28" s="5"/>
      <c r="R28" s="5"/>
      <c r="S28" s="5"/>
      <c r="T28" s="5"/>
      <c r="U28" s="5"/>
      <c r="V28" s="4"/>
      <c r="W28" s="4"/>
      <c r="X28" s="4"/>
      <c r="Y28" s="4"/>
      <c r="Z28" s="4"/>
      <c r="AA28" s="14"/>
      <c r="AB28" s="14"/>
      <c r="AC28" s="14"/>
      <c r="AD28" s="14"/>
      <c r="AE28" s="14"/>
      <c r="AF28" s="4"/>
      <c r="AG28" s="4"/>
      <c r="AH28" s="4"/>
      <c r="AI28" s="4"/>
      <c r="AJ28" s="4"/>
      <c r="AK28" s="14">
        <v>0.63239999999999996</v>
      </c>
      <c r="AL28" s="14">
        <v>0.71</v>
      </c>
      <c r="AM28" s="14">
        <v>0.23139999999999999</v>
      </c>
      <c r="AN28" s="14">
        <v>0.94879999999999998</v>
      </c>
      <c r="AO28" s="14">
        <v>4.1000000000000003E-3</v>
      </c>
      <c r="AP28" s="4"/>
      <c r="AQ28" s="4"/>
      <c r="AR28" s="4"/>
      <c r="AS28" s="4"/>
      <c r="AT28" s="4"/>
      <c r="AU28" s="14"/>
      <c r="AV28" s="14"/>
      <c r="AW28" s="14"/>
      <c r="AX28" s="14"/>
      <c r="AY28" s="14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>
        <v>0.63280000000000003</v>
      </c>
      <c r="BK28" s="4">
        <v>0.70960000000000001</v>
      </c>
      <c r="BL28" s="4">
        <v>0.22889999999999999</v>
      </c>
      <c r="BM28" s="4">
        <v>0.94869999999999999</v>
      </c>
      <c r="BN28" s="4">
        <v>3.2000000000000002E-3</v>
      </c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>
        <v>0.63200000000000001</v>
      </c>
      <c r="CJ28" s="5">
        <v>0.70699999999999996</v>
      </c>
      <c r="CK28" s="5">
        <v>0.2356</v>
      </c>
      <c r="CL28" s="5">
        <v>0.94699999999999995</v>
      </c>
      <c r="CM28" s="5">
        <v>3.7000000000000002E-3</v>
      </c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4">
        <v>0.63270000000000004</v>
      </c>
      <c r="DI28" s="4">
        <v>0.71</v>
      </c>
      <c r="DJ28" s="4">
        <v>0.2296</v>
      </c>
      <c r="DK28" s="4">
        <v>0.94879999999999998</v>
      </c>
      <c r="DL28" s="4">
        <v>2.7000000000000001E-3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>
        <v>0.63239999999999996</v>
      </c>
      <c r="EH28" s="5">
        <v>0.70940000000000003</v>
      </c>
      <c r="EI28" s="5">
        <v>0.23200000000000001</v>
      </c>
      <c r="EJ28" s="5">
        <v>0.94820000000000004</v>
      </c>
      <c r="EK28" s="5">
        <v>2.5999999999999999E-3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0.6323333333333333</v>
      </c>
      <c r="EW28" s="4">
        <f t="shared" si="1"/>
        <v>0.70860000000000001</v>
      </c>
      <c r="EX28" s="4">
        <f t="shared" si="2"/>
        <v>0.23238333333333336</v>
      </c>
      <c r="EY28" s="4">
        <f t="shared" si="3"/>
        <v>0.94830000000000003</v>
      </c>
      <c r="EZ28" s="4">
        <f t="shared" si="4"/>
        <v>3.0833333333333338E-3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k=5, r=0.5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k=5, r=0.5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k=5, r=0.5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k=10, r=0.5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k=5, r=0.5</v>
      </c>
    </row>
    <row r="29" spans="1:161" x14ac:dyDescent="0.2">
      <c r="A29" s="1" t="s">
        <v>26</v>
      </c>
      <c r="B29" s="4"/>
      <c r="C29" s="4"/>
      <c r="D29" s="4"/>
      <c r="E29" s="4"/>
      <c r="F29" s="4"/>
      <c r="G29" s="5"/>
      <c r="H29" s="5"/>
      <c r="I29" s="5"/>
      <c r="J29" s="5"/>
      <c r="K29" s="5"/>
      <c r="L29" s="4">
        <v>0.62870000000000004</v>
      </c>
      <c r="M29" s="4">
        <v>0.69279999999999997</v>
      </c>
      <c r="N29" s="4">
        <v>0.2203</v>
      </c>
      <c r="O29" s="4">
        <v>0.93810000000000004</v>
      </c>
      <c r="P29" s="4">
        <v>2.3999999999999998E-3</v>
      </c>
      <c r="Q29" s="5"/>
      <c r="R29" s="5"/>
      <c r="S29" s="5"/>
      <c r="T29" s="5"/>
      <c r="U29" s="5"/>
      <c r="V29" s="4"/>
      <c r="W29" s="4"/>
      <c r="X29" s="4"/>
      <c r="Y29" s="4"/>
      <c r="Z29" s="4"/>
      <c r="AA29" s="14"/>
      <c r="AB29" s="14"/>
      <c r="AC29" s="14"/>
      <c r="AD29" s="14"/>
      <c r="AE29" s="14"/>
      <c r="AF29" s="4"/>
      <c r="AG29" s="4"/>
      <c r="AH29" s="4"/>
      <c r="AI29" s="4"/>
      <c r="AJ29" s="4"/>
      <c r="AK29" s="14">
        <v>0.62990000000000002</v>
      </c>
      <c r="AL29" s="14">
        <v>0.69689999999999996</v>
      </c>
      <c r="AM29" s="14">
        <v>0.218</v>
      </c>
      <c r="AN29" s="14">
        <v>0.93910000000000005</v>
      </c>
      <c r="AO29" s="14">
        <v>4.5999999999999999E-3</v>
      </c>
      <c r="AP29" s="4"/>
      <c r="AQ29" s="4"/>
      <c r="AR29" s="4"/>
      <c r="AS29" s="4"/>
      <c r="AT29" s="4"/>
      <c r="AU29" s="14"/>
      <c r="AV29" s="14"/>
      <c r="AW29" s="14"/>
      <c r="AX29" s="14"/>
      <c r="AY29" s="14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>
        <v>0.63</v>
      </c>
      <c r="BK29" s="4">
        <v>0.69620000000000004</v>
      </c>
      <c r="BL29" s="4">
        <v>0.21529999999999999</v>
      </c>
      <c r="BM29" s="4">
        <v>0.93869999999999998</v>
      </c>
      <c r="BN29" s="4">
        <v>3.5000000000000001E-3</v>
      </c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>
        <v>0.62929999999999997</v>
      </c>
      <c r="CJ29" s="5">
        <v>0.69489999999999996</v>
      </c>
      <c r="CK29" s="5">
        <v>0.22109999999999999</v>
      </c>
      <c r="CL29" s="5">
        <v>0.93700000000000006</v>
      </c>
      <c r="CM29" s="5">
        <v>3.2000000000000002E-3</v>
      </c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4">
        <v>0.62970000000000004</v>
      </c>
      <c r="DI29" s="4">
        <v>0.69620000000000004</v>
      </c>
      <c r="DJ29" s="4">
        <v>0.21540000000000001</v>
      </c>
      <c r="DK29" s="4">
        <v>0.93879999999999997</v>
      </c>
      <c r="DL29" s="4">
        <v>2.8999999999999998E-3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>
        <v>0.62970000000000004</v>
      </c>
      <c r="EH29" s="5">
        <v>0.69630000000000003</v>
      </c>
      <c r="EI29" s="5">
        <v>0.21840000000000001</v>
      </c>
      <c r="EJ29" s="5">
        <v>0.93810000000000004</v>
      </c>
      <c r="EK29" s="5">
        <v>3.3999999999999998E-3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0.62955000000000005</v>
      </c>
      <c r="EW29" s="4">
        <f t="shared" si="1"/>
        <v>0.69555</v>
      </c>
      <c r="EX29" s="4">
        <f t="shared" si="2"/>
        <v>0.2180833333333333</v>
      </c>
      <c r="EY29" s="4">
        <f t="shared" si="3"/>
        <v>0.93830000000000002</v>
      </c>
      <c r="EZ29" s="4">
        <f t="shared" si="4"/>
        <v>3.3333333333333327E-3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k=5, r=0.5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k=5, r=0.5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r=0.5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k=10, r=0.5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k=5, r=0.5</v>
      </c>
    </row>
    <row r="30" spans="1:161" x14ac:dyDescent="0.2">
      <c r="A30" s="1" t="s">
        <v>27</v>
      </c>
      <c r="B30" s="4"/>
      <c r="C30" s="4"/>
      <c r="D30" s="4"/>
      <c r="E30" s="4"/>
      <c r="F30" s="4"/>
      <c r="G30" s="5"/>
      <c r="H30" s="5"/>
      <c r="I30" s="5"/>
      <c r="J30" s="5"/>
      <c r="K30" s="5"/>
      <c r="L30" s="4">
        <v>0.62909999999999999</v>
      </c>
      <c r="M30" s="4">
        <v>0.69469999999999998</v>
      </c>
      <c r="N30" s="4">
        <v>0.221</v>
      </c>
      <c r="O30" s="4">
        <v>0.93810000000000004</v>
      </c>
      <c r="P30" s="4">
        <v>1.9E-3</v>
      </c>
      <c r="Q30" s="5"/>
      <c r="R30" s="5"/>
      <c r="S30" s="5"/>
      <c r="T30" s="5"/>
      <c r="U30" s="5"/>
      <c r="V30" s="4"/>
      <c r="W30" s="4"/>
      <c r="X30" s="4"/>
      <c r="Y30" s="4"/>
      <c r="Z30" s="4"/>
      <c r="AA30" s="14"/>
      <c r="AB30" s="14"/>
      <c r="AC30" s="14"/>
      <c r="AD30" s="14"/>
      <c r="AE30" s="14"/>
      <c r="AF30" s="4"/>
      <c r="AG30" s="4"/>
      <c r="AH30" s="4"/>
      <c r="AI30" s="4"/>
      <c r="AJ30" s="4"/>
      <c r="AK30" s="14">
        <v>0.63029999999999997</v>
      </c>
      <c r="AL30" s="14">
        <v>0.69820000000000004</v>
      </c>
      <c r="AM30" s="14">
        <v>0.2185</v>
      </c>
      <c r="AN30" s="14">
        <v>0.93910000000000005</v>
      </c>
      <c r="AO30" s="14">
        <v>3.5000000000000001E-3</v>
      </c>
      <c r="AP30" s="4"/>
      <c r="AQ30" s="4"/>
      <c r="AR30" s="4"/>
      <c r="AS30" s="4"/>
      <c r="AT30" s="4"/>
      <c r="AU30" s="14"/>
      <c r="AV30" s="14"/>
      <c r="AW30" s="14"/>
      <c r="AX30" s="14"/>
      <c r="AY30" s="14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>
        <v>0.63049999999999995</v>
      </c>
      <c r="BK30" s="4">
        <v>0.69799999999999995</v>
      </c>
      <c r="BL30" s="4">
        <v>0.2162</v>
      </c>
      <c r="BM30" s="4">
        <v>0.93869999999999998</v>
      </c>
      <c r="BN30" s="4">
        <v>2.7000000000000001E-3</v>
      </c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14">
        <v>0.62980000000000003</v>
      </c>
      <c r="CJ30" s="14">
        <v>0.6966</v>
      </c>
      <c r="CK30" s="14">
        <v>0.222</v>
      </c>
      <c r="CL30" s="14">
        <v>0.93700000000000006</v>
      </c>
      <c r="CM30" s="14">
        <v>2.3999999999999998E-3</v>
      </c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4">
        <v>0.63019999999999998</v>
      </c>
      <c r="DI30" s="4">
        <v>0.69820000000000004</v>
      </c>
      <c r="DJ30" s="4">
        <v>0.21629999999999999</v>
      </c>
      <c r="DK30" s="4">
        <v>0.93879999999999997</v>
      </c>
      <c r="DL30" s="4">
        <v>2.3E-3</v>
      </c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>
        <v>0.63009999999999999</v>
      </c>
      <c r="EH30" s="5">
        <v>0.69799999999999995</v>
      </c>
      <c r="EI30" s="5">
        <v>0.21920000000000001</v>
      </c>
      <c r="EJ30" s="5">
        <v>0.93810000000000004</v>
      </c>
      <c r="EK30" s="5">
        <v>3.0999999999999999E-3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0.63</v>
      </c>
      <c r="EW30" s="4">
        <f t="shared" si="1"/>
        <v>0.69728333333333337</v>
      </c>
      <c r="EX30" s="4">
        <f t="shared" si="2"/>
        <v>0.21886666666666665</v>
      </c>
      <c r="EY30" s="4">
        <f t="shared" si="3"/>
        <v>0.93830000000000002</v>
      </c>
      <c r="EZ30" s="4">
        <f t="shared" si="4"/>
        <v>2.6499999999999996E-3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k=5, r=0.5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k=5, r=0.5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r=0.5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k=10, r=0.5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k=5, r=0.5</v>
      </c>
    </row>
    <row r="31" spans="1:161" x14ac:dyDescent="0.2">
      <c r="A31" s="1" t="s">
        <v>28</v>
      </c>
      <c r="B31" s="4"/>
      <c r="C31" s="4"/>
      <c r="D31" s="4"/>
      <c r="E31" s="4"/>
      <c r="F31" s="4"/>
      <c r="G31" s="5"/>
      <c r="H31" s="5"/>
      <c r="I31" s="5"/>
      <c r="J31" s="5"/>
      <c r="K31" s="5"/>
      <c r="L31" s="4">
        <v>0.63519999999999999</v>
      </c>
      <c r="M31" s="4">
        <v>0.70689999999999997</v>
      </c>
      <c r="N31" s="4">
        <v>0.22500000000000001</v>
      </c>
      <c r="O31" s="4">
        <v>0.94830000000000003</v>
      </c>
      <c r="P31" s="4">
        <v>2.3999999999999998E-3</v>
      </c>
      <c r="Q31" s="5"/>
      <c r="R31" s="5"/>
      <c r="S31" s="5"/>
      <c r="T31" s="5"/>
      <c r="U31" s="5"/>
      <c r="V31" s="4"/>
      <c r="X31" s="4"/>
      <c r="Y31" s="4"/>
      <c r="Z31" s="4"/>
      <c r="AA31" s="14"/>
      <c r="AB31" s="14"/>
      <c r="AC31" s="14"/>
      <c r="AD31" s="14"/>
      <c r="AE31" s="14"/>
      <c r="AF31" s="4"/>
      <c r="AG31" s="4"/>
      <c r="AH31" s="4"/>
      <c r="AI31" s="4"/>
      <c r="AJ31" s="4"/>
      <c r="AK31" s="14">
        <v>0.63629999999999998</v>
      </c>
      <c r="AL31" s="14">
        <v>0.71099999999999997</v>
      </c>
      <c r="AM31" s="14">
        <v>0.21829999999999999</v>
      </c>
      <c r="AN31" s="14">
        <v>0.94879999999999998</v>
      </c>
      <c r="AO31" s="14">
        <v>4.3E-3</v>
      </c>
      <c r="AP31" s="4"/>
      <c r="AQ31" s="4"/>
      <c r="AR31" s="4"/>
      <c r="AS31" s="4"/>
      <c r="AT31" s="4"/>
      <c r="AU31" s="14"/>
      <c r="AW31" s="14"/>
      <c r="AX31" s="14"/>
      <c r="AY31" s="14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>
        <v>0.63690000000000002</v>
      </c>
      <c r="BK31" s="4">
        <v>0.71179999999999999</v>
      </c>
      <c r="BL31" s="4">
        <v>0.21510000000000001</v>
      </c>
      <c r="BM31" s="4">
        <v>0.94869999999999999</v>
      </c>
      <c r="BN31" s="4">
        <v>3.3999999999999998E-3</v>
      </c>
      <c r="BO31" s="5"/>
      <c r="BP31" s="5"/>
      <c r="BQ31" s="5"/>
      <c r="BR31" s="5"/>
      <c r="BS31" s="5"/>
      <c r="BT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>
        <v>0.63549999999999995</v>
      </c>
      <c r="CJ31" s="5">
        <v>0.70820000000000005</v>
      </c>
      <c r="CK31" s="5">
        <v>0.22189999999999999</v>
      </c>
      <c r="CL31" s="5">
        <v>0.94699999999999995</v>
      </c>
      <c r="CM31" s="5">
        <v>2.8999999999999998E-3</v>
      </c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4">
        <v>0.63639999999999997</v>
      </c>
      <c r="DI31" s="4">
        <v>0.71099999999999997</v>
      </c>
      <c r="DJ31" s="4">
        <v>0.2165</v>
      </c>
      <c r="DK31" s="4">
        <v>0.94879999999999998</v>
      </c>
      <c r="DL31" s="4">
        <v>2.7000000000000001E-3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>
        <v>0.63629999999999998</v>
      </c>
      <c r="EH31" s="5">
        <v>0.71099999999999997</v>
      </c>
      <c r="EI31" s="5">
        <v>0.21920000000000001</v>
      </c>
      <c r="EJ31" s="5">
        <v>0.94820000000000004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0.6361</v>
      </c>
      <c r="EW31" s="4">
        <f t="shared" si="1"/>
        <v>0.7099833333333333</v>
      </c>
      <c r="EX31" s="4">
        <f t="shared" si="2"/>
        <v>0.21933333333333335</v>
      </c>
      <c r="EY31" s="4">
        <f t="shared" si="3"/>
        <v>0.94830000000000003</v>
      </c>
      <c r="EZ31" s="4">
        <f t="shared" si="4"/>
        <v>3.1166666666666665E-3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k=5, r=0.5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k=5, r=0.5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k=5, r=0.5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k=10, r=0.5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k=5, r=0.5</v>
      </c>
    </row>
    <row r="32" spans="1:161" x14ac:dyDescent="0.2">
      <c r="A32" s="1" t="s">
        <v>29</v>
      </c>
      <c r="B32" s="4"/>
      <c r="C32" s="4"/>
      <c r="D32" s="4"/>
      <c r="E32" s="4"/>
      <c r="F32" s="4"/>
      <c r="G32" s="5"/>
      <c r="H32" s="5"/>
      <c r="I32" s="5"/>
      <c r="J32" s="5"/>
      <c r="K32" s="5"/>
      <c r="L32" s="4">
        <v>0.63109999999999999</v>
      </c>
      <c r="M32" s="4">
        <v>0.69830000000000003</v>
      </c>
      <c r="N32" s="4">
        <v>0.2253</v>
      </c>
      <c r="O32" s="4">
        <v>0.94830000000000003</v>
      </c>
      <c r="P32" s="4">
        <v>3.3E-3</v>
      </c>
      <c r="Q32" s="5"/>
      <c r="R32" s="5"/>
      <c r="S32" s="5"/>
      <c r="T32" s="5"/>
      <c r="U32" s="5"/>
      <c r="V32" s="4"/>
      <c r="W32" s="4"/>
      <c r="X32" s="4"/>
      <c r="Y32" s="4"/>
      <c r="Z32" s="4"/>
      <c r="AA32" s="14"/>
      <c r="AB32" s="14"/>
      <c r="AC32" s="14"/>
      <c r="AD32" s="14"/>
      <c r="AE32" s="14"/>
      <c r="AF32" s="4"/>
      <c r="AG32" s="4"/>
      <c r="AH32" s="4"/>
      <c r="AI32" s="4"/>
      <c r="AJ32" s="4"/>
      <c r="AK32" s="14">
        <v>0.63200000000000001</v>
      </c>
      <c r="AL32" s="14">
        <v>0.7026</v>
      </c>
      <c r="AM32" s="14">
        <v>0.2175</v>
      </c>
      <c r="AN32" s="14">
        <v>0.94879999999999998</v>
      </c>
      <c r="AO32" s="14">
        <v>5.5999999999999999E-3</v>
      </c>
      <c r="AP32" s="4"/>
      <c r="AQ32" s="4"/>
      <c r="AR32" s="4"/>
      <c r="AS32" s="4"/>
      <c r="AT32" s="4"/>
      <c r="AU32" s="14"/>
      <c r="AV32" s="14"/>
      <c r="AW32" s="14"/>
      <c r="AX32" s="14"/>
      <c r="AY32" s="14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>
        <v>0.63239999999999996</v>
      </c>
      <c r="BK32" s="4">
        <v>0.70269999999999999</v>
      </c>
      <c r="BL32" s="4">
        <v>0.21510000000000001</v>
      </c>
      <c r="BM32" s="4">
        <v>0.94869999999999999</v>
      </c>
      <c r="BN32" s="4">
        <v>4.1000000000000003E-3</v>
      </c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>
        <v>0.63119999999999998</v>
      </c>
      <c r="CJ32" s="5">
        <v>0.69969999999999999</v>
      </c>
      <c r="CK32" s="5">
        <v>0.2215</v>
      </c>
      <c r="CL32" s="5">
        <v>0.94699999999999995</v>
      </c>
      <c r="CM32" s="5">
        <v>3.7000000000000002E-3</v>
      </c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4">
        <v>0.63229999999999997</v>
      </c>
      <c r="DI32" s="4">
        <v>0.70320000000000005</v>
      </c>
      <c r="DJ32" s="4">
        <v>0.216</v>
      </c>
      <c r="DK32" s="4">
        <v>0.94879999999999998</v>
      </c>
      <c r="DL32" s="4">
        <v>3.3999999999999998E-3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>
        <v>0.63190000000000002</v>
      </c>
      <c r="EH32" s="5">
        <v>0.70250000000000001</v>
      </c>
      <c r="EI32" s="5">
        <v>0.21890000000000001</v>
      </c>
      <c r="EJ32" s="5">
        <v>0.94820000000000004</v>
      </c>
      <c r="EK32" s="5">
        <v>4.3E-3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0.63181666666666658</v>
      </c>
      <c r="EW32" s="4">
        <f t="shared" si="1"/>
        <v>0.7014999999999999</v>
      </c>
      <c r="EX32" s="4">
        <f t="shared" si="2"/>
        <v>0.21904999999999999</v>
      </c>
      <c r="EY32" s="4">
        <f t="shared" si="3"/>
        <v>0.94830000000000003</v>
      </c>
      <c r="EZ32" s="4">
        <f t="shared" si="4"/>
        <v>4.0666666666666663E-3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k=5, r=0.5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k=5, r=0.5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k=5, r=0.5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k=10, r=0.5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k=5, r=0.5</v>
      </c>
    </row>
    <row r="33" spans="1:161" x14ac:dyDescent="0.2">
      <c r="A33" s="1" t="s">
        <v>30</v>
      </c>
      <c r="B33" s="4"/>
      <c r="C33" s="4"/>
      <c r="D33" s="4"/>
      <c r="E33" s="4"/>
      <c r="F33" s="4"/>
      <c r="G33" s="5"/>
      <c r="H33" s="5"/>
      <c r="I33" s="5"/>
      <c r="J33" s="5"/>
      <c r="K33" s="5"/>
      <c r="L33" s="4">
        <v>0.63460000000000005</v>
      </c>
      <c r="M33" s="4">
        <v>0.7087</v>
      </c>
      <c r="N33" s="4">
        <v>0.23050000000000001</v>
      </c>
      <c r="O33" s="4">
        <v>0.94830000000000003</v>
      </c>
      <c r="P33" s="4">
        <v>2.5000000000000001E-3</v>
      </c>
      <c r="Q33" s="5"/>
      <c r="R33" s="5"/>
      <c r="S33" s="5"/>
      <c r="T33" s="5"/>
      <c r="U33" s="5"/>
      <c r="V33" s="4"/>
      <c r="W33" s="4"/>
      <c r="X33" s="4"/>
      <c r="Y33" s="4"/>
      <c r="Z33" s="4"/>
      <c r="AA33" s="14"/>
      <c r="AB33" s="14"/>
      <c r="AC33" s="14"/>
      <c r="AD33" s="14"/>
      <c r="AE33" s="14"/>
      <c r="AF33" s="4"/>
      <c r="AG33" s="4"/>
      <c r="AH33" s="4"/>
      <c r="AI33" s="4"/>
      <c r="AJ33" s="4"/>
      <c r="AK33" s="14">
        <v>0.63560000000000005</v>
      </c>
      <c r="AL33" s="14">
        <v>0.71289999999999998</v>
      </c>
      <c r="AM33" s="14">
        <v>0.22539999999999999</v>
      </c>
      <c r="AN33" s="14">
        <v>0.94879999999999998</v>
      </c>
      <c r="AO33" s="14">
        <v>4.0000000000000001E-3</v>
      </c>
      <c r="AP33" s="4"/>
      <c r="AQ33" s="4"/>
      <c r="AR33" s="4"/>
      <c r="AS33" s="4"/>
      <c r="AT33" s="4"/>
      <c r="AU33" s="14"/>
      <c r="AV33" s="14"/>
      <c r="AW33" s="14"/>
      <c r="AX33" s="14"/>
      <c r="AY33" s="14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>
        <v>0.63629999999999998</v>
      </c>
      <c r="BK33" s="4">
        <v>0.71309999999999996</v>
      </c>
      <c r="BL33" s="4">
        <v>0.22320000000000001</v>
      </c>
      <c r="BM33" s="4">
        <v>0.94869999999999999</v>
      </c>
      <c r="BN33" s="4">
        <v>3.0999999999999999E-3</v>
      </c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>
        <v>0.63539999999999996</v>
      </c>
      <c r="CJ33" s="5">
        <v>0.71109999999999995</v>
      </c>
      <c r="CK33" s="5">
        <v>0.2298</v>
      </c>
      <c r="CL33" s="5">
        <v>0.94699999999999995</v>
      </c>
      <c r="CM33" s="5">
        <v>2.8E-3</v>
      </c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4">
        <v>0.63590000000000002</v>
      </c>
      <c r="DI33" s="4">
        <v>0.71309999999999996</v>
      </c>
      <c r="DJ33" s="4">
        <v>0.22289999999999999</v>
      </c>
      <c r="DK33" s="4">
        <v>0.94879999999999998</v>
      </c>
      <c r="DL33" s="4">
        <v>2.7000000000000001E-3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>
        <v>0.63580000000000003</v>
      </c>
      <c r="EH33" s="5">
        <v>0.71279999999999999</v>
      </c>
      <c r="EI33" s="5">
        <v>0.2263</v>
      </c>
      <c r="EJ33" s="5">
        <v>0.94820000000000004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0.63560000000000005</v>
      </c>
      <c r="EW33" s="4">
        <f t="shared" si="1"/>
        <v>0.71194999999999997</v>
      </c>
      <c r="EX33" s="4">
        <f t="shared" si="2"/>
        <v>0.22635000000000002</v>
      </c>
      <c r="EY33" s="4">
        <f t="shared" si="3"/>
        <v>0.94830000000000003</v>
      </c>
      <c r="EZ33" s="4">
        <f t="shared" si="4"/>
        <v>3.0166666666666671E-3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k=5, r=0.5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k=5, r=0.5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k=5, r=0.5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k=10, r=0.5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k=5, r=0.5</v>
      </c>
    </row>
    <row r="34" spans="1:161" x14ac:dyDescent="0.2">
      <c r="A34" s="1" t="s">
        <v>31</v>
      </c>
      <c r="B34" s="4"/>
      <c r="C34" s="4"/>
      <c r="D34" s="4"/>
      <c r="E34" s="4"/>
      <c r="F34" s="4"/>
      <c r="G34" s="5"/>
      <c r="H34" s="5"/>
      <c r="I34" s="5"/>
      <c r="J34" s="5"/>
      <c r="K34" s="5"/>
      <c r="L34" s="4">
        <v>0.61439999999999995</v>
      </c>
      <c r="M34" s="4">
        <v>0.65039999999999998</v>
      </c>
      <c r="N34" s="4">
        <v>0.23</v>
      </c>
      <c r="O34" s="4">
        <v>0.90749999999999997</v>
      </c>
      <c r="P34" s="4">
        <v>4.1999999999999997E-3</v>
      </c>
      <c r="Q34" s="5"/>
      <c r="R34" s="5"/>
      <c r="S34" s="5"/>
      <c r="T34" s="5"/>
      <c r="U34" s="5"/>
      <c r="V34" s="4"/>
      <c r="W34" s="4"/>
      <c r="X34" s="4"/>
      <c r="Y34" s="4"/>
      <c r="Z34" s="4"/>
      <c r="AA34" s="14"/>
      <c r="AB34" s="14"/>
      <c r="AC34" s="14"/>
      <c r="AD34" s="14"/>
      <c r="AE34" s="14"/>
      <c r="AF34" s="4"/>
      <c r="AG34" s="4"/>
      <c r="AH34" s="4"/>
      <c r="AI34" s="4"/>
      <c r="AJ34" s="4"/>
      <c r="AK34" s="14">
        <v>0.61529999999999996</v>
      </c>
      <c r="AL34" s="14">
        <v>0.65349999999999997</v>
      </c>
      <c r="AM34" s="14">
        <v>0.22800000000000001</v>
      </c>
      <c r="AN34" s="14">
        <v>0.90920000000000001</v>
      </c>
      <c r="AO34" s="14">
        <v>7.7000000000000002E-3</v>
      </c>
      <c r="AP34" s="4"/>
      <c r="AQ34" s="4"/>
      <c r="AR34" s="4"/>
      <c r="AS34" s="4"/>
      <c r="AT34" s="4"/>
      <c r="AU34" s="14"/>
      <c r="AV34" s="14"/>
      <c r="AW34" s="14"/>
      <c r="AX34" s="14"/>
      <c r="AY34" s="14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>
        <v>0.61599999999999999</v>
      </c>
      <c r="BK34" s="4">
        <v>0.65490000000000004</v>
      </c>
      <c r="BL34" s="4">
        <v>0.22270000000000001</v>
      </c>
      <c r="BM34" s="4">
        <v>0.9093</v>
      </c>
      <c r="BN34" s="4">
        <v>6.1000000000000004E-3</v>
      </c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>
        <v>0.6149</v>
      </c>
      <c r="CJ34" s="5">
        <v>0.65269999999999995</v>
      </c>
      <c r="CK34" s="5">
        <v>0.22750000000000001</v>
      </c>
      <c r="CL34" s="5">
        <v>0.90880000000000005</v>
      </c>
      <c r="CM34" s="5">
        <v>5.1999999999999998E-3</v>
      </c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4">
        <v>0.61529999999999996</v>
      </c>
      <c r="DI34" s="4">
        <v>0.65390000000000004</v>
      </c>
      <c r="DJ34" s="4">
        <v>0.22359999999999999</v>
      </c>
      <c r="DK34" s="4">
        <v>0.90910000000000002</v>
      </c>
      <c r="DL34" s="4">
        <v>4.5999999999999999E-3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>
        <v>0.61519999999999997</v>
      </c>
      <c r="EH34" s="5">
        <v>0.65410000000000001</v>
      </c>
      <c r="EI34" s="5">
        <v>0.22600000000000001</v>
      </c>
      <c r="EJ34" s="5">
        <v>0.90869999999999995</v>
      </c>
      <c r="EK34" s="5">
        <v>4.7000000000000002E-3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0.6151833333333333</v>
      </c>
      <c r="EW34" s="4">
        <f t="shared" si="1"/>
        <v>0.65325</v>
      </c>
      <c r="EX34" s="4">
        <f t="shared" si="2"/>
        <v>0.22630000000000003</v>
      </c>
      <c r="EY34" s="4">
        <f t="shared" si="3"/>
        <v>0.90876666666666672</v>
      </c>
      <c r="EZ34" s="4">
        <f t="shared" si="4"/>
        <v>5.4166666666666669E-3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k=5, r=0.5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k=5, r=0.5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k=5, r=0.5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k=15, r=0.5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k=5, r=0.5</v>
      </c>
    </row>
    <row r="35" spans="1:161" x14ac:dyDescent="0.2">
      <c r="A35" s="1" t="s">
        <v>32</v>
      </c>
      <c r="B35" s="4"/>
      <c r="C35" s="4"/>
      <c r="D35" s="4"/>
      <c r="E35" s="4"/>
      <c r="F35" s="4"/>
      <c r="G35" s="5"/>
      <c r="H35" s="5"/>
      <c r="I35" s="5"/>
      <c r="J35" s="5"/>
      <c r="K35" s="5"/>
      <c r="L35" s="4">
        <v>0.62909999999999999</v>
      </c>
      <c r="M35" s="4">
        <v>0.69410000000000005</v>
      </c>
      <c r="N35" s="4">
        <v>0.22109999999999999</v>
      </c>
      <c r="O35" s="4">
        <v>0.93810000000000004</v>
      </c>
      <c r="P35" s="4">
        <v>1.8E-3</v>
      </c>
      <c r="Q35" s="5"/>
      <c r="R35" s="5"/>
      <c r="S35" s="5"/>
      <c r="T35" s="5"/>
      <c r="U35" s="5"/>
      <c r="V35" s="4"/>
      <c r="W35" s="4"/>
      <c r="X35" s="4"/>
      <c r="Y35" s="4"/>
      <c r="Z35" s="4"/>
      <c r="AA35" s="14"/>
      <c r="AB35" s="14"/>
      <c r="AC35" s="14"/>
      <c r="AD35" s="14"/>
      <c r="AE35" s="14"/>
      <c r="AF35" s="4"/>
      <c r="AG35" s="4"/>
      <c r="AH35" s="4"/>
      <c r="AI35" s="4"/>
      <c r="AJ35" s="4"/>
      <c r="AK35" s="14">
        <v>0.63</v>
      </c>
      <c r="AL35" s="14">
        <v>0.6976</v>
      </c>
      <c r="AM35" s="14">
        <v>0.21870000000000001</v>
      </c>
      <c r="AN35" s="14">
        <v>0.93910000000000005</v>
      </c>
      <c r="AO35" s="14">
        <v>3.5999999999999999E-3</v>
      </c>
      <c r="AP35" s="4"/>
      <c r="AQ35" s="4"/>
      <c r="AR35" s="4"/>
      <c r="AS35" s="4"/>
      <c r="AT35" s="4"/>
      <c r="AU35" s="14"/>
      <c r="AV35" s="14"/>
      <c r="AW35" s="14"/>
      <c r="AX35" s="14"/>
      <c r="AY35" s="14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>
        <v>0.63029999999999997</v>
      </c>
      <c r="BK35" s="4">
        <v>0.69720000000000004</v>
      </c>
      <c r="BL35" s="4">
        <v>0.2157</v>
      </c>
      <c r="BM35" s="4">
        <v>0.93869999999999998</v>
      </c>
      <c r="BN35" s="4">
        <v>2.5000000000000001E-3</v>
      </c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>
        <v>0.62960000000000005</v>
      </c>
      <c r="CJ35" s="5">
        <v>0.69579999999999997</v>
      </c>
      <c r="CK35" s="5">
        <v>0.22109999999999999</v>
      </c>
      <c r="CL35" s="5">
        <v>0.93700000000000006</v>
      </c>
      <c r="CM35" s="5">
        <v>2.3E-3</v>
      </c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4">
        <v>0.63009999999999999</v>
      </c>
      <c r="DI35" s="4">
        <v>0.6976</v>
      </c>
      <c r="DJ35" s="4">
        <v>0.2152</v>
      </c>
      <c r="DK35" s="4">
        <v>0.93879999999999997</v>
      </c>
      <c r="DL35" s="4">
        <v>2.2000000000000001E-3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>
        <v>0.62990000000000002</v>
      </c>
      <c r="EH35" s="5">
        <v>0.69740000000000002</v>
      </c>
      <c r="EI35" s="5">
        <v>0.21890000000000001</v>
      </c>
      <c r="EJ35" s="5">
        <v>0.93810000000000004</v>
      </c>
      <c r="EK35" s="5">
        <v>2.3999999999999998E-3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0.62983333333333336</v>
      </c>
      <c r="EW35" s="4">
        <f t="shared" si="1"/>
        <v>0.69661666666666677</v>
      </c>
      <c r="EX35" s="4">
        <f t="shared" si="2"/>
        <v>0.21845000000000001</v>
      </c>
      <c r="EY35" s="4">
        <f t="shared" si="3"/>
        <v>0.93830000000000002</v>
      </c>
      <c r="EZ35" s="4">
        <f t="shared" si="4"/>
        <v>2.4666666666666669E-3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k=5, r=0.5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k=5, r=0.5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k=5, r=0.5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k=10, r=0.5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k=5, r=0.5</v>
      </c>
    </row>
    <row r="36" spans="1:161" s="11" customFormat="1" x14ac:dyDescent="0.2">
      <c r="A36" s="11" t="s">
        <v>221</v>
      </c>
      <c r="B36" s="4"/>
      <c r="C36" s="4"/>
      <c r="D36" s="4"/>
      <c r="E36" s="4"/>
      <c r="F36" s="4"/>
      <c r="G36" s="14"/>
      <c r="H36" s="14"/>
      <c r="I36" s="14"/>
      <c r="J36" s="14"/>
      <c r="K36" s="14"/>
      <c r="L36" s="4">
        <v>0.62980000000000003</v>
      </c>
      <c r="M36" s="4">
        <v>0.69730000000000003</v>
      </c>
      <c r="N36" s="4">
        <v>0.21940000000000001</v>
      </c>
      <c r="O36" s="4">
        <v>0.93810000000000004</v>
      </c>
      <c r="P36" s="4">
        <v>2.2000000000000001E-3</v>
      </c>
      <c r="Q36" s="14"/>
      <c r="R36" s="14"/>
      <c r="S36" s="14"/>
      <c r="T36" s="14"/>
      <c r="U36" s="14"/>
      <c r="V36" s="4"/>
      <c r="W36" s="4"/>
      <c r="X36" s="4"/>
      <c r="Y36" s="4"/>
      <c r="Z36" s="4"/>
      <c r="AA36" s="14"/>
      <c r="AB36" s="14"/>
      <c r="AC36" s="14"/>
      <c r="AD36" s="14"/>
      <c r="AE36" s="14"/>
      <c r="AF36" s="4"/>
      <c r="AG36" s="4"/>
      <c r="AH36" s="4"/>
      <c r="AI36" s="4"/>
      <c r="AJ36" s="4"/>
      <c r="AK36" s="14">
        <v>0.63090000000000002</v>
      </c>
      <c r="AL36" s="14">
        <v>0.7006</v>
      </c>
      <c r="AM36" s="14">
        <v>0.21870000000000001</v>
      </c>
      <c r="AN36" s="14">
        <v>0.93910000000000005</v>
      </c>
      <c r="AO36" s="14">
        <v>3.3999999999999998E-3</v>
      </c>
      <c r="AP36" s="4"/>
      <c r="AQ36" s="4"/>
      <c r="AR36" s="4"/>
      <c r="AS36" s="4"/>
      <c r="AT36" s="4"/>
      <c r="AU36" s="14"/>
      <c r="AV36" s="14"/>
      <c r="AW36" s="14"/>
      <c r="AX36" s="14"/>
      <c r="AY36" s="14"/>
      <c r="AZ36" s="4"/>
      <c r="BA36" s="4"/>
      <c r="BB36" s="4"/>
      <c r="BC36" s="4"/>
      <c r="BD36" s="4"/>
      <c r="BE36" s="14"/>
      <c r="BF36" s="14"/>
      <c r="BG36" s="14"/>
      <c r="BH36" s="14"/>
      <c r="BI36" s="14"/>
      <c r="BJ36" s="4">
        <v>0.63109999999999999</v>
      </c>
      <c r="BK36" s="4">
        <v>0.7006</v>
      </c>
      <c r="BL36" s="4">
        <v>0.21679999999999999</v>
      </c>
      <c r="BM36" s="4">
        <v>0.93869999999999998</v>
      </c>
      <c r="BN36" s="4">
        <v>3.0000000000000001E-3</v>
      </c>
      <c r="BO36" s="14"/>
      <c r="BP36" s="14"/>
      <c r="BQ36" s="14"/>
      <c r="BR36" s="14"/>
      <c r="BS36" s="14"/>
      <c r="BT36" s="4"/>
      <c r="BU36" s="4"/>
      <c r="BV36" s="4"/>
      <c r="BW36" s="4"/>
      <c r="BX36" s="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14">
        <v>0.63019999999999998</v>
      </c>
      <c r="CJ36" s="14">
        <v>0.69889999999999997</v>
      </c>
      <c r="CK36" s="14">
        <v>0.22289999999999999</v>
      </c>
      <c r="CL36" s="14">
        <v>0.93700000000000006</v>
      </c>
      <c r="CM36" s="14">
        <v>2.7000000000000001E-3</v>
      </c>
      <c r="CN36" s="4"/>
      <c r="CO36" s="4"/>
      <c r="CP36" s="4"/>
      <c r="CQ36" s="4"/>
      <c r="CR36" s="4"/>
      <c r="CS36" s="14"/>
      <c r="CT36" s="14"/>
      <c r="CU36" s="14"/>
      <c r="CV36" s="14"/>
      <c r="CW36" s="14"/>
      <c r="CX36" s="4"/>
      <c r="CY36" s="4"/>
      <c r="CZ36" s="4"/>
      <c r="DA36" s="4"/>
      <c r="DB36" s="4"/>
      <c r="DC36" s="14"/>
      <c r="DD36" s="14"/>
      <c r="DE36" s="14"/>
      <c r="DF36" s="14"/>
      <c r="DG36" s="14"/>
      <c r="DH36" s="4">
        <v>0.63070000000000004</v>
      </c>
      <c r="DI36" s="4">
        <v>0.70050000000000001</v>
      </c>
      <c r="DJ36" s="4">
        <v>0.21640000000000001</v>
      </c>
      <c r="DK36" s="4">
        <v>0.93879999999999997</v>
      </c>
      <c r="DL36" s="4">
        <v>2.5999999999999999E-3</v>
      </c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>
        <v>0.63060000000000005</v>
      </c>
      <c r="EH36" s="14">
        <v>0.70040000000000002</v>
      </c>
      <c r="EI36" s="14">
        <v>0.2198</v>
      </c>
      <c r="EJ36" s="14">
        <v>0.93810000000000004</v>
      </c>
      <c r="EK36" s="14">
        <v>2.7000000000000001E-3</v>
      </c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0.63054999999999994</v>
      </c>
      <c r="EW36" s="4">
        <f t="shared" si="1"/>
        <v>0.69971666666666665</v>
      </c>
      <c r="EX36" s="4">
        <f t="shared" si="2"/>
        <v>0.219</v>
      </c>
      <c r="EY36" s="4">
        <f t="shared" si="3"/>
        <v>0.93830000000000002</v>
      </c>
      <c r="EZ36" s="4">
        <f t="shared" si="4"/>
        <v>2.7666666666666668E-3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k=5, r=0.5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k=5, r=0.5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r=0.5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r=0.5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k=5, r=0.5</v>
      </c>
    </row>
    <row r="37" spans="1:161" x14ac:dyDescent="0.2">
      <c r="A37" s="1" t="s">
        <v>33</v>
      </c>
      <c r="B37" s="4"/>
      <c r="C37" s="4"/>
      <c r="D37" s="4"/>
      <c r="E37" s="4"/>
      <c r="F37" s="4"/>
      <c r="G37" s="5"/>
      <c r="H37" s="5"/>
      <c r="I37" s="5"/>
      <c r="J37" s="5"/>
      <c r="K37" s="5"/>
      <c r="L37" s="4">
        <v>0.62119999999999997</v>
      </c>
      <c r="M37" s="4">
        <v>0.66469999999999996</v>
      </c>
      <c r="N37" s="4">
        <v>0.18429999999999999</v>
      </c>
      <c r="O37" s="4">
        <v>0.86099999999999999</v>
      </c>
      <c r="P37" s="4">
        <v>3.0000000000000001E-3</v>
      </c>
      <c r="Q37" s="5"/>
      <c r="R37" s="5"/>
      <c r="S37" s="5"/>
      <c r="T37" s="5"/>
      <c r="U37" s="5"/>
      <c r="V37" s="4"/>
      <c r="W37" s="4"/>
      <c r="X37" s="4"/>
      <c r="Y37" s="4"/>
      <c r="Z37" s="4"/>
      <c r="AA37" s="14"/>
      <c r="AB37" s="14"/>
      <c r="AC37" s="14"/>
      <c r="AD37" s="14"/>
      <c r="AE37" s="14"/>
      <c r="AF37" s="4"/>
      <c r="AG37" s="4"/>
      <c r="AH37" s="4"/>
      <c r="AI37" s="4"/>
      <c r="AJ37" s="4"/>
      <c r="AK37" s="14">
        <v>0.62250000000000005</v>
      </c>
      <c r="AL37" s="14">
        <v>0.67030000000000001</v>
      </c>
      <c r="AM37" s="14">
        <v>0.1789</v>
      </c>
      <c r="AN37" s="14">
        <v>0.86099999999999999</v>
      </c>
      <c r="AO37" s="14">
        <v>4.8999999999999998E-3</v>
      </c>
      <c r="AP37" s="4"/>
      <c r="AQ37" s="4"/>
      <c r="AR37" s="4"/>
      <c r="AS37" s="4"/>
      <c r="AT37" s="4"/>
      <c r="AU37" s="14"/>
      <c r="AV37" s="14"/>
      <c r="AW37" s="14"/>
      <c r="AX37" s="14"/>
      <c r="AY37" s="14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0.62170000000000003</v>
      </c>
      <c r="BK37" s="4">
        <v>0.66849999999999998</v>
      </c>
      <c r="BL37" s="4">
        <v>0.17599999999999999</v>
      </c>
      <c r="BM37" s="4">
        <v>0.86129999999999995</v>
      </c>
      <c r="BN37" s="4">
        <v>4.4000000000000003E-3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0.622</v>
      </c>
      <c r="CJ37" s="5">
        <v>0.66869999999999996</v>
      </c>
      <c r="CK37" s="5">
        <v>0.1804</v>
      </c>
      <c r="CL37" s="5">
        <v>0.86009999999999998</v>
      </c>
      <c r="CM37" s="5">
        <v>4.0000000000000001E-3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4">
        <v>0.62129999999999996</v>
      </c>
      <c r="DI37" s="4">
        <v>0.66830000000000001</v>
      </c>
      <c r="DJ37" s="4">
        <v>0.17829999999999999</v>
      </c>
      <c r="DK37" s="4">
        <v>0.86070000000000002</v>
      </c>
      <c r="DL37" s="4">
        <v>3.8E-3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0.62109999999999999</v>
      </c>
      <c r="EH37" s="5">
        <v>0.66810000000000003</v>
      </c>
      <c r="EI37" s="5">
        <v>0.17929999999999999</v>
      </c>
      <c r="EJ37" s="5">
        <v>0.86040000000000005</v>
      </c>
      <c r="EK37" s="5">
        <v>4.1000000000000003E-3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0.62163333333333337</v>
      </c>
      <c r="EW37" s="4">
        <f t="shared" si="1"/>
        <v>0.66809999999999992</v>
      </c>
      <c r="EX37" s="4">
        <f t="shared" si="2"/>
        <v>0.17953333333333332</v>
      </c>
      <c r="EY37" s="4">
        <f t="shared" si="3"/>
        <v>0.86075000000000002</v>
      </c>
      <c r="EZ37" s="4">
        <f t="shared" si="4"/>
        <v>4.0333333333333341E-3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k=100, r=0.5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r=0.5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k=5, r=0.5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k=15, r=0.5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k=5, r=0.5</v>
      </c>
    </row>
    <row r="38" spans="1:161" x14ac:dyDescent="0.2">
      <c r="A38" s="1" t="s">
        <v>34</v>
      </c>
      <c r="B38" s="4"/>
      <c r="C38" s="4"/>
      <c r="D38" s="4"/>
      <c r="E38" s="4"/>
      <c r="F38" s="4"/>
      <c r="G38" s="5"/>
      <c r="H38" s="5"/>
      <c r="I38" s="5"/>
      <c r="J38" s="5"/>
      <c r="K38" s="5"/>
      <c r="L38" s="4">
        <v>0.66410000000000002</v>
      </c>
      <c r="M38" s="4">
        <v>0.75609999999999999</v>
      </c>
      <c r="N38" s="4">
        <v>0.14349999999999999</v>
      </c>
      <c r="O38" s="4">
        <v>0.78820000000000001</v>
      </c>
      <c r="P38" s="4">
        <v>3.0999999999999999E-3</v>
      </c>
      <c r="Q38" s="5"/>
      <c r="R38" s="5"/>
      <c r="S38" s="5"/>
      <c r="T38" s="5"/>
      <c r="U38" s="5"/>
      <c r="V38" s="4"/>
      <c r="W38" s="4"/>
      <c r="X38" s="4"/>
      <c r="Y38" s="4"/>
      <c r="Z38" s="4"/>
      <c r="AA38" s="14"/>
      <c r="AB38" s="14"/>
      <c r="AC38" s="14"/>
      <c r="AD38" s="14"/>
      <c r="AE38" s="14"/>
      <c r="AF38" s="4"/>
      <c r="AG38" s="4"/>
      <c r="AH38" s="4"/>
      <c r="AI38" s="4"/>
      <c r="AJ38" s="4"/>
      <c r="AK38" s="14">
        <v>0.66690000000000005</v>
      </c>
      <c r="AL38" s="14">
        <v>0.76200000000000001</v>
      </c>
      <c r="AM38" s="14">
        <v>0.13800000000000001</v>
      </c>
      <c r="AN38" s="14">
        <v>0.78800000000000003</v>
      </c>
      <c r="AO38" s="14">
        <v>4.7999999999999996E-3</v>
      </c>
      <c r="AP38" s="4"/>
      <c r="AQ38" s="4"/>
      <c r="AR38" s="4"/>
      <c r="AS38" s="4"/>
      <c r="AT38" s="4"/>
      <c r="AU38" s="14"/>
      <c r="AV38" s="14"/>
      <c r="AW38" s="14"/>
      <c r="AX38" s="14"/>
      <c r="AY38" s="14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0.6663</v>
      </c>
      <c r="BK38" s="4">
        <v>0.75970000000000004</v>
      </c>
      <c r="BL38" s="4">
        <v>0.1356</v>
      </c>
      <c r="BM38" s="4">
        <v>0.78939999999999999</v>
      </c>
      <c r="BN38" s="4">
        <v>4.4999999999999997E-3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0.66830000000000001</v>
      </c>
      <c r="CJ38" s="5">
        <v>0.76380000000000003</v>
      </c>
      <c r="CK38" s="5">
        <v>0.1363</v>
      </c>
      <c r="CL38" s="5">
        <v>0.78690000000000004</v>
      </c>
      <c r="CM38" s="5">
        <v>4.0000000000000001E-3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4">
        <v>0.66800000000000004</v>
      </c>
      <c r="DI38" s="4">
        <v>0.76459999999999995</v>
      </c>
      <c r="DJ38" s="4">
        <v>0.13159999999999999</v>
      </c>
      <c r="DK38" s="4">
        <v>0.78939999999999999</v>
      </c>
      <c r="DL38" s="4">
        <v>3.8999999999999998E-3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0.66710000000000003</v>
      </c>
      <c r="EH38" s="5">
        <v>0.76349999999999996</v>
      </c>
      <c r="EI38" s="5">
        <v>0.13339999999999999</v>
      </c>
      <c r="EJ38" s="5">
        <v>0.78800000000000003</v>
      </c>
      <c r="EK38" s="5">
        <v>4.1999999999999997E-3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0.66678333333333339</v>
      </c>
      <c r="EW38" s="4">
        <f t="shared" si="1"/>
        <v>0.7616166666666665</v>
      </c>
      <c r="EX38" s="4">
        <f t="shared" si="2"/>
        <v>0.13639999999999999</v>
      </c>
      <c r="EY38" s="4">
        <f t="shared" si="3"/>
        <v>0.78831666666666678</v>
      </c>
      <c r="EZ38" s="4">
        <f t="shared" si="4"/>
        <v>4.0833333333333329E-3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r=0.5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r=0.5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k=5, r=0.5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k=15, r=0.5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k=5, r=0.5</v>
      </c>
    </row>
    <row r="39" spans="1:161" x14ac:dyDescent="0.2">
      <c r="A39" s="1" t="s">
        <v>35</v>
      </c>
      <c r="B39" s="4"/>
      <c r="C39" s="4"/>
      <c r="D39" s="4"/>
      <c r="E39" s="4"/>
      <c r="F39" s="4"/>
      <c r="G39" s="5"/>
      <c r="H39" s="5"/>
      <c r="I39" s="5"/>
      <c r="J39" s="5"/>
      <c r="K39" s="5"/>
      <c r="L39" s="4">
        <v>0.66700000000000004</v>
      </c>
      <c r="M39" s="4">
        <v>0.74539999999999995</v>
      </c>
      <c r="N39" s="4">
        <v>0.1545</v>
      </c>
      <c r="O39" s="4">
        <v>0.78390000000000004</v>
      </c>
      <c r="P39" s="4">
        <v>4.7999999999999996E-3</v>
      </c>
      <c r="Q39" s="5"/>
      <c r="R39" s="5"/>
      <c r="S39" s="5"/>
      <c r="T39" s="5"/>
      <c r="U39" s="5"/>
      <c r="V39" s="4"/>
      <c r="W39" s="4"/>
      <c r="X39" s="4"/>
      <c r="Y39" s="4"/>
      <c r="Z39" s="4"/>
      <c r="AA39" s="14"/>
      <c r="AB39" s="14"/>
      <c r="AC39" s="14"/>
      <c r="AD39" s="14"/>
      <c r="AE39" s="14"/>
      <c r="AF39" s="4"/>
      <c r="AG39" s="4"/>
      <c r="AH39" s="4"/>
      <c r="AI39" s="4"/>
      <c r="AJ39" s="4"/>
      <c r="AK39" s="14">
        <v>0.66949999999999998</v>
      </c>
      <c r="AL39" s="14">
        <v>0.75</v>
      </c>
      <c r="AM39" s="14">
        <v>0.1424</v>
      </c>
      <c r="AN39" s="14">
        <v>0.78359999999999996</v>
      </c>
      <c r="AO39" s="14">
        <v>7.3000000000000001E-3</v>
      </c>
      <c r="AP39" s="4"/>
      <c r="AQ39" s="4"/>
      <c r="AR39" s="4"/>
      <c r="AS39" s="4"/>
      <c r="AT39" s="4"/>
      <c r="AU39" s="14"/>
      <c r="AV39" s="14"/>
      <c r="AW39" s="14"/>
      <c r="AX39" s="14"/>
      <c r="AY39" s="14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0.66949999999999998</v>
      </c>
      <c r="BK39" s="4">
        <v>0.74770000000000003</v>
      </c>
      <c r="BL39" s="4">
        <v>0.14030000000000001</v>
      </c>
      <c r="BM39" s="4">
        <v>0.78549999999999998</v>
      </c>
      <c r="BN39" s="4">
        <v>6.7000000000000002E-3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>
        <v>0.6694</v>
      </c>
      <c r="CJ39" s="5">
        <v>0.74939999999999996</v>
      </c>
      <c r="CK39" s="5">
        <v>0.1467</v>
      </c>
      <c r="CL39" s="5">
        <v>0.78390000000000004</v>
      </c>
      <c r="CM39" s="5">
        <v>6.1000000000000004E-3</v>
      </c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4">
        <v>0.66839999999999999</v>
      </c>
      <c r="DI39" s="4">
        <v>0.74739999999999995</v>
      </c>
      <c r="DJ39" s="4">
        <v>0.1452</v>
      </c>
      <c r="DK39" s="4">
        <v>0.78520000000000001</v>
      </c>
      <c r="DL39" s="4">
        <v>5.7000000000000002E-3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0.66759999999999997</v>
      </c>
      <c r="EH39" s="5">
        <v>0.746</v>
      </c>
      <c r="EI39" s="5">
        <v>0.14369999999999999</v>
      </c>
      <c r="EJ39" s="5">
        <v>0.78359999999999996</v>
      </c>
      <c r="EK39" s="5">
        <v>6.4999999999999997E-3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0.66856666666666664</v>
      </c>
      <c r="EW39" s="4">
        <f t="shared" si="1"/>
        <v>0.74765000000000004</v>
      </c>
      <c r="EX39" s="4">
        <f t="shared" si="2"/>
        <v>0.14546666666666666</v>
      </c>
      <c r="EY39" s="4">
        <f t="shared" si="3"/>
        <v>0.78428333333333333</v>
      </c>
      <c r="EZ39" s="4">
        <f t="shared" si="4"/>
        <v>6.1833333333333332E-3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r=0.5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r=0.5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k=5, r=0.5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r=0.5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k=5, r=0.5</v>
      </c>
    </row>
    <row r="40" spans="1:161" x14ac:dyDescent="0.2">
      <c r="A40" s="1" t="s">
        <v>36</v>
      </c>
      <c r="B40" s="4"/>
      <c r="C40" s="4"/>
      <c r="D40" s="4"/>
      <c r="E40" s="4"/>
      <c r="F40" s="4"/>
      <c r="G40" s="5"/>
      <c r="H40" s="5"/>
      <c r="I40" s="5"/>
      <c r="J40" s="5"/>
      <c r="K40" s="5"/>
      <c r="L40" s="4">
        <v>0.64849999999999997</v>
      </c>
      <c r="M40" s="4">
        <v>0.71319999999999995</v>
      </c>
      <c r="N40" s="4">
        <v>0.16009999999999999</v>
      </c>
      <c r="O40" s="4">
        <v>0.81850000000000001</v>
      </c>
      <c r="P40" s="4">
        <v>3.0000000000000001E-3</v>
      </c>
      <c r="Q40" s="5"/>
      <c r="R40" s="5"/>
      <c r="S40" s="5"/>
      <c r="T40" s="5"/>
      <c r="U40" s="5"/>
      <c r="V40" s="4"/>
      <c r="W40" s="4"/>
      <c r="X40" s="4"/>
      <c r="Y40" s="4"/>
      <c r="Z40" s="4"/>
      <c r="AA40" s="14"/>
      <c r="AB40" s="14"/>
      <c r="AC40" s="14"/>
      <c r="AD40" s="14"/>
      <c r="AE40" s="14"/>
      <c r="AF40" s="4"/>
      <c r="AG40" s="4"/>
      <c r="AH40" s="4"/>
      <c r="AI40" s="4"/>
      <c r="AJ40" s="4"/>
      <c r="AK40" s="14">
        <v>0.64849999999999997</v>
      </c>
      <c r="AL40" s="14">
        <v>0.7137</v>
      </c>
      <c r="AM40" s="14">
        <v>0.16020000000000001</v>
      </c>
      <c r="AN40" s="14">
        <v>0.81920000000000004</v>
      </c>
      <c r="AO40" s="14">
        <v>4.8999999999999998E-3</v>
      </c>
      <c r="AP40" s="4"/>
      <c r="AQ40" s="4"/>
      <c r="AR40" s="4"/>
      <c r="AS40" s="4"/>
      <c r="AT40" s="4"/>
      <c r="AU40" s="14"/>
      <c r="AV40" s="14"/>
      <c r="AW40" s="14"/>
      <c r="AX40" s="14"/>
      <c r="AY40" s="14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>
        <v>0.64810000000000001</v>
      </c>
      <c r="BK40" s="4">
        <v>0.71140000000000003</v>
      </c>
      <c r="BL40" s="4">
        <v>0.15790000000000001</v>
      </c>
      <c r="BM40" s="4">
        <v>0.82089999999999996</v>
      </c>
      <c r="BN40" s="4">
        <v>4.8999999999999998E-3</v>
      </c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>
        <v>0.6482</v>
      </c>
      <c r="CJ40" s="5">
        <v>0.71260000000000001</v>
      </c>
      <c r="CK40" s="5">
        <v>0.16289999999999999</v>
      </c>
      <c r="CL40" s="5">
        <v>0.81920000000000004</v>
      </c>
      <c r="CM40" s="5">
        <v>4.0000000000000001E-3</v>
      </c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4">
        <v>0.64739999999999998</v>
      </c>
      <c r="DI40" s="4">
        <v>0.71189999999999998</v>
      </c>
      <c r="DJ40" s="4">
        <v>0.16070000000000001</v>
      </c>
      <c r="DK40" s="4">
        <v>0.82010000000000005</v>
      </c>
      <c r="DL40" s="4">
        <v>4.0000000000000001E-3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>
        <v>0.64680000000000004</v>
      </c>
      <c r="EH40" s="5">
        <v>0.71050000000000002</v>
      </c>
      <c r="EI40" s="5">
        <v>0.16139999999999999</v>
      </c>
      <c r="EJ40" s="5">
        <v>0.81889999999999996</v>
      </c>
      <c r="EK40" s="5">
        <v>4.3E-3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0.6479166666666667</v>
      </c>
      <c r="EW40" s="4">
        <f t="shared" si="1"/>
        <v>0.71221666666666661</v>
      </c>
      <c r="EX40" s="4">
        <f t="shared" si="2"/>
        <v>0.16053333333333333</v>
      </c>
      <c r="EY40" s="4">
        <f t="shared" si="3"/>
        <v>0.81946666666666668</v>
      </c>
      <c r="EZ40" s="4">
        <f t="shared" si="4"/>
        <v>4.183333333333334E-3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k=100, r=0.5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k=100, r=0.5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k=20, r=0.5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k=15, r=0.5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k=5, r=0.5</v>
      </c>
    </row>
    <row r="41" spans="1:161" x14ac:dyDescent="0.2">
      <c r="A41" s="1" t="s">
        <v>37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4">
        <v>0.61680000000000001</v>
      </c>
      <c r="M41" s="4">
        <v>0.65169999999999995</v>
      </c>
      <c r="N41" s="4">
        <v>0.1744</v>
      </c>
      <c r="O41" s="4">
        <v>0.88</v>
      </c>
      <c r="P41" s="4">
        <v>3.8E-3</v>
      </c>
      <c r="Q41" s="5"/>
      <c r="R41" s="5"/>
      <c r="S41" s="5"/>
      <c r="T41" s="5"/>
      <c r="U41" s="5"/>
      <c r="V41" s="4"/>
      <c r="W41" s="4"/>
      <c r="X41" s="4"/>
      <c r="Y41" s="4"/>
      <c r="Z41" s="4"/>
      <c r="AA41" s="14"/>
      <c r="AB41" s="14"/>
      <c r="AC41" s="14"/>
      <c r="AD41" s="14"/>
      <c r="AE41" s="14"/>
      <c r="AF41" s="4"/>
      <c r="AG41" s="4"/>
      <c r="AH41" s="4"/>
      <c r="AI41" s="4"/>
      <c r="AJ41" s="4"/>
      <c r="AK41" s="14">
        <v>0.61729999999999996</v>
      </c>
      <c r="AL41" s="14">
        <v>0.65590000000000004</v>
      </c>
      <c r="AM41" s="14">
        <v>0.16930000000000001</v>
      </c>
      <c r="AN41" s="14">
        <v>0.88109999999999999</v>
      </c>
      <c r="AO41" s="14">
        <v>5.1000000000000004E-3</v>
      </c>
      <c r="AP41" s="4"/>
      <c r="AQ41" s="4"/>
      <c r="AR41" s="4"/>
      <c r="AS41" s="4"/>
      <c r="AT41" s="4"/>
      <c r="AU41" s="14"/>
      <c r="AV41" s="14"/>
      <c r="AW41" s="14"/>
      <c r="AX41" s="14"/>
      <c r="AY41" s="14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>
        <v>0.61780000000000002</v>
      </c>
      <c r="BK41" s="4">
        <v>0.65620000000000001</v>
      </c>
      <c r="BL41" s="4">
        <v>0.1686</v>
      </c>
      <c r="BM41" s="4">
        <v>0.88109999999999999</v>
      </c>
      <c r="BN41" s="4">
        <v>5.4999999999999997E-3</v>
      </c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>
        <v>0.61739999999999995</v>
      </c>
      <c r="CJ41" s="5">
        <v>0.65549999999999997</v>
      </c>
      <c r="CK41" s="5">
        <v>0.17280000000000001</v>
      </c>
      <c r="CL41" s="5">
        <v>0.87890000000000001</v>
      </c>
      <c r="CM41" s="5">
        <v>4.4000000000000003E-3</v>
      </c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4">
        <v>0.61660000000000004</v>
      </c>
      <c r="DI41" s="4">
        <v>0.65429999999999999</v>
      </c>
      <c r="DJ41" s="4">
        <v>0.17100000000000001</v>
      </c>
      <c r="DK41" s="4">
        <v>0.87990000000000002</v>
      </c>
      <c r="DL41" s="4">
        <v>4.3E-3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>
        <v>0.61670000000000003</v>
      </c>
      <c r="EH41" s="5">
        <v>0.65439999999999998</v>
      </c>
      <c r="EI41" s="5">
        <v>0.1709</v>
      </c>
      <c r="EJ41" s="5">
        <v>0.87990000000000002</v>
      </c>
      <c r="EK41" s="5">
        <v>5.3E-3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0.61710000000000009</v>
      </c>
      <c r="EW41" s="4">
        <f t="shared" si="1"/>
        <v>0.65466666666666662</v>
      </c>
      <c r="EX41" s="4">
        <f t="shared" si="2"/>
        <v>0.17116666666666669</v>
      </c>
      <c r="EY41" s="4">
        <f t="shared" si="3"/>
        <v>0.88014999999999999</v>
      </c>
      <c r="EZ41" s="4">
        <f t="shared" si="4"/>
        <v>4.7333333333333333E-3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k=50, r=0.5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r=0.5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k=5, r=0.5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k=10, r=0.5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k=5, r=0.5</v>
      </c>
    </row>
    <row r="42" spans="1:161" x14ac:dyDescent="0.2">
      <c r="A42" s="1" t="s">
        <v>38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>
        <v>0.61719999999999997</v>
      </c>
      <c r="M42" s="4">
        <v>0.65590000000000004</v>
      </c>
      <c r="N42" s="4">
        <v>0.2127</v>
      </c>
      <c r="O42" s="4">
        <v>0.87829999999999997</v>
      </c>
      <c r="P42" s="4">
        <v>3.3E-3</v>
      </c>
      <c r="Q42" s="5"/>
      <c r="R42" s="5"/>
      <c r="S42" s="5"/>
      <c r="T42" s="5"/>
      <c r="U42" s="5"/>
      <c r="V42" s="4"/>
      <c r="W42" s="4"/>
      <c r="X42" s="4"/>
      <c r="Y42" s="4"/>
      <c r="Z42" s="4"/>
      <c r="AA42" s="14"/>
      <c r="AB42" s="14"/>
      <c r="AC42" s="14"/>
      <c r="AD42" s="14"/>
      <c r="AE42" s="14"/>
      <c r="AF42" s="4"/>
      <c r="AG42" s="4"/>
      <c r="AH42" s="4"/>
      <c r="AI42" s="4"/>
      <c r="AJ42" s="4"/>
      <c r="AK42" s="14">
        <v>0.61870000000000003</v>
      </c>
      <c r="AL42" s="14">
        <v>0.66080000000000005</v>
      </c>
      <c r="AM42" s="14">
        <v>0.2112</v>
      </c>
      <c r="AN42" s="14">
        <v>0.87970000000000004</v>
      </c>
      <c r="AO42" s="14">
        <v>4.8999999999999998E-3</v>
      </c>
      <c r="AP42" s="4"/>
      <c r="AQ42" s="4"/>
      <c r="AR42" s="4"/>
      <c r="AS42" s="4"/>
      <c r="AT42" s="4"/>
      <c r="AU42" s="14"/>
      <c r="AV42" s="14"/>
      <c r="AW42" s="14"/>
      <c r="AX42" s="14"/>
      <c r="AY42" s="14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0.61819999999999997</v>
      </c>
      <c r="BK42" s="4">
        <v>0.65990000000000004</v>
      </c>
      <c r="BL42" s="4">
        <v>0.2041</v>
      </c>
      <c r="BM42" s="4">
        <v>0.87849999999999995</v>
      </c>
      <c r="BN42" s="4">
        <v>5.4000000000000003E-3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0.61839999999999995</v>
      </c>
      <c r="CJ42" s="5">
        <v>0.66039999999999999</v>
      </c>
      <c r="CK42" s="5">
        <v>0.20449999999999999</v>
      </c>
      <c r="CL42" s="5">
        <v>0.87709999999999999</v>
      </c>
      <c r="CM42" s="5">
        <v>4.0000000000000001E-3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4">
        <v>0.61799999999999999</v>
      </c>
      <c r="DI42" s="4">
        <v>0.66059999999999997</v>
      </c>
      <c r="DJ42" s="4">
        <v>0.2041</v>
      </c>
      <c r="DK42" s="4">
        <v>0.87819999999999998</v>
      </c>
      <c r="DL42" s="4">
        <v>4.1000000000000003E-3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>
        <v>0.61799999999999999</v>
      </c>
      <c r="EH42" s="5">
        <v>0.66059999999999997</v>
      </c>
      <c r="EI42" s="5">
        <v>0.2064</v>
      </c>
      <c r="EJ42" s="5">
        <v>0.87809999999999999</v>
      </c>
      <c r="EK42" s="5">
        <v>4.5999999999999999E-3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0.61808333333333321</v>
      </c>
      <c r="EW42" s="4">
        <f t="shared" si="1"/>
        <v>0.65970000000000006</v>
      </c>
      <c r="EX42" s="4">
        <f t="shared" si="2"/>
        <v>0.20716666666666664</v>
      </c>
      <c r="EY42" s="4">
        <f t="shared" si="3"/>
        <v>0.87831666666666663</v>
      </c>
      <c r="EZ42" s="4">
        <f t="shared" si="4"/>
        <v>4.3833333333333328E-3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k=5, r=0.5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r=0.5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k=5, r=0.5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k=10, r=0.5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k=5, r=0.5</v>
      </c>
    </row>
    <row r="43" spans="1:161" x14ac:dyDescent="0.2">
      <c r="A43" s="1" t="s">
        <v>39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>
        <v>0.61990000000000001</v>
      </c>
      <c r="M43" s="4">
        <v>0.66400000000000003</v>
      </c>
      <c r="N43" s="4">
        <v>0.20699999999999999</v>
      </c>
      <c r="O43" s="4">
        <v>0.88629999999999998</v>
      </c>
      <c r="P43" s="4">
        <v>3.0000000000000001E-3</v>
      </c>
      <c r="Q43" s="5"/>
      <c r="R43" s="5"/>
      <c r="S43" s="5"/>
      <c r="T43" s="5"/>
      <c r="U43" s="5"/>
      <c r="V43" s="4"/>
      <c r="W43" s="4"/>
      <c r="X43" s="4"/>
      <c r="Y43" s="4"/>
      <c r="Z43" s="4"/>
      <c r="AA43" s="14"/>
      <c r="AB43" s="14"/>
      <c r="AC43" s="14"/>
      <c r="AD43" s="14"/>
      <c r="AE43" s="14"/>
      <c r="AF43" s="4"/>
      <c r="AG43" s="4"/>
      <c r="AH43" s="4"/>
      <c r="AI43" s="4"/>
      <c r="AJ43" s="4"/>
      <c r="AK43" s="14">
        <v>0.62160000000000004</v>
      </c>
      <c r="AL43" s="14">
        <v>0.6704</v>
      </c>
      <c r="AM43" s="14">
        <v>0.2034</v>
      </c>
      <c r="AN43" s="14">
        <v>0.88859999999999995</v>
      </c>
      <c r="AO43" s="14">
        <v>6.4000000000000003E-3</v>
      </c>
      <c r="AP43" s="4"/>
      <c r="AQ43" s="4"/>
      <c r="AR43" s="4"/>
      <c r="AS43" s="4"/>
      <c r="AT43" s="4"/>
      <c r="AU43" s="14"/>
      <c r="AV43" s="14"/>
      <c r="AW43" s="14"/>
      <c r="AX43" s="14"/>
      <c r="AY43" s="14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>
        <v>0.62119999999999997</v>
      </c>
      <c r="BK43" s="4">
        <v>0.66930000000000001</v>
      </c>
      <c r="BL43" s="4">
        <v>0.19869999999999999</v>
      </c>
      <c r="BM43" s="4">
        <v>0.88780000000000003</v>
      </c>
      <c r="BN43" s="4">
        <v>6.4000000000000003E-3</v>
      </c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>
        <v>0.62190000000000001</v>
      </c>
      <c r="CJ43" s="5">
        <v>0.67100000000000004</v>
      </c>
      <c r="CK43" s="5">
        <v>0.1988</v>
      </c>
      <c r="CL43" s="5">
        <v>0.88660000000000005</v>
      </c>
      <c r="CM43" s="5">
        <v>4.5999999999999999E-3</v>
      </c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4">
        <v>0.621</v>
      </c>
      <c r="DI43" s="4">
        <v>0.67010000000000003</v>
      </c>
      <c r="DJ43" s="4">
        <v>0.2</v>
      </c>
      <c r="DK43" s="4">
        <v>0.8881</v>
      </c>
      <c r="DL43" s="4">
        <v>4.1000000000000003E-3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0.62060000000000004</v>
      </c>
      <c r="EH43" s="5">
        <v>0.66900000000000004</v>
      </c>
      <c r="EI43" s="5">
        <v>0.20230000000000001</v>
      </c>
      <c r="EJ43" s="5">
        <v>0.88749999999999996</v>
      </c>
      <c r="EK43" s="5">
        <v>4.4999999999999997E-3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0.62103333333333333</v>
      </c>
      <c r="EW43" s="4">
        <f t="shared" si="1"/>
        <v>0.66896666666666682</v>
      </c>
      <c r="EX43" s="4">
        <f t="shared" si="2"/>
        <v>0.20169999999999999</v>
      </c>
      <c r="EY43" s="4">
        <f t="shared" si="3"/>
        <v>0.8874833333333334</v>
      </c>
      <c r="EZ43" s="4">
        <f t="shared" si="4"/>
        <v>4.8333333333333336E-3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k=5, r=0.5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r=0.5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k=5, r=0.5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k=10, r=0.5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k=5, r=0.5</v>
      </c>
    </row>
    <row r="44" spans="1:161" x14ac:dyDescent="0.2">
      <c r="A44" s="1" t="s">
        <v>40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>
        <v>0.66869999999999996</v>
      </c>
      <c r="M44" s="4">
        <v>0.75449999999999995</v>
      </c>
      <c r="N44" s="4">
        <v>0.13189999999999999</v>
      </c>
      <c r="O44" s="4">
        <v>0.93279999999999996</v>
      </c>
      <c r="P44" s="4">
        <v>2.7699999999999999E-2</v>
      </c>
      <c r="Q44" s="5"/>
      <c r="R44" s="5"/>
      <c r="S44" s="5"/>
      <c r="T44" s="5"/>
      <c r="U44" s="5"/>
      <c r="V44" s="4"/>
      <c r="W44" s="4"/>
      <c r="X44" s="4"/>
      <c r="Y44" s="4"/>
      <c r="Z44" s="4"/>
      <c r="AA44" s="14"/>
      <c r="AB44" s="14"/>
      <c r="AC44" s="14"/>
      <c r="AD44" s="14"/>
      <c r="AE44" s="14"/>
      <c r="AF44" s="4"/>
      <c r="AG44" s="4"/>
      <c r="AH44" s="4"/>
      <c r="AI44" s="4"/>
      <c r="AJ44" s="4"/>
      <c r="AK44" s="14">
        <v>0.66569999999999996</v>
      </c>
      <c r="AL44" s="14">
        <v>0.75160000000000005</v>
      </c>
      <c r="AM44" s="14">
        <v>0.1333</v>
      </c>
      <c r="AN44" s="14">
        <v>0.93369999999999997</v>
      </c>
      <c r="AO44" s="14">
        <v>7.1499999999999994E-2</v>
      </c>
      <c r="AP44" s="4"/>
      <c r="AQ44" s="4"/>
      <c r="AR44" s="4"/>
      <c r="AS44" s="4"/>
      <c r="AT44" s="4"/>
      <c r="AU44" s="14"/>
      <c r="AV44" s="14"/>
      <c r="AW44" s="14"/>
      <c r="AX44" s="14"/>
      <c r="AY44" s="14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>
        <v>0.66559999999999997</v>
      </c>
      <c r="BK44" s="4">
        <v>0.75060000000000004</v>
      </c>
      <c r="BL44" s="4">
        <v>0.1186</v>
      </c>
      <c r="BM44" s="4">
        <v>0.93400000000000005</v>
      </c>
      <c r="BN44" s="4">
        <v>7.7299999999999994E-2</v>
      </c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>
        <v>0.66569999999999996</v>
      </c>
      <c r="CJ44" s="5">
        <v>0.75009999999999999</v>
      </c>
      <c r="CK44" s="5">
        <v>0.12740000000000001</v>
      </c>
      <c r="CL44" s="5">
        <v>0.93240000000000001</v>
      </c>
      <c r="CM44" s="5">
        <v>7.9399999999999998E-2</v>
      </c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4">
        <v>0.66510000000000002</v>
      </c>
      <c r="DI44" s="4">
        <v>0.74850000000000005</v>
      </c>
      <c r="DJ44" s="4">
        <v>0.1232</v>
      </c>
      <c r="DK44" s="4">
        <v>0.93359999999999999</v>
      </c>
      <c r="DL44" s="4">
        <v>3.9E-2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>
        <v>0.66510000000000002</v>
      </c>
      <c r="EH44" s="5">
        <v>0.74880000000000002</v>
      </c>
      <c r="EI44" s="5">
        <v>0.12559999999999999</v>
      </c>
      <c r="EJ44" s="5">
        <v>0.93300000000000005</v>
      </c>
      <c r="EK44" s="5">
        <v>4.6399999999999997E-2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0.66598333333333326</v>
      </c>
      <c r="EW44" s="4">
        <f t="shared" si="1"/>
        <v>0.75068333333333337</v>
      </c>
      <c r="EX44" s="4">
        <f t="shared" si="2"/>
        <v>0.12666666666666668</v>
      </c>
      <c r="EY44" s="4">
        <f t="shared" si="3"/>
        <v>0.93325000000000002</v>
      </c>
      <c r="EZ44" s="4">
        <f t="shared" si="4"/>
        <v>5.6883333333333334E-2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k=50, r=0.5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k=50, r=0.5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k=10, r=0.5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k=15, r=0.5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k=5, r=0.5</v>
      </c>
    </row>
    <row r="45" spans="1:161" x14ac:dyDescent="0.2">
      <c r="A45" s="1" t="s">
        <v>41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>
        <v>0.66249999999999998</v>
      </c>
      <c r="M45" s="4">
        <v>0.73140000000000005</v>
      </c>
      <c r="N45" s="4">
        <v>-0.108</v>
      </c>
      <c r="O45" s="4">
        <v>0.79830000000000001</v>
      </c>
      <c r="P45" s="4">
        <v>5.0000000000000001E-3</v>
      </c>
      <c r="Q45" s="5"/>
      <c r="R45" s="5"/>
      <c r="S45" s="5"/>
      <c r="T45" s="5"/>
      <c r="U45" s="5"/>
      <c r="V45" s="4"/>
      <c r="W45" s="4"/>
      <c r="X45" s="4"/>
      <c r="Y45" s="4"/>
      <c r="Z45" s="4"/>
      <c r="AA45" s="14"/>
      <c r="AB45" s="14"/>
      <c r="AC45" s="14"/>
      <c r="AD45" s="14"/>
      <c r="AE45" s="14"/>
      <c r="AF45" s="4"/>
      <c r="AG45" s="4"/>
      <c r="AH45" s="4"/>
      <c r="AI45" s="4"/>
      <c r="AJ45" s="4"/>
      <c r="AK45" s="14">
        <v>0.65980000000000005</v>
      </c>
      <c r="AL45" s="14">
        <v>0.72629999999999995</v>
      </c>
      <c r="AM45" s="14">
        <v>-0.13289999999999999</v>
      </c>
      <c r="AN45" s="14">
        <v>0.80259999999999998</v>
      </c>
      <c r="AO45" s="14">
        <v>7.4000000000000003E-3</v>
      </c>
      <c r="AP45" s="4"/>
      <c r="AQ45" s="4"/>
      <c r="AR45" s="4"/>
      <c r="AS45" s="4"/>
      <c r="AT45" s="4"/>
      <c r="AU45" s="14"/>
      <c r="AV45" s="14"/>
      <c r="AW45" s="14"/>
      <c r="AX45" s="14"/>
      <c r="AY45" s="14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>
        <v>0.65980000000000005</v>
      </c>
      <c r="BK45" s="4">
        <v>0.72540000000000004</v>
      </c>
      <c r="BL45" s="4">
        <v>-0.1234</v>
      </c>
      <c r="BM45" s="4">
        <v>0.80179999999999996</v>
      </c>
      <c r="BN45" s="4">
        <v>8.0000000000000002E-3</v>
      </c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>
        <v>0.66420000000000001</v>
      </c>
      <c r="CJ45" s="5">
        <v>0.7349</v>
      </c>
      <c r="CK45" s="5">
        <v>-0.12379999999999999</v>
      </c>
      <c r="CL45" s="5">
        <v>0.8004</v>
      </c>
      <c r="CM45" s="5">
        <v>7.1999999999999998E-3</v>
      </c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4">
        <v>0.66310000000000002</v>
      </c>
      <c r="DI45" s="4">
        <v>0.73219999999999996</v>
      </c>
      <c r="DJ45" s="4">
        <v>-0.1231</v>
      </c>
      <c r="DK45" s="4">
        <v>0.80130000000000001</v>
      </c>
      <c r="DL45" s="4">
        <v>5.8999999999999999E-3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>
        <v>0.66220000000000001</v>
      </c>
      <c r="EH45" s="5">
        <v>0.73009999999999997</v>
      </c>
      <c r="EI45" s="5">
        <v>-0.1212</v>
      </c>
      <c r="EJ45" s="5">
        <v>0.79990000000000006</v>
      </c>
      <c r="EK45" s="5">
        <v>5.8999999999999999E-3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0.66193333333333337</v>
      </c>
      <c r="EW45" s="4">
        <f t="shared" si="1"/>
        <v>0.73004999999999998</v>
      </c>
      <c r="EX45" s="4">
        <f t="shared" si="2"/>
        <v>-0.12206666666666666</v>
      </c>
      <c r="EY45" s="4">
        <f t="shared" si="3"/>
        <v>0.80071666666666674</v>
      </c>
      <c r="EZ45" s="4">
        <f t="shared" si="4"/>
        <v>6.5666666666666677E-3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k=10, r=0.5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k=15, r=0.5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k=5, r=0.5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k=10, r=0.5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k=5, r=0.5</v>
      </c>
    </row>
    <row r="46" spans="1:161" x14ac:dyDescent="0.2">
      <c r="A46" s="1" t="s">
        <v>42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>
        <v>0.65720000000000001</v>
      </c>
      <c r="M46" s="4">
        <v>0.73170000000000002</v>
      </c>
      <c r="N46" s="4">
        <v>0.1525</v>
      </c>
      <c r="O46" s="4">
        <v>0.81479999999999997</v>
      </c>
      <c r="P46" s="4">
        <v>4.8999999999999998E-3</v>
      </c>
      <c r="Q46" s="5"/>
      <c r="R46" s="5"/>
      <c r="S46" s="5"/>
      <c r="T46" s="5"/>
      <c r="U46" s="5"/>
      <c r="V46" s="4"/>
      <c r="W46" s="4"/>
      <c r="X46" s="4"/>
      <c r="Y46" s="4"/>
      <c r="Z46" s="4"/>
      <c r="AA46" s="14"/>
      <c r="AB46" s="14"/>
      <c r="AC46" s="14"/>
      <c r="AD46" s="14"/>
      <c r="AE46" s="14"/>
      <c r="AF46" s="4"/>
      <c r="AG46" s="4"/>
      <c r="AH46" s="4"/>
      <c r="AI46" s="4"/>
      <c r="AJ46" s="4"/>
      <c r="AK46" s="14">
        <v>0.65669999999999995</v>
      </c>
      <c r="AL46" s="14">
        <v>0.73209999999999997</v>
      </c>
      <c r="AM46" s="14">
        <v>0.15379999999999999</v>
      </c>
      <c r="AN46" s="14">
        <v>0.81540000000000001</v>
      </c>
      <c r="AO46" s="14">
        <v>8.0000000000000002E-3</v>
      </c>
      <c r="AP46" s="4"/>
      <c r="AQ46" s="4"/>
      <c r="AR46" s="4"/>
      <c r="AS46" s="4"/>
      <c r="AT46" s="4"/>
      <c r="AU46" s="14"/>
      <c r="AV46" s="14"/>
      <c r="AW46" s="14"/>
      <c r="AX46" s="14"/>
      <c r="AY46" s="14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>
        <v>0.65659999999999996</v>
      </c>
      <c r="BK46" s="4">
        <v>0.73009999999999997</v>
      </c>
      <c r="BL46" s="4">
        <v>0.14849999999999999</v>
      </c>
      <c r="BM46" s="4">
        <v>0.81640000000000001</v>
      </c>
      <c r="BN46" s="4">
        <v>8.6999999999999994E-3</v>
      </c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>
        <v>0.65720000000000001</v>
      </c>
      <c r="CJ46" s="5">
        <v>0.73309999999999997</v>
      </c>
      <c r="CK46" s="5">
        <v>0.15679999999999999</v>
      </c>
      <c r="CL46" s="5">
        <v>0.81359999999999999</v>
      </c>
      <c r="CM46" s="5">
        <v>7.4999999999999997E-3</v>
      </c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4">
        <v>0.65600000000000003</v>
      </c>
      <c r="DI46" s="4">
        <v>0.73140000000000005</v>
      </c>
      <c r="DJ46" s="4">
        <v>0.154</v>
      </c>
      <c r="DK46" s="4">
        <v>0.81630000000000003</v>
      </c>
      <c r="DL46" s="4">
        <v>5.8999999999999999E-3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>
        <v>0.65559999999999996</v>
      </c>
      <c r="EH46" s="5">
        <v>0.73019999999999996</v>
      </c>
      <c r="EI46" s="5">
        <v>0.15459999999999999</v>
      </c>
      <c r="EJ46" s="5">
        <v>0.81440000000000001</v>
      </c>
      <c r="EK46" s="5">
        <v>5.1999999999999998E-3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0.65655000000000008</v>
      </c>
      <c r="EW46" s="4">
        <f t="shared" si="1"/>
        <v>0.73143333333333338</v>
      </c>
      <c r="EX46" s="4">
        <f t="shared" si="2"/>
        <v>0.15336666666666665</v>
      </c>
      <c r="EY46" s="4">
        <f t="shared" si="3"/>
        <v>0.81515000000000004</v>
      </c>
      <c r="EZ46" s="4">
        <f t="shared" si="4"/>
        <v>6.7000000000000002E-3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k=100, r=0.5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k=15, r=0.5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r=0.5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k=15, r=0.5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k=5, r=0.5</v>
      </c>
    </row>
    <row r="47" spans="1:161" x14ac:dyDescent="0.2">
      <c r="A47" s="1" t="s">
        <v>43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>
        <v>0.61880000000000002</v>
      </c>
      <c r="M47" s="4">
        <v>0.65590000000000004</v>
      </c>
      <c r="N47" s="4">
        <v>0.2029</v>
      </c>
      <c r="O47" s="4">
        <v>0.85580000000000001</v>
      </c>
      <c r="P47" s="4">
        <v>1.0699999999999999E-2</v>
      </c>
      <c r="Q47" s="5"/>
      <c r="R47" s="5"/>
      <c r="S47" s="5"/>
      <c r="T47" s="5"/>
      <c r="U47" s="5"/>
      <c r="V47" s="4"/>
      <c r="W47" s="4"/>
      <c r="X47" s="4"/>
      <c r="Y47" s="4"/>
      <c r="Z47" s="4"/>
      <c r="AA47" s="14"/>
      <c r="AB47" s="14"/>
      <c r="AC47" s="14"/>
      <c r="AD47" s="14"/>
      <c r="AE47" s="14"/>
      <c r="AF47" s="4"/>
      <c r="AG47" s="4"/>
      <c r="AH47" s="4"/>
      <c r="AI47" s="4"/>
      <c r="AJ47" s="4"/>
      <c r="AK47" s="14">
        <v>0.62129999999999996</v>
      </c>
      <c r="AL47" s="14">
        <v>0.66369999999999996</v>
      </c>
      <c r="AM47" s="14">
        <v>0.19189999999999999</v>
      </c>
      <c r="AN47" s="14">
        <v>0.85560000000000003</v>
      </c>
      <c r="AO47" s="14">
        <v>1.8100000000000002E-2</v>
      </c>
      <c r="AP47" s="4"/>
      <c r="AQ47" s="4"/>
      <c r="AR47" s="4"/>
      <c r="AS47" s="4"/>
      <c r="AT47" s="4"/>
      <c r="AU47" s="14"/>
      <c r="AV47" s="14"/>
      <c r="AW47" s="14"/>
      <c r="AX47" s="14"/>
      <c r="AY47" s="14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>
        <v>0.62019999999999997</v>
      </c>
      <c r="BK47" s="4">
        <v>0.66190000000000004</v>
      </c>
      <c r="BL47" s="4">
        <v>0.1867</v>
      </c>
      <c r="BM47" s="4">
        <v>0.85509999999999997</v>
      </c>
      <c r="BN47" s="4">
        <v>1.72E-2</v>
      </c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>
        <v>0.61980000000000002</v>
      </c>
      <c r="CJ47" s="5">
        <v>0.66120000000000001</v>
      </c>
      <c r="CK47" s="5">
        <v>0.19689999999999999</v>
      </c>
      <c r="CL47" s="5">
        <v>0.85429999999999995</v>
      </c>
      <c r="CM47" s="5">
        <v>1.5299999999999999E-2</v>
      </c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4">
        <v>0.62029999999999996</v>
      </c>
      <c r="DI47" s="4">
        <v>0.66269999999999996</v>
      </c>
      <c r="DJ47" s="4">
        <v>0.19109999999999999</v>
      </c>
      <c r="DK47" s="4">
        <v>0.8548</v>
      </c>
      <c r="DL47" s="4">
        <v>1.26E-2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>
        <v>0.61970000000000003</v>
      </c>
      <c r="EH47" s="5">
        <v>0.66149999999999998</v>
      </c>
      <c r="EI47" s="5">
        <v>0.19370000000000001</v>
      </c>
      <c r="EJ47" s="5">
        <v>0.85470000000000002</v>
      </c>
      <c r="EK47" s="5">
        <v>1.0699999999999999E-2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0.62001666666666666</v>
      </c>
      <c r="EW47" s="4">
        <f t="shared" si="1"/>
        <v>0.66115000000000002</v>
      </c>
      <c r="EX47" s="4">
        <f t="shared" si="2"/>
        <v>0.19386666666666666</v>
      </c>
      <c r="EY47" s="4">
        <f t="shared" si="3"/>
        <v>0.85504999999999998</v>
      </c>
      <c r="EZ47" s="4">
        <f t="shared" si="4"/>
        <v>1.41E-2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k=5, r=0.5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r=0.5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k=5, r=0.5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r=0.5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k=5, r=0.5</v>
      </c>
    </row>
    <row r="48" spans="1:161" x14ac:dyDescent="0.2">
      <c r="A48" s="1" t="s">
        <v>44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>
        <v>0.63329999999999997</v>
      </c>
      <c r="M48" s="4">
        <v>0.6734</v>
      </c>
      <c r="N48" s="4">
        <v>0.17829999999999999</v>
      </c>
      <c r="O48" s="4">
        <v>0.80679999999999996</v>
      </c>
      <c r="P48" s="4">
        <v>1.0999999999999999E-2</v>
      </c>
      <c r="Q48" s="5"/>
      <c r="R48" s="5"/>
      <c r="S48" s="5"/>
      <c r="T48" s="5"/>
      <c r="U48" s="5"/>
      <c r="V48" s="4"/>
      <c r="W48" s="4"/>
      <c r="X48" s="4"/>
      <c r="Y48" s="4"/>
      <c r="Z48" s="4"/>
      <c r="AA48" s="14"/>
      <c r="AB48" s="14"/>
      <c r="AC48" s="14"/>
      <c r="AD48" s="14"/>
      <c r="AE48" s="14"/>
      <c r="AF48" s="4"/>
      <c r="AG48" s="4"/>
      <c r="AH48" s="4"/>
      <c r="AI48" s="4"/>
      <c r="AJ48" s="4"/>
      <c r="AK48" s="14">
        <v>0.63439999999999996</v>
      </c>
      <c r="AL48" s="14">
        <v>0.67730000000000001</v>
      </c>
      <c r="AM48" s="14">
        <v>0.1789</v>
      </c>
      <c r="AN48" s="14">
        <v>0.80789999999999995</v>
      </c>
      <c r="AO48" s="14">
        <v>1.9400000000000001E-2</v>
      </c>
      <c r="AP48" s="4"/>
      <c r="AQ48" s="4"/>
      <c r="AR48" s="4"/>
      <c r="AS48" s="4"/>
      <c r="AT48" s="4"/>
      <c r="AU48" s="14"/>
      <c r="AV48" s="14"/>
      <c r="AW48" s="14"/>
      <c r="AX48" s="14"/>
      <c r="AY48" s="14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>
        <v>0.63390000000000002</v>
      </c>
      <c r="BK48" s="4">
        <v>0.67430000000000001</v>
      </c>
      <c r="BL48" s="4">
        <v>0.17380000000000001</v>
      </c>
      <c r="BM48" s="4">
        <v>0.80940000000000001</v>
      </c>
      <c r="BN48" s="4">
        <v>1.6199999999999999E-2</v>
      </c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>
        <v>0.63400000000000001</v>
      </c>
      <c r="CJ48" s="5">
        <v>0.67610000000000003</v>
      </c>
      <c r="CK48" s="5">
        <v>0.1779</v>
      </c>
      <c r="CL48" s="5">
        <v>0.80900000000000005</v>
      </c>
      <c r="CM48" s="5">
        <v>1.37E-2</v>
      </c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4">
        <v>0.63439999999999996</v>
      </c>
      <c r="DI48" s="4">
        <v>0.67630000000000001</v>
      </c>
      <c r="DJ48" s="4">
        <v>0.17</v>
      </c>
      <c r="DK48" s="4">
        <v>0.80820000000000003</v>
      </c>
      <c r="DL48" s="4">
        <v>1.26E-2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>
        <v>0.63360000000000005</v>
      </c>
      <c r="EH48" s="5">
        <v>0.67559999999999998</v>
      </c>
      <c r="EI48" s="5">
        <v>0.17369999999999999</v>
      </c>
      <c r="EJ48" s="5">
        <v>0.80830000000000002</v>
      </c>
      <c r="EK48" s="5">
        <v>1.0500000000000001E-2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0.63393333333333335</v>
      </c>
      <c r="EW48" s="4">
        <f t="shared" si="1"/>
        <v>0.67549999999999999</v>
      </c>
      <c r="EX48" s="4">
        <f t="shared" si="2"/>
        <v>0.17543333333333333</v>
      </c>
      <c r="EY48" s="4">
        <f t="shared" si="3"/>
        <v>0.8082666666666668</v>
      </c>
      <c r="EZ48" s="4">
        <f t="shared" si="4"/>
        <v>1.3900000000000001E-2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k=5, r=0.5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k=5, r=0.5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k=10, r=0.5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k=15, r=0.5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k=100, r=0.5</v>
      </c>
    </row>
    <row r="49" spans="1:161" x14ac:dyDescent="0.2">
      <c r="A49" s="1" t="s">
        <v>45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>
        <v>0.64410000000000001</v>
      </c>
      <c r="M49" s="4">
        <v>0.70220000000000005</v>
      </c>
      <c r="N49" s="4">
        <v>0.16270000000000001</v>
      </c>
      <c r="O49" s="4">
        <v>0.82369999999999999</v>
      </c>
      <c r="P49" s="4">
        <v>3.3E-3</v>
      </c>
      <c r="Q49" s="5"/>
      <c r="R49" s="5"/>
      <c r="S49" s="5"/>
      <c r="T49" s="5"/>
      <c r="U49" s="5"/>
      <c r="V49" s="4"/>
      <c r="W49" s="4"/>
      <c r="X49" s="4"/>
      <c r="Y49" s="4"/>
      <c r="Z49" s="4"/>
      <c r="AA49" s="14"/>
      <c r="AB49" s="14"/>
      <c r="AC49" s="14"/>
      <c r="AD49" s="14"/>
      <c r="AE49" s="14"/>
      <c r="AF49" s="4"/>
      <c r="AG49" s="4"/>
      <c r="AH49" s="4"/>
      <c r="AI49" s="4"/>
      <c r="AJ49" s="4"/>
      <c r="AK49" s="14">
        <v>0.64349999999999996</v>
      </c>
      <c r="AL49" s="14">
        <v>0.70230000000000004</v>
      </c>
      <c r="AM49" s="14">
        <v>0.16669999999999999</v>
      </c>
      <c r="AN49" s="14">
        <v>0.82379999999999998</v>
      </c>
      <c r="AO49" s="14">
        <v>5.8999999999999999E-3</v>
      </c>
      <c r="AP49" s="4"/>
      <c r="AQ49" s="4"/>
      <c r="AR49" s="4"/>
      <c r="AS49" s="4"/>
      <c r="AT49" s="4"/>
      <c r="AU49" s="14"/>
      <c r="AV49" s="14"/>
      <c r="AW49" s="14"/>
      <c r="AX49" s="14"/>
      <c r="AY49" s="14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>
        <v>0.64359999999999995</v>
      </c>
      <c r="BK49" s="4">
        <v>0.70040000000000002</v>
      </c>
      <c r="BL49" s="4">
        <v>0.15920000000000001</v>
      </c>
      <c r="BM49" s="4">
        <v>0.8256</v>
      </c>
      <c r="BN49" s="4">
        <v>4.8999999999999998E-3</v>
      </c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>
        <v>0.64339999999999997</v>
      </c>
      <c r="CJ49" s="5">
        <v>0.70120000000000005</v>
      </c>
      <c r="CK49" s="5">
        <v>0.1661</v>
      </c>
      <c r="CL49" s="5">
        <v>0.82389999999999997</v>
      </c>
      <c r="CM49" s="5">
        <v>4.1000000000000003E-3</v>
      </c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4">
        <v>0.64270000000000005</v>
      </c>
      <c r="DI49" s="4">
        <v>0.70040000000000002</v>
      </c>
      <c r="DJ49" s="4">
        <v>0.16320000000000001</v>
      </c>
      <c r="DK49" s="4">
        <v>0.82479999999999998</v>
      </c>
      <c r="DL49" s="4">
        <v>4.1999999999999997E-3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>
        <v>0.64219999999999999</v>
      </c>
      <c r="EH49" s="5">
        <v>0.69950000000000001</v>
      </c>
      <c r="EI49" s="5">
        <v>0.1641</v>
      </c>
      <c r="EJ49" s="5">
        <v>0.82379999999999998</v>
      </c>
      <c r="EK49" s="5">
        <v>3.5000000000000001E-3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0.64324999999999999</v>
      </c>
      <c r="EW49" s="4">
        <f t="shared" si="1"/>
        <v>0.70100000000000007</v>
      </c>
      <c r="EX49" s="4">
        <f t="shared" si="2"/>
        <v>0.16366666666666668</v>
      </c>
      <c r="EY49" s="4">
        <f t="shared" si="3"/>
        <v>0.82426666666666681</v>
      </c>
      <c r="EZ49" s="4">
        <f t="shared" si="4"/>
        <v>4.3166666666666666E-3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k=100, r=0.5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k=100, r=0.5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r=0.5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k=15, r=0.5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k=5, r=0.5</v>
      </c>
    </row>
    <row r="50" spans="1:161" x14ac:dyDescent="0.2">
      <c r="A50" s="1" t="s">
        <v>46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>
        <v>0.62119999999999997</v>
      </c>
      <c r="M50" s="4">
        <v>0.66469999999999996</v>
      </c>
      <c r="N50" s="4">
        <v>0.18490000000000001</v>
      </c>
      <c r="O50" s="4">
        <v>0.86099999999999999</v>
      </c>
      <c r="P50" s="4">
        <v>4.1999999999999997E-3</v>
      </c>
      <c r="Q50" s="5"/>
      <c r="R50" s="5"/>
      <c r="S50" s="5"/>
      <c r="T50" s="5"/>
      <c r="U50" s="5"/>
      <c r="V50" s="4"/>
      <c r="W50" s="4"/>
      <c r="X50" s="4"/>
      <c r="Y50" s="4"/>
      <c r="Z50" s="4"/>
      <c r="AA50" s="14"/>
      <c r="AB50" s="14"/>
      <c r="AC50" s="14"/>
      <c r="AD50" s="14"/>
      <c r="AE50" s="14"/>
      <c r="AF50" s="4"/>
      <c r="AG50" s="4"/>
      <c r="AH50" s="4"/>
      <c r="AI50" s="4"/>
      <c r="AJ50" s="4"/>
      <c r="AK50" s="14">
        <v>0.62250000000000005</v>
      </c>
      <c r="AL50" s="14">
        <v>0.67010000000000003</v>
      </c>
      <c r="AM50" s="14">
        <v>0.1787</v>
      </c>
      <c r="AN50" s="14">
        <v>0.86099999999999999</v>
      </c>
      <c r="AO50" s="14">
        <v>9.4999999999999998E-3</v>
      </c>
      <c r="AP50" s="4"/>
      <c r="AQ50" s="4"/>
      <c r="AR50" s="4"/>
      <c r="AS50" s="4"/>
      <c r="AT50" s="4"/>
      <c r="AU50" s="14"/>
      <c r="AV50" s="14"/>
      <c r="AW50" s="14"/>
      <c r="AX50" s="14"/>
      <c r="AY50" s="14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>
        <v>0.62170000000000003</v>
      </c>
      <c r="BK50" s="4">
        <v>0.66830000000000001</v>
      </c>
      <c r="BL50" s="4">
        <v>0.17649999999999999</v>
      </c>
      <c r="BM50" s="4">
        <v>0.86129999999999995</v>
      </c>
      <c r="BN50" s="4">
        <v>1.06E-2</v>
      </c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>
        <v>0.62190000000000001</v>
      </c>
      <c r="CJ50" s="5">
        <v>0.66859999999999997</v>
      </c>
      <c r="CK50" s="5">
        <v>0.18010000000000001</v>
      </c>
      <c r="CL50" s="5">
        <v>0.86009999999999998</v>
      </c>
      <c r="CM50" s="5">
        <v>1.11E-2</v>
      </c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4">
        <v>0.62129999999999996</v>
      </c>
      <c r="DI50" s="4">
        <v>0.66820000000000002</v>
      </c>
      <c r="DJ50" s="4">
        <v>0.1787</v>
      </c>
      <c r="DK50" s="4">
        <v>0.86070000000000002</v>
      </c>
      <c r="DL50" s="4">
        <v>5.1999999999999998E-3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>
        <v>0.62109999999999999</v>
      </c>
      <c r="EH50" s="5">
        <v>0.66800000000000004</v>
      </c>
      <c r="EI50" s="5">
        <v>0.1794</v>
      </c>
      <c r="EJ50" s="5">
        <v>0.86040000000000005</v>
      </c>
      <c r="EK50" s="5">
        <v>5.5999999999999999E-3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0.62161666666666671</v>
      </c>
      <c r="EW50" s="4">
        <f t="shared" si="1"/>
        <v>0.66798333333333337</v>
      </c>
      <c r="EX50" s="4">
        <f t="shared" si="2"/>
        <v>0.17971666666666666</v>
      </c>
      <c r="EY50" s="4">
        <f t="shared" si="3"/>
        <v>0.86075000000000002</v>
      </c>
      <c r="EZ50" s="4">
        <f t="shared" si="4"/>
        <v>7.6999999999999994E-3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k=100, r=0.5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r=0.5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k=5, r=0.5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k=15, r=0.5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k=5, r=0.5</v>
      </c>
    </row>
    <row r="51" spans="1:161" x14ac:dyDescent="0.2">
      <c r="A51" s="1" t="s">
        <v>47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>
        <v>0.62219999999999998</v>
      </c>
      <c r="M51" s="4">
        <v>0.66180000000000005</v>
      </c>
      <c r="N51" s="4">
        <v>0.1913</v>
      </c>
      <c r="O51" s="4">
        <v>0.86199999999999999</v>
      </c>
      <c r="P51" s="4">
        <v>4.8999999999999998E-3</v>
      </c>
      <c r="Q51" s="5"/>
      <c r="R51" s="5"/>
      <c r="S51" s="5"/>
      <c r="T51" s="5"/>
      <c r="U51" s="5"/>
      <c r="V51" s="4"/>
      <c r="W51" s="4"/>
      <c r="X51" s="4"/>
      <c r="Y51" s="4"/>
      <c r="Z51" s="4"/>
      <c r="AA51" s="14"/>
      <c r="AB51" s="14"/>
      <c r="AC51" s="14"/>
      <c r="AD51" s="14"/>
      <c r="AE51" s="14"/>
      <c r="AF51" s="4"/>
      <c r="AG51" s="4"/>
      <c r="AH51" s="4"/>
      <c r="AI51" s="4"/>
      <c r="AJ51" s="4"/>
      <c r="AK51" s="14">
        <v>0.62450000000000006</v>
      </c>
      <c r="AL51" s="14">
        <v>0.66930000000000001</v>
      </c>
      <c r="AM51" s="14">
        <v>0.18290000000000001</v>
      </c>
      <c r="AN51" s="14">
        <v>0.86209999999999998</v>
      </c>
      <c r="AO51" s="14">
        <v>1.09E-2</v>
      </c>
      <c r="AP51" s="4"/>
      <c r="AQ51" s="4"/>
      <c r="AR51" s="4"/>
      <c r="AS51" s="4"/>
      <c r="AT51" s="4"/>
      <c r="AU51" s="14"/>
      <c r="AV51" s="14"/>
      <c r="AW51" s="14"/>
      <c r="AX51" s="14"/>
      <c r="AY51" s="14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>
        <v>0.62319999999999998</v>
      </c>
      <c r="BK51" s="4">
        <v>0.66659999999999997</v>
      </c>
      <c r="BL51" s="4">
        <v>0.18240000000000001</v>
      </c>
      <c r="BM51" s="4">
        <v>0.86209999999999998</v>
      </c>
      <c r="BN51" s="4">
        <v>1.2E-2</v>
      </c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0.62319999999999998</v>
      </c>
      <c r="CJ51" s="5">
        <v>0.66590000000000005</v>
      </c>
      <c r="CK51" s="5">
        <v>0.18840000000000001</v>
      </c>
      <c r="CL51" s="5">
        <v>0.86070000000000002</v>
      </c>
      <c r="CM51" s="5">
        <v>1.29E-2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4">
        <v>0.623</v>
      </c>
      <c r="DI51" s="4">
        <v>0.6663</v>
      </c>
      <c r="DJ51" s="4">
        <v>0.18340000000000001</v>
      </c>
      <c r="DK51" s="4">
        <v>0.86180000000000001</v>
      </c>
      <c r="DL51" s="4">
        <v>6.0000000000000001E-3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>
        <v>0.62290000000000001</v>
      </c>
      <c r="EH51" s="5">
        <v>0.66639999999999999</v>
      </c>
      <c r="EI51" s="5">
        <v>0.1845</v>
      </c>
      <c r="EJ51" s="5">
        <v>0.86150000000000004</v>
      </c>
      <c r="EK51" s="5">
        <v>6.7000000000000002E-3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0.62316666666666676</v>
      </c>
      <c r="EW51" s="4">
        <f t="shared" si="1"/>
        <v>0.66605000000000003</v>
      </c>
      <c r="EX51" s="4">
        <f t="shared" si="2"/>
        <v>0.18548333333333333</v>
      </c>
      <c r="EY51" s="4">
        <f t="shared" si="3"/>
        <v>0.86170000000000002</v>
      </c>
      <c r="EZ51" s="4">
        <f t="shared" si="4"/>
        <v>8.8999999999999999E-3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k=5, r=0.5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r=0.5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k=5, r=0.5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r=0.5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k=5, r=0.5</v>
      </c>
    </row>
    <row r="52" spans="1:161" x14ac:dyDescent="0.2">
      <c r="A52" s="1" t="s">
        <v>48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>
        <v>0.63790000000000002</v>
      </c>
      <c r="M52" s="4">
        <v>0.68810000000000004</v>
      </c>
      <c r="N52" s="4">
        <v>0.1714</v>
      </c>
      <c r="O52" s="4">
        <v>0.83740000000000003</v>
      </c>
      <c r="P52" s="4">
        <v>3.7000000000000002E-3</v>
      </c>
      <c r="Q52" s="5"/>
      <c r="R52" s="5"/>
      <c r="S52" s="5"/>
      <c r="T52" s="5"/>
      <c r="U52" s="5"/>
      <c r="V52" s="4"/>
      <c r="W52" s="4"/>
      <c r="X52" s="4"/>
      <c r="Y52" s="4"/>
      <c r="Z52" s="4"/>
      <c r="AA52" s="14"/>
      <c r="AB52" s="14"/>
      <c r="AC52" s="14"/>
      <c r="AD52" s="14"/>
      <c r="AE52" s="14"/>
      <c r="AF52" s="4"/>
      <c r="AG52" s="4"/>
      <c r="AH52" s="4"/>
      <c r="AI52" s="4"/>
      <c r="AJ52" s="4"/>
      <c r="AK52" s="14">
        <v>0.63739999999999997</v>
      </c>
      <c r="AL52" s="14">
        <v>0.68859999999999999</v>
      </c>
      <c r="AM52" s="14">
        <v>0.1694</v>
      </c>
      <c r="AN52" s="14">
        <v>0.83889999999999998</v>
      </c>
      <c r="AO52" s="14">
        <v>6.3E-3</v>
      </c>
      <c r="AP52" s="4"/>
      <c r="AQ52" s="4"/>
      <c r="AR52" s="4"/>
      <c r="AS52" s="4"/>
      <c r="AT52" s="4"/>
      <c r="AU52" s="14"/>
      <c r="AV52" s="14"/>
      <c r="AW52" s="14"/>
      <c r="AX52" s="14"/>
      <c r="AY52" s="14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>
        <v>0.63790000000000002</v>
      </c>
      <c r="BK52" s="4">
        <v>0.68810000000000004</v>
      </c>
      <c r="BL52" s="4">
        <v>0.16639999999999999</v>
      </c>
      <c r="BM52" s="4">
        <v>0.84030000000000005</v>
      </c>
      <c r="BN52" s="4">
        <v>6.3E-3</v>
      </c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>
        <v>0.63729999999999998</v>
      </c>
      <c r="CJ52" s="5">
        <v>0.68840000000000001</v>
      </c>
      <c r="CK52" s="5">
        <v>0.1699</v>
      </c>
      <c r="CL52" s="5">
        <v>0.83889999999999998</v>
      </c>
      <c r="CM52" s="5">
        <v>4.8999999999999998E-3</v>
      </c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4">
        <v>0.63680000000000003</v>
      </c>
      <c r="DI52" s="4">
        <v>0.68820000000000003</v>
      </c>
      <c r="DJ52" s="4">
        <v>0.16919999999999999</v>
      </c>
      <c r="DK52" s="4">
        <v>0.83930000000000005</v>
      </c>
      <c r="DL52" s="4">
        <v>4.3E-3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0.63649999999999995</v>
      </c>
      <c r="EH52" s="5">
        <v>0.68740000000000001</v>
      </c>
      <c r="EI52" s="5">
        <v>0.16850000000000001</v>
      </c>
      <c r="EJ52" s="5">
        <v>0.83830000000000005</v>
      </c>
      <c r="EK52" s="5">
        <v>4.5999999999999999E-3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0.63730000000000009</v>
      </c>
      <c r="EW52" s="4">
        <f t="shared" si="1"/>
        <v>0.68813333333333337</v>
      </c>
      <c r="EX52" s="4">
        <f t="shared" si="2"/>
        <v>0.16913333333333336</v>
      </c>
      <c r="EY52" s="4">
        <f t="shared" si="3"/>
        <v>0.83884999999999998</v>
      </c>
      <c r="EZ52" s="4">
        <f t="shared" si="4"/>
        <v>5.0166666666666667E-3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k=100, r=0.5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k=100, r=0.5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k=5, r=0.5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k=15, r=0.5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k=5, r=0.5</v>
      </c>
    </row>
    <row r="53" spans="1:161" x14ac:dyDescent="0.2">
      <c r="A53" s="1" t="s">
        <v>49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>
        <v>0.63759999999999994</v>
      </c>
      <c r="M53" s="4">
        <v>0.70709999999999995</v>
      </c>
      <c r="N53" s="4">
        <v>0.1636</v>
      </c>
      <c r="O53" s="4">
        <v>0.91859999999999997</v>
      </c>
      <c r="P53" s="4">
        <v>3.8E-3</v>
      </c>
      <c r="Q53" s="5"/>
      <c r="R53" s="5"/>
      <c r="S53" s="5"/>
      <c r="T53" s="5"/>
      <c r="U53" s="5"/>
      <c r="V53" s="4"/>
      <c r="W53" s="4"/>
      <c r="X53" s="4"/>
      <c r="Y53" s="4"/>
      <c r="Z53" s="4"/>
      <c r="AA53" s="14"/>
      <c r="AB53" s="14"/>
      <c r="AC53" s="14"/>
      <c r="AD53" s="14"/>
      <c r="AE53" s="14"/>
      <c r="AF53" s="4"/>
      <c r="AG53" s="4"/>
      <c r="AH53" s="4"/>
      <c r="AI53" s="4"/>
      <c r="AJ53" s="4"/>
      <c r="AK53" s="14"/>
      <c r="AL53" s="14"/>
      <c r="AM53" s="14"/>
      <c r="AN53" s="14"/>
      <c r="AO53" s="14"/>
      <c r="AP53" s="4"/>
      <c r="AQ53" s="4"/>
      <c r="AR53" s="4"/>
      <c r="AS53" s="4"/>
      <c r="AT53" s="4"/>
      <c r="AU53" s="14"/>
      <c r="AV53" s="14"/>
      <c r="AW53" s="14"/>
      <c r="AX53" s="14"/>
      <c r="AY53" s="14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>
        <v>0.63770000000000004</v>
      </c>
      <c r="DI53" s="4">
        <v>0.7097</v>
      </c>
      <c r="DJ53" s="4">
        <v>0.16020000000000001</v>
      </c>
      <c r="DK53" s="4">
        <v>0.91839999999999999</v>
      </c>
      <c r="DL53" s="4">
        <v>4.4000000000000003E-3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>
        <v>0.63800000000000001</v>
      </c>
      <c r="EH53" s="5">
        <v>0.71109999999999995</v>
      </c>
      <c r="EI53" s="5">
        <v>0.16209999999999999</v>
      </c>
      <c r="EJ53" s="5">
        <v>0.91810000000000003</v>
      </c>
      <c r="EK53" s="5">
        <v>4.7999999999999996E-3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0.6377666666666667</v>
      </c>
      <c r="EW53" s="4">
        <f t="shared" si="1"/>
        <v>0.70929999999999993</v>
      </c>
      <c r="EX53" s="4">
        <f t="shared" si="2"/>
        <v>0.16196666666666668</v>
      </c>
      <c r="EY53" s="4">
        <f t="shared" si="3"/>
        <v>0.91836666666666666</v>
      </c>
      <c r="EZ53" s="4">
        <f t="shared" si="4"/>
        <v>4.333333333333334E-3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k=5, r=0.5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r=0.5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k=5, r=0.5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r=0.5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k=5, r=0.5</v>
      </c>
    </row>
    <row r="54" spans="1:161" x14ac:dyDescent="0.2">
      <c r="A54" s="1" t="s">
        <v>50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>
        <v>0.63049999999999995</v>
      </c>
      <c r="M54" s="4">
        <v>0.68559999999999999</v>
      </c>
      <c r="N54" s="4">
        <v>0.1449</v>
      </c>
      <c r="O54" s="4">
        <v>0.82709999999999995</v>
      </c>
      <c r="P54" s="4">
        <v>3.5999999999999999E-3</v>
      </c>
      <c r="Q54" s="5"/>
      <c r="R54" s="5"/>
      <c r="S54" s="5"/>
      <c r="T54" s="5"/>
      <c r="U54" s="5"/>
      <c r="V54" s="4"/>
      <c r="W54" s="4"/>
      <c r="X54" s="4"/>
      <c r="Y54" s="4"/>
      <c r="Z54" s="4"/>
      <c r="AA54" s="14"/>
      <c r="AB54" s="14"/>
      <c r="AC54" s="14"/>
      <c r="AD54" s="14"/>
      <c r="AE54" s="14"/>
      <c r="AF54" s="4"/>
      <c r="AG54" s="4"/>
      <c r="AH54" s="4"/>
      <c r="AI54" s="4"/>
      <c r="AJ54" s="4"/>
      <c r="AK54" s="14"/>
      <c r="AL54" s="14"/>
      <c r="AM54" s="14"/>
      <c r="AN54" s="14"/>
      <c r="AO54" s="14"/>
      <c r="AP54" s="4"/>
      <c r="AQ54" s="4"/>
      <c r="AR54" s="4"/>
      <c r="AS54" s="4"/>
      <c r="AT54" s="4"/>
      <c r="AU54" s="14"/>
      <c r="AV54" s="14"/>
      <c r="AW54" s="14"/>
      <c r="AX54" s="14"/>
      <c r="AY54" s="14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>
        <v>0.63170000000000004</v>
      </c>
      <c r="DI54" s="4">
        <v>0.6905</v>
      </c>
      <c r="DJ54" s="4">
        <v>0.14349999999999999</v>
      </c>
      <c r="DK54" s="4">
        <v>0.82930000000000004</v>
      </c>
      <c r="DL54" s="4">
        <v>4.5999999999999999E-3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>
        <v>0.63139999999999996</v>
      </c>
      <c r="EH54" s="5">
        <v>0.68940000000000001</v>
      </c>
      <c r="EI54" s="5">
        <v>0.14560000000000001</v>
      </c>
      <c r="EJ54" s="5">
        <v>0.82730000000000004</v>
      </c>
      <c r="EK54" s="5">
        <v>3.8E-3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0.63119999999999998</v>
      </c>
      <c r="EW54" s="4">
        <f t="shared" si="1"/>
        <v>0.6885</v>
      </c>
      <c r="EX54" s="4">
        <f t="shared" si="2"/>
        <v>0.14466666666666667</v>
      </c>
      <c r="EY54" s="4">
        <f t="shared" si="3"/>
        <v>0.82790000000000008</v>
      </c>
      <c r="EZ54" s="4">
        <f t="shared" si="4"/>
        <v>3.9999999999999992E-3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r=0.5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r=0.5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k=100, r=0.5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k=50, r=0.5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k=5, r=0.5</v>
      </c>
    </row>
    <row r="55" spans="1:161" x14ac:dyDescent="0.2">
      <c r="A55" s="1" t="s">
        <v>51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>
        <v>0.63549999999999995</v>
      </c>
      <c r="M55" s="4">
        <v>0.69140000000000001</v>
      </c>
      <c r="N55" s="4">
        <v>2.63E-2</v>
      </c>
      <c r="O55" s="4">
        <v>0.90290000000000004</v>
      </c>
      <c r="P55" s="4">
        <v>0.45950000000000002</v>
      </c>
      <c r="Q55" s="5"/>
      <c r="R55" s="5"/>
      <c r="S55" s="5"/>
      <c r="T55" s="5"/>
      <c r="U55" s="5"/>
      <c r="V55" s="4"/>
      <c r="W55" s="4"/>
      <c r="X55" s="4"/>
      <c r="Y55" s="4"/>
      <c r="Z55" s="4"/>
      <c r="AA55" s="14"/>
      <c r="AB55" s="14"/>
      <c r="AC55" s="14"/>
      <c r="AD55" s="14"/>
      <c r="AE55" s="14"/>
      <c r="AF55" s="4"/>
      <c r="AG55" s="4"/>
      <c r="AH55" s="4"/>
      <c r="AI55" s="4"/>
      <c r="AJ55" s="4"/>
      <c r="AK55" s="14"/>
      <c r="AL55" s="14"/>
      <c r="AM55" s="14"/>
      <c r="AN55" s="14"/>
      <c r="AO55" s="14"/>
      <c r="AP55" s="4"/>
      <c r="AQ55" s="4"/>
      <c r="AR55" s="4"/>
      <c r="AS55" s="4"/>
      <c r="AT55" s="4"/>
      <c r="AU55" s="14"/>
      <c r="AV55" s="14"/>
      <c r="AW55" s="14"/>
      <c r="AX55" s="14"/>
      <c r="AY55" s="14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>
        <v>0.63419999999999999</v>
      </c>
      <c r="DI55" s="4">
        <v>0.69010000000000005</v>
      </c>
      <c r="DJ55" s="4">
        <v>2.6700000000000002E-2</v>
      </c>
      <c r="DK55" s="4">
        <v>0.90290000000000004</v>
      </c>
      <c r="DL55" s="4">
        <v>0.63339999999999996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>
        <v>0.63360000000000005</v>
      </c>
      <c r="EH55" s="5">
        <v>0.6895</v>
      </c>
      <c r="EI55" s="5">
        <v>2.75E-2</v>
      </c>
      <c r="EJ55" s="5">
        <v>0.90269999999999995</v>
      </c>
      <c r="EK55" s="5">
        <v>0.39879999999999999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0.63443333333333329</v>
      </c>
      <c r="EW55" s="4">
        <f t="shared" si="1"/>
        <v>0.69033333333333324</v>
      </c>
      <c r="EX55" s="4">
        <f t="shared" si="2"/>
        <v>2.6833333333333334E-2</v>
      </c>
      <c r="EY55" s="4">
        <f t="shared" si="3"/>
        <v>0.90283333333333327</v>
      </c>
      <c r="EZ55" s="4">
        <f t="shared" si="4"/>
        <v>0.49723333333333336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k=100, r=0.5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k=100, r=0.5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k=100, r=0.5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k=5, r=0.5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k=100, r=0.5</v>
      </c>
    </row>
    <row r="56" spans="1:161" x14ac:dyDescent="0.2">
      <c r="A56" s="1" t="s">
        <v>52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>
        <v>0.60950000000000004</v>
      </c>
      <c r="M56" s="4">
        <v>0.63239999999999996</v>
      </c>
      <c r="N56" s="4">
        <v>0.21410000000000001</v>
      </c>
      <c r="O56" s="4">
        <v>0.83830000000000005</v>
      </c>
      <c r="P56" s="4">
        <v>5.1999999999999998E-3</v>
      </c>
      <c r="Q56" s="5"/>
      <c r="R56" s="5"/>
      <c r="S56" s="5"/>
      <c r="T56" s="5"/>
      <c r="U56" s="5"/>
      <c r="V56" s="4"/>
      <c r="W56" s="4"/>
      <c r="X56" s="4"/>
      <c r="Y56" s="4"/>
      <c r="Z56" s="4"/>
      <c r="AA56" s="14"/>
      <c r="AB56" s="14"/>
      <c r="AC56" s="14"/>
      <c r="AD56" s="14"/>
      <c r="AE56" s="14"/>
      <c r="AF56" s="4"/>
      <c r="AG56" s="4"/>
      <c r="AH56" s="4"/>
      <c r="AI56" s="4"/>
      <c r="AJ56" s="4"/>
      <c r="AK56" s="14"/>
      <c r="AL56" s="14"/>
      <c r="AM56" s="14"/>
      <c r="AN56" s="14"/>
      <c r="AO56" s="14"/>
      <c r="AP56" s="4"/>
      <c r="AQ56" s="4"/>
      <c r="AR56" s="4"/>
      <c r="AS56" s="4"/>
      <c r="AT56" s="4"/>
      <c r="AU56" s="14"/>
      <c r="AV56" s="14"/>
      <c r="AW56" s="14"/>
      <c r="AX56" s="14"/>
      <c r="AY56" s="14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>
        <v>0.6109</v>
      </c>
      <c r="DI56" s="4">
        <v>0.6381</v>
      </c>
      <c r="DJ56" s="4">
        <v>0.20749999999999999</v>
      </c>
      <c r="DK56" s="4">
        <v>0.83889999999999998</v>
      </c>
      <c r="DL56" s="4">
        <v>6.7000000000000002E-3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>
        <v>0.61050000000000004</v>
      </c>
      <c r="EH56" s="5">
        <v>0.63719999999999999</v>
      </c>
      <c r="EI56" s="5">
        <v>0.20910000000000001</v>
      </c>
      <c r="EJ56" s="5">
        <v>0.83830000000000005</v>
      </c>
      <c r="EK56" s="5">
        <v>4.1000000000000003E-3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0.61030000000000006</v>
      </c>
      <c r="EW56" s="4">
        <f t="shared" si="1"/>
        <v>0.63590000000000002</v>
      </c>
      <c r="EX56" s="4">
        <f t="shared" si="2"/>
        <v>0.21023333333333336</v>
      </c>
      <c r="EY56" s="4">
        <f t="shared" si="3"/>
        <v>0.83850000000000013</v>
      </c>
      <c r="EZ56" s="4">
        <f t="shared" si="4"/>
        <v>5.3333333333333332E-3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k=5, r=0.5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r=0.5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k=5, r=0.5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k=50, r=0.5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k=100, r=0.5</v>
      </c>
    </row>
    <row r="57" spans="1:161" x14ac:dyDescent="0.2">
      <c r="A57" s="1" t="s">
        <v>53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>
        <v>0.61539999999999995</v>
      </c>
      <c r="M57" s="4">
        <v>0.64590000000000003</v>
      </c>
      <c r="N57" s="4">
        <v>0.2092</v>
      </c>
      <c r="O57" s="4">
        <v>0.85960000000000003</v>
      </c>
      <c r="P57" s="4">
        <v>3.2000000000000002E-3</v>
      </c>
      <c r="Q57" s="5"/>
      <c r="R57" s="5"/>
      <c r="S57" s="5"/>
      <c r="T57" s="5"/>
      <c r="U57" s="5"/>
      <c r="V57" s="4"/>
      <c r="W57" s="4"/>
      <c r="X57" s="4"/>
      <c r="Y57" s="4"/>
      <c r="Z57" s="4"/>
      <c r="AA57" s="14"/>
      <c r="AB57" s="14"/>
      <c r="AC57" s="14"/>
      <c r="AD57" s="14"/>
      <c r="AE57" s="14"/>
      <c r="AF57" s="4"/>
      <c r="AG57" s="4"/>
      <c r="AH57" s="4"/>
      <c r="AI57" s="4"/>
      <c r="AJ57" s="4"/>
      <c r="AK57" s="14"/>
      <c r="AL57" s="14"/>
      <c r="AM57" s="14"/>
      <c r="AN57" s="14"/>
      <c r="AO57" s="14"/>
      <c r="AP57" s="4"/>
      <c r="AQ57" s="4"/>
      <c r="AR57" s="4"/>
      <c r="AS57" s="4"/>
      <c r="AT57" s="4"/>
      <c r="AU57" s="14"/>
      <c r="AV57" s="14"/>
      <c r="AW57" s="14"/>
      <c r="AX57" s="14"/>
      <c r="AY57" s="14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>
        <v>0.61739999999999995</v>
      </c>
      <c r="DI57" s="4">
        <v>0.65369999999999995</v>
      </c>
      <c r="DJ57" s="4">
        <v>0.19600000000000001</v>
      </c>
      <c r="DK57" s="4">
        <v>0.85909999999999997</v>
      </c>
      <c r="DL57" s="4">
        <v>4.4999999999999997E-3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>
        <v>0.61709999999999998</v>
      </c>
      <c r="EH57" s="5">
        <v>0.65300000000000002</v>
      </c>
      <c r="EI57" s="5">
        <v>0.1973</v>
      </c>
      <c r="EJ57" s="5">
        <v>0.85860000000000003</v>
      </c>
      <c r="EK57" s="5">
        <v>3.0000000000000001E-3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0.61663333333333326</v>
      </c>
      <c r="EW57" s="4">
        <f t="shared" si="1"/>
        <v>0.65086666666666659</v>
      </c>
      <c r="EX57" s="4">
        <f t="shared" si="2"/>
        <v>0.20083333333333334</v>
      </c>
      <c r="EY57" s="4">
        <f t="shared" si="3"/>
        <v>0.85910000000000009</v>
      </c>
      <c r="EZ57" s="4">
        <f t="shared" si="4"/>
        <v>3.5666666666666672E-3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k=5, r=0.5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r=0.5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k=5, r=0.5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r=0.5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k=100, r=0.5</v>
      </c>
    </row>
    <row r="58" spans="1:161" x14ac:dyDescent="0.2">
      <c r="A58" s="1" t="s">
        <v>54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>
        <v>0.62329999999999997</v>
      </c>
      <c r="M58" s="4">
        <v>0.66249999999999998</v>
      </c>
      <c r="N58" s="4">
        <v>0.19370000000000001</v>
      </c>
      <c r="O58" s="4">
        <v>0.86109999999999998</v>
      </c>
      <c r="P58" s="4">
        <v>4.1999999999999997E-3</v>
      </c>
      <c r="Q58" s="5"/>
      <c r="R58" s="5"/>
      <c r="S58" s="5"/>
      <c r="T58" s="5"/>
      <c r="U58" s="5"/>
      <c r="V58" s="4"/>
      <c r="W58" s="4"/>
      <c r="X58" s="4"/>
      <c r="Y58" s="4"/>
      <c r="Z58" s="4"/>
      <c r="AA58" s="14"/>
      <c r="AB58" s="14"/>
      <c r="AC58" s="14"/>
      <c r="AD58" s="14"/>
      <c r="AE58" s="14"/>
      <c r="AF58" s="4"/>
      <c r="AG58" s="4"/>
      <c r="AH58" s="4"/>
      <c r="AI58" s="4"/>
      <c r="AJ58" s="4"/>
      <c r="AK58" s="14"/>
      <c r="AL58" s="14"/>
      <c r="AM58" s="14"/>
      <c r="AN58" s="14"/>
      <c r="AO58" s="14"/>
      <c r="AP58" s="4"/>
      <c r="AQ58" s="4"/>
      <c r="AR58" s="4"/>
      <c r="AS58" s="4"/>
      <c r="AT58" s="4"/>
      <c r="AU58" s="14"/>
      <c r="AV58" s="14"/>
      <c r="AW58" s="14"/>
      <c r="AX58" s="14"/>
      <c r="AY58" s="14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>
        <v>0.62429999999999997</v>
      </c>
      <c r="DI58" s="4">
        <v>0.66749999999999998</v>
      </c>
      <c r="DJ58" s="4">
        <v>0.1832</v>
      </c>
      <c r="DK58" s="4">
        <v>0.86080000000000001</v>
      </c>
      <c r="DL58" s="4">
        <v>5.8999999999999999E-3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>
        <v>0.62390000000000001</v>
      </c>
      <c r="EH58" s="5">
        <v>0.66679999999999995</v>
      </c>
      <c r="EI58" s="5">
        <v>0.18509999999999999</v>
      </c>
      <c r="EJ58" s="5">
        <v>0.86029999999999995</v>
      </c>
      <c r="EK58" s="5">
        <v>3.8999999999999998E-3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0.62383333333333324</v>
      </c>
      <c r="EW58" s="4">
        <f t="shared" si="1"/>
        <v>0.66559999999999997</v>
      </c>
      <c r="EX58" s="4">
        <f t="shared" si="2"/>
        <v>0.18733333333333335</v>
      </c>
      <c r="EY58" s="4">
        <f t="shared" si="3"/>
        <v>0.86073333333333324</v>
      </c>
      <c r="EZ58" s="4">
        <f t="shared" si="4"/>
        <v>4.6666666666666662E-3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k=5, r=0.5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r=0.5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k=5, r=0.5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k=5, r=0.5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k=100, r=0.5</v>
      </c>
    </row>
    <row r="59" spans="1:161" x14ac:dyDescent="0.2">
      <c r="A59" s="1" t="s">
        <v>55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>
        <v>0.61509999999999998</v>
      </c>
      <c r="M59" s="4">
        <v>0.65459999999999996</v>
      </c>
      <c r="N59" s="4">
        <v>0.21560000000000001</v>
      </c>
      <c r="O59" s="4">
        <v>0.87690000000000001</v>
      </c>
      <c r="P59" s="4">
        <v>6.1199999999999997E-2</v>
      </c>
      <c r="Q59" s="5"/>
      <c r="R59" s="5"/>
      <c r="S59" s="5"/>
      <c r="T59" s="5"/>
      <c r="U59" s="5"/>
      <c r="V59" s="4"/>
      <c r="W59" s="4"/>
      <c r="X59" s="4"/>
      <c r="Y59" s="4"/>
      <c r="Z59" s="4"/>
      <c r="AA59" s="14"/>
      <c r="AB59" s="14"/>
      <c r="AC59" s="14"/>
      <c r="AD59" s="14"/>
      <c r="AE59" s="14"/>
      <c r="AF59" s="4"/>
      <c r="AG59" s="4"/>
      <c r="AH59" s="4"/>
      <c r="AI59" s="4"/>
      <c r="AJ59" s="4"/>
      <c r="AK59" s="14"/>
      <c r="AL59" s="14"/>
      <c r="AM59" s="14"/>
      <c r="AN59" s="14"/>
      <c r="AO59" s="14"/>
      <c r="AP59" s="4"/>
      <c r="AQ59" s="4"/>
      <c r="AR59" s="4"/>
      <c r="AS59" s="4"/>
      <c r="AT59" s="4"/>
      <c r="AU59" s="14"/>
      <c r="AV59" s="14"/>
      <c r="AW59" s="14"/>
      <c r="AX59" s="14"/>
      <c r="AY59" s="14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>
        <v>0.61550000000000005</v>
      </c>
      <c r="DI59" s="4">
        <v>0.65890000000000004</v>
      </c>
      <c r="DJ59" s="4">
        <v>0.2102</v>
      </c>
      <c r="DK59" s="4">
        <v>0.877</v>
      </c>
      <c r="DL59" s="4">
        <v>7.2999999999999995E-2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>
        <v>0.61550000000000005</v>
      </c>
      <c r="EH59" s="5">
        <v>0.65910000000000002</v>
      </c>
      <c r="EI59" s="5">
        <v>0.21390000000000001</v>
      </c>
      <c r="EJ59" s="5">
        <v>0.877</v>
      </c>
      <c r="EK59" s="5">
        <v>5.0799999999999998E-2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0.61536666666666662</v>
      </c>
      <c r="EW59" s="4">
        <f t="shared" si="1"/>
        <v>0.6575333333333333</v>
      </c>
      <c r="EX59" s="4">
        <f t="shared" si="2"/>
        <v>0.21323333333333336</v>
      </c>
      <c r="EY59" s="4">
        <f t="shared" si="3"/>
        <v>0.87696666666666667</v>
      </c>
      <c r="EZ59" s="4">
        <f t="shared" si="4"/>
        <v>6.1666666666666668E-2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k=5, r=0.5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r=0.5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k=5, r=0.5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k=50, r=0.5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k=100, r=0.5</v>
      </c>
    </row>
    <row r="60" spans="1:161" x14ac:dyDescent="0.2">
      <c r="A60" s="1" t="s">
        <v>56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>
        <v>0.62209999999999999</v>
      </c>
      <c r="M60" s="4">
        <v>0.67789999999999995</v>
      </c>
      <c r="N60" s="4">
        <v>0.18990000000000001</v>
      </c>
      <c r="O60" s="4">
        <v>0.88939999999999997</v>
      </c>
      <c r="P60" s="4">
        <v>3.5999999999999999E-3</v>
      </c>
      <c r="Q60" s="5"/>
      <c r="R60" s="5"/>
      <c r="S60" s="5"/>
      <c r="T60" s="5"/>
      <c r="U60" s="5"/>
      <c r="V60" s="4"/>
      <c r="W60" s="4"/>
      <c r="X60" s="4"/>
      <c r="Y60" s="4"/>
      <c r="Z60" s="4"/>
      <c r="AA60" s="14"/>
      <c r="AB60" s="14"/>
      <c r="AC60" s="14"/>
      <c r="AD60" s="14"/>
      <c r="AE60" s="14"/>
      <c r="AF60" s="4"/>
      <c r="AG60" s="4"/>
      <c r="AH60" s="4"/>
      <c r="AI60" s="4"/>
      <c r="AJ60" s="4"/>
      <c r="AK60" s="14"/>
      <c r="AL60" s="14"/>
      <c r="AM60" s="14"/>
      <c r="AN60" s="14"/>
      <c r="AO60" s="14"/>
      <c r="AP60" s="4"/>
      <c r="AQ60" s="4"/>
      <c r="AR60" s="4"/>
      <c r="AS60" s="4"/>
      <c r="AT60" s="4"/>
      <c r="AU60" s="14"/>
      <c r="AV60" s="14"/>
      <c r="AW60" s="14"/>
      <c r="AX60" s="14"/>
      <c r="AY60" s="14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14"/>
      <c r="CJ60" s="14"/>
      <c r="CK60" s="14"/>
      <c r="CL60" s="14"/>
      <c r="CM60" s="14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>
        <v>0.62170000000000003</v>
      </c>
      <c r="DI60" s="4">
        <v>0.68010000000000004</v>
      </c>
      <c r="DJ60" s="4">
        <v>0.19289999999999999</v>
      </c>
      <c r="DK60" s="4">
        <v>0.88980000000000004</v>
      </c>
      <c r="DL60" s="4">
        <v>5.5999999999999999E-3</v>
      </c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>
        <v>0.621</v>
      </c>
      <c r="EH60" s="5">
        <v>0.67920000000000003</v>
      </c>
      <c r="EI60" s="5">
        <v>0.1946</v>
      </c>
      <c r="EJ60" s="5">
        <v>0.88949999999999996</v>
      </c>
      <c r="EK60" s="5">
        <v>3.5000000000000001E-3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0.62160000000000004</v>
      </c>
      <c r="EW60" s="4">
        <f t="shared" si="1"/>
        <v>0.67906666666666682</v>
      </c>
      <c r="EX60" s="4">
        <f t="shared" si="2"/>
        <v>0.19246666666666667</v>
      </c>
      <c r="EY60" s="4">
        <f t="shared" si="3"/>
        <v>0.88956666666666662</v>
      </c>
      <c r="EZ60" s="4">
        <f t="shared" si="4"/>
        <v>4.2333333333333329E-3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k=100, r=0.5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r=0.5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k=100, r=0.5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k=50, r=0.5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k=100, r=0.5</v>
      </c>
    </row>
    <row r="61" spans="1:161" x14ac:dyDescent="0.2">
      <c r="A61" s="1" t="s">
        <v>57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>
        <v>0.63170000000000004</v>
      </c>
      <c r="M61" s="4">
        <v>0.69579999999999997</v>
      </c>
      <c r="N61" s="4">
        <v>0.19409999999999999</v>
      </c>
      <c r="O61" s="4">
        <v>0.92249999999999999</v>
      </c>
      <c r="P61" s="4">
        <v>4.3E-3</v>
      </c>
      <c r="Q61" s="5"/>
      <c r="R61" s="5"/>
      <c r="S61" s="5"/>
      <c r="T61" s="5"/>
      <c r="U61" s="5"/>
      <c r="V61" s="4"/>
      <c r="W61" s="4"/>
      <c r="X61" s="4"/>
      <c r="Y61" s="4"/>
      <c r="Z61" s="4"/>
      <c r="AA61" s="14"/>
      <c r="AB61" s="14"/>
      <c r="AC61" s="14"/>
      <c r="AD61" s="14"/>
      <c r="AE61" s="14"/>
      <c r="AF61" s="4"/>
      <c r="AG61" s="4"/>
      <c r="AH61" s="4"/>
      <c r="AI61" s="4"/>
      <c r="AJ61" s="4"/>
      <c r="AK61" s="14"/>
      <c r="AL61" s="14"/>
      <c r="AM61" s="14"/>
      <c r="AN61" s="14"/>
      <c r="AO61" s="14"/>
      <c r="AP61" s="4"/>
      <c r="AQ61" s="4"/>
      <c r="AR61" s="4"/>
      <c r="AS61" s="4"/>
      <c r="AT61" s="4"/>
      <c r="AU61" s="14"/>
      <c r="AV61" s="14"/>
      <c r="AW61" s="14"/>
      <c r="AX61" s="14"/>
      <c r="AY61" s="14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14"/>
      <c r="CJ61" s="14"/>
      <c r="CK61" s="14"/>
      <c r="CL61" s="14"/>
      <c r="CM61" s="14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>
        <v>0.63019999999999998</v>
      </c>
      <c r="DI61" s="4">
        <v>0.69530000000000003</v>
      </c>
      <c r="DJ61" s="4">
        <v>0.18340000000000001</v>
      </c>
      <c r="DK61" s="4">
        <v>0.92400000000000004</v>
      </c>
      <c r="DL61" s="4">
        <v>6.3E-3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14">
        <v>0.63039999999999996</v>
      </c>
      <c r="EH61" s="14">
        <v>0.69520000000000004</v>
      </c>
      <c r="EI61" s="14">
        <v>0.18140000000000001</v>
      </c>
      <c r="EJ61" s="14">
        <v>0.92349999999999999</v>
      </c>
      <c r="EK61" s="14">
        <v>3.8E-3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0.6307666666666667</v>
      </c>
      <c r="EW61" s="4">
        <f t="shared" si="1"/>
        <v>0.69543333333333335</v>
      </c>
      <c r="EX61" s="4">
        <f t="shared" si="2"/>
        <v>0.18629999999999999</v>
      </c>
      <c r="EY61" s="4">
        <f t="shared" si="3"/>
        <v>0.92333333333333334</v>
      </c>
      <c r="EZ61" s="4">
        <f t="shared" si="4"/>
        <v>4.7999999999999996E-3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k=50, r=0.5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k=100, r=0.5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k=5, r=0.5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k=50, r=0.5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k=100, r=0.5</v>
      </c>
    </row>
    <row r="62" spans="1:161" x14ac:dyDescent="0.2">
      <c r="A62" s="1" t="s">
        <v>58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>
        <v>0.62419999999999998</v>
      </c>
      <c r="M62" s="4">
        <v>0.67569999999999997</v>
      </c>
      <c r="N62" s="4">
        <v>0.1736</v>
      </c>
      <c r="O62" s="4">
        <v>0.85109999999999997</v>
      </c>
      <c r="P62" s="4">
        <v>5.5999999999999999E-3</v>
      </c>
      <c r="Q62" s="5"/>
      <c r="R62" s="5"/>
      <c r="S62" s="5"/>
      <c r="T62" s="5"/>
      <c r="U62" s="5"/>
      <c r="V62" s="4"/>
      <c r="W62" s="4"/>
      <c r="X62" s="4"/>
      <c r="Y62" s="4"/>
      <c r="Z62" s="4"/>
      <c r="AA62" s="14"/>
      <c r="AB62" s="14"/>
      <c r="AC62" s="14"/>
      <c r="AD62" s="14"/>
      <c r="AE62" s="14"/>
      <c r="AF62" s="4"/>
      <c r="AG62" s="4"/>
      <c r="AH62" s="4"/>
      <c r="AI62" s="4"/>
      <c r="AJ62" s="4"/>
      <c r="AK62" s="14"/>
      <c r="AL62" s="14"/>
      <c r="AM62" s="14"/>
      <c r="AN62" s="14"/>
      <c r="AO62" s="14"/>
      <c r="AP62" s="4"/>
      <c r="AQ62" s="4"/>
      <c r="AR62" s="4"/>
      <c r="AS62" s="4"/>
      <c r="AT62" s="4"/>
      <c r="AU62" s="14"/>
      <c r="AV62" s="14"/>
      <c r="AW62" s="14"/>
      <c r="AX62" s="14"/>
      <c r="AY62" s="14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14"/>
      <c r="CJ62" s="14"/>
      <c r="CK62" s="14"/>
      <c r="CL62" s="14"/>
      <c r="CM62" s="14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>
        <v>0.624</v>
      </c>
      <c r="DI62" s="4">
        <v>0.67910000000000004</v>
      </c>
      <c r="DJ62" s="4">
        <v>0.16289999999999999</v>
      </c>
      <c r="DK62" s="4">
        <v>0.85140000000000005</v>
      </c>
      <c r="DL62" s="4">
        <v>8.8999999999999999E-3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14">
        <v>0.62360000000000004</v>
      </c>
      <c r="EH62" s="14">
        <v>0.67810000000000004</v>
      </c>
      <c r="EI62" s="14">
        <v>0.16520000000000001</v>
      </c>
      <c r="EJ62" s="14">
        <v>0.85140000000000005</v>
      </c>
      <c r="EK62" s="14">
        <v>6.4000000000000003E-3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0.62393333333333334</v>
      </c>
      <c r="EW62" s="4">
        <f t="shared" si="1"/>
        <v>0.67763333333333342</v>
      </c>
      <c r="EX62" s="4">
        <f t="shared" si="2"/>
        <v>0.16723333333333334</v>
      </c>
      <c r="EY62" s="4">
        <f t="shared" si="3"/>
        <v>0.85130000000000006</v>
      </c>
      <c r="EZ62" s="4">
        <f t="shared" si="4"/>
        <v>6.9666666666666661E-3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k=100, r=0.5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r=0.5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k=5, r=0.5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k=50, r=0.5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k=5, r=0.5</v>
      </c>
    </row>
    <row r="63" spans="1:161" x14ac:dyDescent="0.2">
      <c r="A63" s="1" t="s">
        <v>59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>
        <v>0.62350000000000005</v>
      </c>
      <c r="M63" s="4">
        <v>0.67220000000000002</v>
      </c>
      <c r="N63" s="4">
        <v>0.18390000000000001</v>
      </c>
      <c r="O63" s="4">
        <v>0.8841</v>
      </c>
      <c r="P63" s="4">
        <v>4.1999999999999997E-3</v>
      </c>
      <c r="Q63" s="5"/>
      <c r="R63" s="5"/>
      <c r="S63" s="5"/>
      <c r="T63" s="5"/>
      <c r="U63" s="5"/>
      <c r="V63" s="4"/>
      <c r="W63" s="4"/>
      <c r="X63" s="4"/>
      <c r="Y63" s="4"/>
      <c r="Z63" s="4"/>
      <c r="AA63" s="14"/>
      <c r="AB63" s="14"/>
      <c r="AC63" s="14"/>
      <c r="AD63" s="14"/>
      <c r="AE63" s="14"/>
      <c r="AF63" s="4"/>
      <c r="AG63" s="4"/>
      <c r="AH63" s="4"/>
      <c r="AI63" s="4"/>
      <c r="AJ63" s="4"/>
      <c r="AK63" s="14"/>
      <c r="AL63" s="14"/>
      <c r="AM63" s="14"/>
      <c r="AN63" s="14"/>
      <c r="AO63" s="14"/>
      <c r="AP63" s="4"/>
      <c r="AQ63" s="4"/>
      <c r="AR63" s="4"/>
      <c r="AS63" s="4"/>
      <c r="AT63" s="4"/>
      <c r="AU63" s="14"/>
      <c r="AV63" s="14"/>
      <c r="AW63" s="14"/>
      <c r="AX63" s="14"/>
      <c r="AY63" s="14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14"/>
      <c r="CJ63" s="14"/>
      <c r="CK63" s="14"/>
      <c r="CL63" s="14"/>
      <c r="CM63" s="14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>
        <v>0.62460000000000004</v>
      </c>
      <c r="DI63" s="4">
        <v>0.67820000000000003</v>
      </c>
      <c r="DJ63" s="4">
        <v>0.17710000000000001</v>
      </c>
      <c r="DK63" s="4">
        <v>0.88600000000000001</v>
      </c>
      <c r="DL63" s="4">
        <v>6.1999999999999998E-3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>
        <v>0.62439999999999996</v>
      </c>
      <c r="EH63" s="5">
        <v>0.67759999999999998</v>
      </c>
      <c r="EI63" s="5">
        <v>0.1787</v>
      </c>
      <c r="EJ63" s="5">
        <v>0.88570000000000004</v>
      </c>
      <c r="EK63" s="5">
        <v>4.4000000000000003E-3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0.62416666666666665</v>
      </c>
      <c r="EW63" s="4">
        <f t="shared" si="1"/>
        <v>0.67600000000000005</v>
      </c>
      <c r="EX63" s="4">
        <f t="shared" si="2"/>
        <v>0.17989999999999998</v>
      </c>
      <c r="EY63" s="4">
        <f t="shared" si="3"/>
        <v>0.88526666666666676</v>
      </c>
      <c r="EZ63" s="4">
        <f t="shared" si="4"/>
        <v>4.9333333333333338E-3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k=5, r=0.5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r=0.5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k=5, r=0.5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k=50, r=0.5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k=5, r=0.5</v>
      </c>
    </row>
    <row r="64" spans="1:161" x14ac:dyDescent="0.2">
      <c r="A64" s="1" t="s">
        <v>60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>
        <v>0.62160000000000004</v>
      </c>
      <c r="M64" s="4">
        <v>0.66859999999999997</v>
      </c>
      <c r="N64" s="4">
        <v>0.17399999999999999</v>
      </c>
      <c r="O64" s="4">
        <v>0.84219999999999995</v>
      </c>
      <c r="P64" s="4">
        <v>9.1999999999999998E-3</v>
      </c>
      <c r="Q64" s="5"/>
      <c r="R64" s="5"/>
      <c r="S64" s="5"/>
      <c r="T64" s="5"/>
      <c r="U64" s="5"/>
      <c r="V64" s="4"/>
      <c r="W64" s="4"/>
      <c r="X64" s="4"/>
      <c r="Y64" s="4"/>
      <c r="Z64" s="4"/>
      <c r="AA64" s="14"/>
      <c r="AB64" s="14"/>
      <c r="AC64" s="14"/>
      <c r="AD64" s="14"/>
      <c r="AE64" s="14"/>
      <c r="AF64" s="4"/>
      <c r="AG64" s="4"/>
      <c r="AH64" s="4"/>
      <c r="AI64" s="4"/>
      <c r="AJ64" s="4"/>
      <c r="AK64" s="14"/>
      <c r="AL64" s="14"/>
      <c r="AM64" s="14"/>
      <c r="AN64" s="14"/>
      <c r="AO64" s="14"/>
      <c r="AP64" s="4"/>
      <c r="AQ64" s="4"/>
      <c r="AR64" s="4"/>
      <c r="AS64" s="4"/>
      <c r="AT64" s="4"/>
      <c r="AU64" s="14"/>
      <c r="AV64" s="14"/>
      <c r="AW64" s="14"/>
      <c r="AX64" s="14"/>
      <c r="AY64" s="14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14"/>
      <c r="CJ64" s="14"/>
      <c r="CK64" s="14"/>
      <c r="CL64" s="14"/>
      <c r="CM64" s="14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>
        <v>0.62170000000000003</v>
      </c>
      <c r="DI64" s="4">
        <v>0.67169999999999996</v>
      </c>
      <c r="DJ64" s="4">
        <v>0.16750000000000001</v>
      </c>
      <c r="DK64" s="4">
        <v>0.84309999999999996</v>
      </c>
      <c r="DL64" s="4">
        <v>1.2699999999999999E-2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>
        <v>0.62160000000000004</v>
      </c>
      <c r="EH64" s="5">
        <v>0.67159999999999997</v>
      </c>
      <c r="EI64" s="5">
        <v>0.16880000000000001</v>
      </c>
      <c r="EJ64" s="5">
        <v>0.84330000000000005</v>
      </c>
      <c r="EK64" s="5">
        <v>8.0000000000000002E-3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0.62163333333333337</v>
      </c>
      <c r="EW64" s="4">
        <f t="shared" si="1"/>
        <v>0.6706333333333333</v>
      </c>
      <c r="EX64" s="4">
        <f t="shared" si="2"/>
        <v>0.1701</v>
      </c>
      <c r="EY64" s="4">
        <f t="shared" si="3"/>
        <v>0.84286666666666665</v>
      </c>
      <c r="EZ64" s="4">
        <f t="shared" si="4"/>
        <v>9.9666666666666671E-3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k=5, r=0.5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k=5, r=0.5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k=5, r=0.5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k=100, r=0.5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k=100, r=0.5</v>
      </c>
    </row>
    <row r="65" spans="1:161" x14ac:dyDescent="0.2">
      <c r="A65" s="1" t="s">
        <v>61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>
        <v>0.64200000000000002</v>
      </c>
      <c r="M65" s="4">
        <v>0.69730000000000003</v>
      </c>
      <c r="N65" s="4">
        <v>0.1691</v>
      </c>
      <c r="O65" s="4">
        <v>0.82989999999999997</v>
      </c>
      <c r="P65" s="4">
        <v>3.0999999999999999E-3</v>
      </c>
      <c r="Q65" s="5"/>
      <c r="R65" s="5"/>
      <c r="S65" s="5"/>
      <c r="T65" s="5"/>
      <c r="U65" s="5"/>
      <c r="V65" s="4"/>
      <c r="W65" s="4"/>
      <c r="X65" s="4"/>
      <c r="Y65" s="4"/>
      <c r="Z65" s="4"/>
      <c r="AA65" s="14"/>
      <c r="AB65" s="14"/>
      <c r="AC65" s="14"/>
      <c r="AD65" s="14"/>
      <c r="AE65" s="14"/>
      <c r="AF65" s="4"/>
      <c r="AG65" s="4"/>
      <c r="AH65" s="4"/>
      <c r="AI65" s="4"/>
      <c r="AJ65" s="4"/>
      <c r="AK65" s="14"/>
      <c r="AL65" s="14"/>
      <c r="AM65" s="14"/>
      <c r="AN65" s="14"/>
      <c r="AO65" s="14"/>
      <c r="AP65" s="4"/>
      <c r="AQ65" s="4"/>
      <c r="AR65" s="4"/>
      <c r="AS65" s="4"/>
      <c r="AT65" s="4"/>
      <c r="AU65" s="14"/>
      <c r="AV65" s="14"/>
      <c r="AW65" s="14"/>
      <c r="AX65" s="14"/>
      <c r="AY65" s="14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14"/>
      <c r="CJ65" s="14"/>
      <c r="CK65" s="14"/>
      <c r="CL65" s="14"/>
      <c r="CM65" s="14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>
        <v>0.64139999999999997</v>
      </c>
      <c r="DI65" s="4">
        <v>0.69779999999999998</v>
      </c>
      <c r="DJ65" s="4">
        <v>0.1661</v>
      </c>
      <c r="DK65" s="4">
        <v>0.83089999999999997</v>
      </c>
      <c r="DL65" s="4">
        <v>4.8999999999999998E-3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>
        <v>0.64100000000000001</v>
      </c>
      <c r="EH65" s="5">
        <v>0.69710000000000005</v>
      </c>
      <c r="EI65" s="5">
        <v>0.1676</v>
      </c>
      <c r="EJ65" s="5">
        <v>0.82979999999999998</v>
      </c>
      <c r="EK65" s="5">
        <v>3.2000000000000002E-3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0.64146666666666663</v>
      </c>
      <c r="EW65" s="4">
        <f t="shared" si="1"/>
        <v>0.69740000000000002</v>
      </c>
      <c r="EX65" s="4">
        <f t="shared" si="2"/>
        <v>0.1676</v>
      </c>
      <c r="EY65" s="4">
        <f t="shared" si="3"/>
        <v>0.83020000000000005</v>
      </c>
      <c r="EZ65" s="4">
        <f t="shared" si="4"/>
        <v>3.7333333333333333E-3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k=100, r=0.5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k=100, r=0.5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k=5, r=0.5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k=50, r=0.5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k=5, r=0.5</v>
      </c>
    </row>
    <row r="66" spans="1:161" s="11" customFormat="1" x14ac:dyDescent="0.2">
      <c r="A66" s="11" t="s">
        <v>222</v>
      </c>
      <c r="B66" s="4"/>
      <c r="C66" s="4"/>
      <c r="D66" s="4"/>
      <c r="E66" s="4"/>
      <c r="F66" s="4"/>
      <c r="G66" s="14"/>
      <c r="H66" s="14"/>
      <c r="I66" s="14"/>
      <c r="J66" s="14"/>
      <c r="K66" s="14"/>
      <c r="L66" s="4">
        <v>0.62539999999999996</v>
      </c>
      <c r="M66" s="4">
        <v>0.68320000000000003</v>
      </c>
      <c r="N66" s="4">
        <v>0.1762</v>
      </c>
      <c r="O66" s="4">
        <v>0.88600000000000001</v>
      </c>
      <c r="P66" s="4">
        <v>4.5999999999999999E-3</v>
      </c>
      <c r="Q66" s="14"/>
      <c r="R66" s="14"/>
      <c r="S66" s="14"/>
      <c r="T66" s="14"/>
      <c r="U66" s="14"/>
      <c r="V66" s="4"/>
      <c r="W66" s="4"/>
      <c r="X66" s="4"/>
      <c r="Y66" s="4"/>
      <c r="Z66" s="4"/>
      <c r="AA66" s="14"/>
      <c r="AB66" s="14"/>
      <c r="AC66" s="14"/>
      <c r="AD66" s="14"/>
      <c r="AE66" s="14"/>
      <c r="AF66" s="4"/>
      <c r="AG66" s="4"/>
      <c r="AH66" s="4"/>
      <c r="AI66" s="4"/>
      <c r="AJ66" s="4"/>
      <c r="AK66" s="14"/>
      <c r="AL66" s="14"/>
      <c r="AM66" s="14"/>
      <c r="AN66" s="14"/>
      <c r="AO66" s="14"/>
      <c r="AP66" s="4"/>
      <c r="AQ66" s="4"/>
      <c r="AR66" s="4"/>
      <c r="AS66" s="4"/>
      <c r="AT66" s="4"/>
      <c r="AU66" s="14"/>
      <c r="AV66" s="14"/>
      <c r="AW66" s="14"/>
      <c r="AX66" s="14"/>
      <c r="AY66" s="14"/>
      <c r="AZ66" s="4"/>
      <c r="BA66" s="4"/>
      <c r="BB66" s="4"/>
      <c r="BC66" s="4"/>
      <c r="BD66" s="4"/>
      <c r="BE66" s="14"/>
      <c r="BF66" s="14"/>
      <c r="BG66" s="14"/>
      <c r="BH66" s="14"/>
      <c r="BI66" s="14"/>
      <c r="BJ66" s="4"/>
      <c r="BK66" s="4"/>
      <c r="BL66" s="4"/>
      <c r="BM66" s="4"/>
      <c r="BN66" s="4"/>
      <c r="BO66" s="14"/>
      <c r="BP66" s="14"/>
      <c r="BQ66" s="14"/>
      <c r="BR66" s="14"/>
      <c r="BS66" s="14"/>
      <c r="BT66" s="4"/>
      <c r="BU66" s="4"/>
      <c r="BV66" s="4"/>
      <c r="BW66" s="4"/>
      <c r="BX66" s="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14"/>
      <c r="CJ66" s="14"/>
      <c r="CK66" s="14"/>
      <c r="CL66" s="14"/>
      <c r="CM66" s="14"/>
      <c r="CN66" s="4"/>
      <c r="CO66" s="4"/>
      <c r="CP66" s="4"/>
      <c r="CQ66" s="4"/>
      <c r="CR66" s="4"/>
      <c r="CS66" s="14"/>
      <c r="CT66" s="14"/>
      <c r="CU66" s="14"/>
      <c r="CV66" s="14"/>
      <c r="CW66" s="14"/>
      <c r="CX66" s="4"/>
      <c r="CY66" s="4"/>
      <c r="CZ66" s="4"/>
      <c r="DA66" s="4"/>
      <c r="DB66" s="4"/>
      <c r="DC66" s="14"/>
      <c r="DD66" s="14"/>
      <c r="DE66" s="14"/>
      <c r="DF66" s="14"/>
      <c r="DG66" s="14"/>
      <c r="DH66" s="4">
        <v>0.62529999999999997</v>
      </c>
      <c r="DI66" s="4">
        <v>0.6855</v>
      </c>
      <c r="DJ66" s="4">
        <v>0.1767</v>
      </c>
      <c r="DK66" s="4">
        <v>0.88680000000000003</v>
      </c>
      <c r="DL66" s="4">
        <v>7.4999999999999997E-3</v>
      </c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>
        <v>0.62470000000000003</v>
      </c>
      <c r="EH66" s="14">
        <v>0.68479999999999996</v>
      </c>
      <c r="EI66" s="14">
        <v>0.17879999999999999</v>
      </c>
      <c r="EJ66" s="14">
        <v>0.88670000000000004</v>
      </c>
      <c r="EK66" s="14">
        <v>5.1999999999999998E-3</v>
      </c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0.62513333333333332</v>
      </c>
      <c r="EW66" s="4">
        <f t="shared" si="1"/>
        <v>0.6845</v>
      </c>
      <c r="EX66" s="4">
        <f t="shared" si="2"/>
        <v>0.17723333333333333</v>
      </c>
      <c r="EY66" s="4">
        <f t="shared" si="3"/>
        <v>0.88650000000000018</v>
      </c>
      <c r="EZ66" s="4">
        <f t="shared" si="4"/>
        <v>5.7666666666666665E-3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k=100, r=0.5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k=5, r=0.5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k=100, r=0.5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k=50,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k=5, r=0.5</v>
      </c>
    </row>
    <row r="67" spans="1:161" x14ac:dyDescent="0.2">
      <c r="A67" s="1" t="s">
        <v>62</v>
      </c>
      <c r="B67" s="4"/>
      <c r="C67" s="4"/>
      <c r="D67" s="4"/>
      <c r="E67" s="4"/>
      <c r="F67" s="4"/>
      <c r="G67" s="14"/>
      <c r="H67" s="14"/>
      <c r="I67" s="14"/>
      <c r="J67" s="14"/>
      <c r="K67" s="14"/>
      <c r="L67" s="4">
        <v>0.63129999999999997</v>
      </c>
      <c r="M67" s="4">
        <v>0.70469999999999999</v>
      </c>
      <c r="N67" s="4">
        <v>0.23069999999999999</v>
      </c>
      <c r="O67" s="4">
        <v>0.94830000000000003</v>
      </c>
      <c r="P67" s="4">
        <v>1.9E-3</v>
      </c>
      <c r="Q67" s="14"/>
      <c r="R67" s="14"/>
      <c r="S67" s="14"/>
      <c r="T67" s="14"/>
      <c r="U67" s="14"/>
      <c r="V67" s="4"/>
      <c r="W67" s="4"/>
      <c r="X67" s="4"/>
      <c r="Y67" s="4"/>
      <c r="Z67" s="4"/>
      <c r="AA67" s="14"/>
      <c r="AB67" s="14"/>
      <c r="AC67" s="14"/>
      <c r="AD67" s="14"/>
      <c r="AE67" s="14"/>
      <c r="AF67" s="4"/>
      <c r="AG67" s="4"/>
      <c r="AH67" s="4"/>
      <c r="AI67" s="4"/>
      <c r="AJ67" s="4"/>
      <c r="AK67" s="14"/>
      <c r="AL67" s="14"/>
      <c r="AM67" s="14"/>
      <c r="AN67" s="14"/>
      <c r="AO67" s="14"/>
      <c r="AP67" s="4"/>
      <c r="AQ67" s="4"/>
      <c r="AR67" s="4"/>
      <c r="AS67" s="4"/>
      <c r="AT67" s="4"/>
      <c r="AU67" s="14"/>
      <c r="AV67" s="14"/>
      <c r="AW67" s="14"/>
      <c r="AX67" s="14"/>
      <c r="AY67" s="14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>
        <v>0.63260000000000005</v>
      </c>
      <c r="DI67" s="4">
        <v>0.70950000000000002</v>
      </c>
      <c r="DJ67" s="4">
        <v>0.22420000000000001</v>
      </c>
      <c r="DK67" s="4">
        <v>0.94879999999999998</v>
      </c>
      <c r="DL67" s="4">
        <v>3.5000000000000001E-3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>
        <v>0.63229999999999997</v>
      </c>
      <c r="EH67" s="5">
        <v>0.70899999999999996</v>
      </c>
      <c r="EI67" s="5">
        <v>0.22739999999999999</v>
      </c>
      <c r="EJ67" s="5">
        <v>0.94820000000000004</v>
      </c>
      <c r="EK67" s="5">
        <v>2.2000000000000001E-3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0.63206666666666667</v>
      </c>
      <c r="EW67" s="4">
        <f t="shared" si="1"/>
        <v>0.70773333333333344</v>
      </c>
      <c r="EX67" s="4">
        <f t="shared" si="2"/>
        <v>0.22743333333333329</v>
      </c>
      <c r="EY67" s="4">
        <f t="shared" si="3"/>
        <v>0.94843333333333335</v>
      </c>
      <c r="EZ67" s="4">
        <f t="shared" si="4"/>
        <v>2.5333333333333336E-3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k=5, r=0.5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k=5, r=0.5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k=5, r=0.5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k=50, r=0.5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k=5, r=0.5</v>
      </c>
    </row>
    <row r="68" spans="1:161" x14ac:dyDescent="0.2">
      <c r="A68" s="1" t="s">
        <v>63</v>
      </c>
      <c r="B68" s="4"/>
      <c r="C68" s="4"/>
      <c r="D68" s="4"/>
      <c r="E68" s="4"/>
      <c r="F68" s="4"/>
      <c r="G68" s="14"/>
      <c r="H68" s="14"/>
      <c r="I68" s="14"/>
      <c r="J68" s="14"/>
      <c r="K68" s="14"/>
      <c r="L68" s="4">
        <v>0.63229999999999997</v>
      </c>
      <c r="M68" s="4">
        <v>0.70530000000000004</v>
      </c>
      <c r="N68" s="4">
        <v>0.22770000000000001</v>
      </c>
      <c r="O68" s="4">
        <v>0.94830000000000003</v>
      </c>
      <c r="P68" s="4">
        <v>3.3E-3</v>
      </c>
      <c r="Q68" s="14"/>
      <c r="R68" s="14"/>
      <c r="S68" s="14"/>
      <c r="T68" s="14"/>
      <c r="U68" s="14"/>
      <c r="V68" s="4"/>
      <c r="W68" s="4"/>
      <c r="X68" s="4"/>
      <c r="Y68" s="4"/>
      <c r="Z68" s="4"/>
      <c r="AA68" s="14"/>
      <c r="AB68" s="14"/>
      <c r="AC68" s="14"/>
      <c r="AD68" s="14"/>
      <c r="AE68" s="14"/>
      <c r="AF68" s="4"/>
      <c r="AG68" s="4"/>
      <c r="AH68" s="4"/>
      <c r="AI68" s="4"/>
      <c r="AJ68" s="4"/>
      <c r="AK68" s="14">
        <v>0.63329999999999997</v>
      </c>
      <c r="AL68" s="14">
        <v>0.71040000000000003</v>
      </c>
      <c r="AM68" s="14">
        <v>0.22189999999999999</v>
      </c>
      <c r="AN68" s="14">
        <v>0.94879999999999998</v>
      </c>
      <c r="AO68" s="14">
        <v>5.8999999999999999E-3</v>
      </c>
      <c r="AP68" s="4"/>
      <c r="AQ68" s="4"/>
      <c r="AR68" s="4"/>
      <c r="AS68" s="4"/>
      <c r="AT68" s="4"/>
      <c r="AU68" s="14"/>
      <c r="AV68" s="14"/>
      <c r="AW68" s="14"/>
      <c r="AX68" s="14"/>
      <c r="AY68" s="14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0.63349999999999995</v>
      </c>
      <c r="BK68" s="4">
        <v>0.70920000000000005</v>
      </c>
      <c r="BL68" s="4">
        <v>0.22020000000000001</v>
      </c>
      <c r="BM68" s="4">
        <v>0.94869999999999999</v>
      </c>
      <c r="BN68" s="4">
        <v>6.0000000000000001E-3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14">
        <v>0.63280000000000003</v>
      </c>
      <c r="CJ68" s="14">
        <v>0.70720000000000005</v>
      </c>
      <c r="CK68" s="14">
        <v>0.2261</v>
      </c>
      <c r="CL68" s="14">
        <v>0.94699999999999995</v>
      </c>
      <c r="CM68" s="14">
        <v>4.4000000000000003E-3</v>
      </c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4">
        <v>0.63339999999999996</v>
      </c>
      <c r="DI68" s="4">
        <v>0.70989999999999998</v>
      </c>
      <c r="DJ68" s="4">
        <v>0.22040000000000001</v>
      </c>
      <c r="DK68" s="4">
        <v>0.94879999999999998</v>
      </c>
      <c r="DL68" s="4">
        <v>5.0000000000000001E-3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0.63319999999999999</v>
      </c>
      <c r="EH68" s="5">
        <v>0.70960000000000001</v>
      </c>
      <c r="EI68" s="5">
        <v>0.2233</v>
      </c>
      <c r="EJ68" s="5">
        <v>0.94820000000000004</v>
      </c>
      <c r="EK68" s="5">
        <v>3.7000000000000002E-3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0.63308333333333333</v>
      </c>
      <c r="EW68" s="4">
        <f t="shared" si="1"/>
        <v>0.70860000000000012</v>
      </c>
      <c r="EX68" s="4">
        <f t="shared" si="2"/>
        <v>0.22326666666666664</v>
      </c>
      <c r="EY68" s="4">
        <f t="shared" si="3"/>
        <v>0.94830000000000003</v>
      </c>
      <c r="EZ68" s="4">
        <f t="shared" si="4"/>
        <v>4.7166666666666668E-3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k=5, r=0.5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k=5, r=0.5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k=5, r=0.5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k=10, r=0.5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k=5, r=0.5</v>
      </c>
    </row>
    <row r="69" spans="1:161" x14ac:dyDescent="0.2">
      <c r="A69" s="1" t="s">
        <v>223</v>
      </c>
      <c r="B69" s="4"/>
      <c r="C69" s="4"/>
      <c r="D69" s="4"/>
      <c r="E69" s="4"/>
      <c r="F69" s="4"/>
      <c r="G69" s="14"/>
      <c r="H69" s="14"/>
      <c r="I69" s="14"/>
      <c r="J69" s="14"/>
      <c r="K69" s="14"/>
      <c r="L69" s="4">
        <v>0.63180000000000003</v>
      </c>
      <c r="M69" s="4">
        <v>0.70789999999999997</v>
      </c>
      <c r="N69" s="4">
        <v>0.23760000000000001</v>
      </c>
      <c r="O69" s="4">
        <v>0.94830000000000003</v>
      </c>
      <c r="P69" s="4">
        <v>3.2000000000000002E-3</v>
      </c>
      <c r="Q69" s="14"/>
      <c r="R69" s="14"/>
      <c r="S69" s="14"/>
      <c r="T69" s="14"/>
      <c r="U69" s="14"/>
      <c r="V69" s="4"/>
      <c r="W69" s="4"/>
      <c r="X69" s="4"/>
      <c r="Y69" s="4"/>
      <c r="Z69" s="4"/>
      <c r="AA69" s="14"/>
      <c r="AB69" s="14"/>
      <c r="AC69" s="14"/>
      <c r="AD69" s="14"/>
      <c r="AE69" s="14"/>
      <c r="AF69" s="4"/>
      <c r="AG69" s="4"/>
      <c r="AH69" s="4"/>
      <c r="AI69" s="4"/>
      <c r="AJ69" s="4"/>
      <c r="AK69" s="14"/>
      <c r="AL69" s="14"/>
      <c r="AM69" s="14"/>
      <c r="AN69" s="14"/>
      <c r="AO69" s="14"/>
      <c r="AP69" s="4"/>
      <c r="AQ69" s="4"/>
      <c r="AR69" s="4"/>
      <c r="AS69" s="4"/>
      <c r="AT69" s="4"/>
      <c r="AU69" s="14"/>
      <c r="AV69" s="14"/>
      <c r="AW69" s="14"/>
      <c r="AX69" s="14"/>
      <c r="AY69" s="14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>
        <v>0.63260000000000005</v>
      </c>
      <c r="DI69" s="4">
        <v>0.71199999999999997</v>
      </c>
      <c r="DJ69" s="4">
        <v>0.23039999999999999</v>
      </c>
      <c r="DK69" s="4">
        <v>0.94879999999999998</v>
      </c>
      <c r="DL69" s="4">
        <v>5.1999999999999998E-3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>
        <v>0.63239999999999996</v>
      </c>
      <c r="EH69" s="5">
        <v>0.71150000000000002</v>
      </c>
      <c r="EI69" s="5">
        <v>0.23250000000000001</v>
      </c>
      <c r="EJ69" s="5">
        <v>0.94820000000000004</v>
      </c>
      <c r="EK69" s="5">
        <v>3.3E-3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0.63226666666666675</v>
      </c>
      <c r="EW69" s="4">
        <f t="shared" si="1"/>
        <v>0.71046666666666669</v>
      </c>
      <c r="EX69" s="4">
        <f t="shared" si="2"/>
        <v>0.23350000000000001</v>
      </c>
      <c r="EY69" s="4">
        <f t="shared" si="3"/>
        <v>0.94843333333333335</v>
      </c>
      <c r="EZ69" s="4">
        <f t="shared" si="4"/>
        <v>3.8999999999999994E-3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k=5, r=0.5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k=5, r=0.5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k=5, r=0.5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k=50, r=0.5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k=5, r=0.5</v>
      </c>
    </row>
    <row r="70" spans="1:161" x14ac:dyDescent="0.2">
      <c r="A70" s="1" t="s">
        <v>219</v>
      </c>
      <c r="B70" s="4"/>
      <c r="C70" s="4"/>
      <c r="D70" s="4"/>
      <c r="E70" s="4"/>
      <c r="F70" s="4"/>
      <c r="G70" s="14"/>
      <c r="H70" s="14"/>
      <c r="I70" s="14"/>
      <c r="J70" s="14"/>
      <c r="K70" s="14"/>
      <c r="L70" s="4">
        <v>0.63060000000000005</v>
      </c>
      <c r="M70" s="4">
        <v>0.69669999999999999</v>
      </c>
      <c r="N70" s="4">
        <v>0.22650000000000001</v>
      </c>
      <c r="O70" s="4">
        <v>0.94830000000000003</v>
      </c>
      <c r="P70" s="4">
        <v>3.8E-3</v>
      </c>
      <c r="Q70" s="14"/>
      <c r="R70" s="14"/>
      <c r="S70" s="14"/>
      <c r="T70" s="14"/>
      <c r="U70" s="14"/>
      <c r="V70" s="4"/>
      <c r="W70" s="4"/>
      <c r="X70" s="4"/>
      <c r="Y70" s="4"/>
      <c r="Z70" s="4"/>
      <c r="AA70" s="14"/>
      <c r="AB70" s="14"/>
      <c r="AC70" s="14"/>
      <c r="AD70" s="14"/>
      <c r="AE70" s="14"/>
      <c r="AF70" s="4"/>
      <c r="AG70" s="4"/>
      <c r="AH70" s="4"/>
      <c r="AI70" s="4"/>
      <c r="AJ70" s="4"/>
      <c r="AK70" s="14"/>
      <c r="AL70" s="14"/>
      <c r="AM70" s="14"/>
      <c r="AN70" s="14"/>
      <c r="AO70" s="14"/>
      <c r="AP70" s="4"/>
      <c r="AQ70" s="4"/>
      <c r="AR70" s="4"/>
      <c r="AS70" s="4"/>
      <c r="AT70" s="4"/>
      <c r="AU70" s="14"/>
      <c r="AV70" s="14"/>
      <c r="AW70" s="14"/>
      <c r="AX70" s="14"/>
      <c r="AY70" s="14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>
        <v>0.63200000000000001</v>
      </c>
      <c r="DI70" s="4">
        <v>0.70179999999999998</v>
      </c>
      <c r="DJ70" s="4">
        <v>0.21820000000000001</v>
      </c>
      <c r="DK70" s="4">
        <v>0.94879999999999998</v>
      </c>
      <c r="DL70" s="4">
        <v>5.0000000000000001E-3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>
        <v>0.63139999999999996</v>
      </c>
      <c r="EH70" s="5">
        <v>0.70099999999999996</v>
      </c>
      <c r="EI70" s="5">
        <v>0.22109999999999999</v>
      </c>
      <c r="EJ70" s="5">
        <v>0.94820000000000004</v>
      </c>
      <c r="EK70" s="5">
        <v>3.8E-3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0.6313333333333333</v>
      </c>
      <c r="EW70" s="4">
        <f t="shared" si="1"/>
        <v>0.69983333333333331</v>
      </c>
      <c r="EX70" s="4">
        <f t="shared" si="2"/>
        <v>0.22193333333333332</v>
      </c>
      <c r="EY70" s="4">
        <f t="shared" si="3"/>
        <v>0.94843333333333335</v>
      </c>
      <c r="EZ70" s="4">
        <f t="shared" si="4"/>
        <v>4.1999999999999997E-3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k=5, r=0.5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k=5, r=0.5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k=5, r=0.5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k=50, r=0.5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k=5, r=0.5</v>
      </c>
    </row>
    <row r="71" spans="1:161" x14ac:dyDescent="0.2">
      <c r="A71" s="1" t="s">
        <v>64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>
        <v>0.62909999999999999</v>
      </c>
      <c r="M71" s="4">
        <v>0.69889999999999997</v>
      </c>
      <c r="N71" s="4">
        <v>0.2414</v>
      </c>
      <c r="O71" s="4">
        <v>0.94830000000000003</v>
      </c>
      <c r="P71" s="4">
        <v>3.0999999999999999E-3</v>
      </c>
      <c r="Q71" s="5"/>
      <c r="R71" s="5"/>
      <c r="S71" s="5"/>
      <c r="T71" s="5"/>
      <c r="U71" s="5"/>
      <c r="V71" s="4"/>
      <c r="W71" s="4"/>
      <c r="X71" s="4"/>
      <c r="Y71" s="4"/>
      <c r="Z71" s="4"/>
      <c r="AA71" s="14"/>
      <c r="AB71" s="14"/>
      <c r="AC71" s="14"/>
      <c r="AD71" s="14"/>
      <c r="AE71" s="14"/>
      <c r="AF71" s="4"/>
      <c r="AG71" s="4"/>
      <c r="AH71" s="4"/>
      <c r="AI71" s="4"/>
      <c r="AJ71" s="4"/>
      <c r="AK71" s="14"/>
      <c r="AL71" s="14"/>
      <c r="AM71" s="14"/>
      <c r="AN71" s="14"/>
      <c r="AO71" s="14"/>
      <c r="AP71" s="4"/>
      <c r="AQ71" s="4"/>
      <c r="AR71" s="4"/>
      <c r="AS71" s="4"/>
      <c r="AT71" s="4"/>
      <c r="AU71" s="14"/>
      <c r="AV71" s="14"/>
      <c r="AW71" s="14"/>
      <c r="AX71" s="14"/>
      <c r="AY71" s="14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>
        <v>0.63080000000000003</v>
      </c>
      <c r="DI71" s="4">
        <v>0.70450000000000002</v>
      </c>
      <c r="DJ71" s="4">
        <v>0.23089999999999999</v>
      </c>
      <c r="DK71" s="4">
        <v>0.94879999999999998</v>
      </c>
      <c r="DL71" s="4">
        <v>4.0000000000000001E-3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>
        <v>0.63029999999999997</v>
      </c>
      <c r="EH71" s="5">
        <v>0.70369999999999999</v>
      </c>
      <c r="EI71" s="5">
        <v>0.2339</v>
      </c>
      <c r="EJ71" s="5">
        <v>0.94820000000000004</v>
      </c>
      <c r="EK71" s="5">
        <v>3.0999999999999999E-3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0.63006666666666666</v>
      </c>
      <c r="EW71" s="4">
        <f t="shared" ref="EW71:EW137" si="7">AVERAGEIFS(B71:EU71,metrics.est,"MSE")</f>
        <v>0.70236666666666669</v>
      </c>
      <c r="EX71" s="4">
        <f t="shared" ref="EX71:EX137" si="8">AVERAGEIFS(B71:EU71,metrics.est,"R")</f>
        <v>0.23539999999999997</v>
      </c>
      <c r="EY71" s="4">
        <f t="shared" ref="EY71:EY137" si="9">AVERAGEIFS(B71:EU71,metrics.est,"Coverage")</f>
        <v>0.94843333333333335</v>
      </c>
      <c r="EZ71" s="4">
        <f t="shared" ref="EZ71:EZ137" si="10">AVERAGEIFS(B71:EU71,metrics.est,"Time")</f>
        <v>3.4000000000000002E-3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k=5, r=0.5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k=5, r=0.5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k=5, r=0.5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k=50, r=0.5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k=5, r=0.5</v>
      </c>
    </row>
    <row r="72" spans="1:161" x14ac:dyDescent="0.2">
      <c r="A72" s="1" t="s">
        <v>65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>
        <v>0.62970000000000004</v>
      </c>
      <c r="M72" s="4">
        <v>0.70030000000000003</v>
      </c>
      <c r="N72" s="4">
        <v>0.23549999999999999</v>
      </c>
      <c r="O72" s="4">
        <v>0.94830000000000003</v>
      </c>
      <c r="P72" s="4">
        <v>1.9E-3</v>
      </c>
      <c r="Q72" s="5"/>
      <c r="R72" s="5"/>
      <c r="S72" s="5"/>
      <c r="T72" s="5"/>
      <c r="U72" s="5"/>
      <c r="V72" s="4"/>
      <c r="W72" s="4"/>
      <c r="X72" s="4"/>
      <c r="Y72" s="4"/>
      <c r="Z72" s="4"/>
      <c r="AA72" s="14"/>
      <c r="AB72" s="14"/>
      <c r="AC72" s="14"/>
      <c r="AD72" s="14"/>
      <c r="AE72" s="14"/>
      <c r="AF72" s="4"/>
      <c r="AG72" s="4"/>
      <c r="AH72" s="4"/>
      <c r="AI72" s="4"/>
      <c r="AJ72" s="4"/>
      <c r="AK72" s="14"/>
      <c r="AL72" s="14"/>
      <c r="AM72" s="14"/>
      <c r="AN72" s="14"/>
      <c r="AO72" s="14"/>
      <c r="AP72" s="4"/>
      <c r="AQ72" s="4"/>
      <c r="AR72" s="4"/>
      <c r="AS72" s="4"/>
      <c r="AT72" s="4"/>
      <c r="AU72" s="14"/>
      <c r="AV72" s="14"/>
      <c r="AW72" s="14"/>
      <c r="AX72" s="14"/>
      <c r="AY72" s="14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>
        <v>0.63080000000000003</v>
      </c>
      <c r="DI72" s="4">
        <v>0.70509999999999995</v>
      </c>
      <c r="DJ72" s="4">
        <v>0.22900000000000001</v>
      </c>
      <c r="DK72" s="4">
        <v>0.94879999999999998</v>
      </c>
      <c r="DL72" s="4">
        <v>2.8E-3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>
        <v>0.63060000000000005</v>
      </c>
      <c r="EH72" s="5">
        <v>0.70469999999999999</v>
      </c>
      <c r="EI72" s="5">
        <v>0.23150000000000001</v>
      </c>
      <c r="EJ72" s="5">
        <v>0.94820000000000004</v>
      </c>
      <c r="EK72" s="5">
        <v>2.2000000000000001E-3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0.63036666666666663</v>
      </c>
      <c r="EW72" s="4">
        <f t="shared" si="7"/>
        <v>0.7033666666666667</v>
      </c>
      <c r="EX72" s="4">
        <f t="shared" si="8"/>
        <v>0.23200000000000001</v>
      </c>
      <c r="EY72" s="4">
        <f t="shared" si="9"/>
        <v>0.94843333333333335</v>
      </c>
      <c r="EZ72" s="4">
        <f t="shared" si="10"/>
        <v>2.3E-3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k=5, r=0.5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k=5, r=0.5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k=5, r=0.5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k=50, r=0.5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k=5, r=0.5</v>
      </c>
    </row>
    <row r="73" spans="1:161" x14ac:dyDescent="0.2">
      <c r="A73" s="1" t="s">
        <v>66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>
        <v>0.63049999999999995</v>
      </c>
      <c r="M73" s="4">
        <v>0.7046</v>
      </c>
      <c r="N73" s="4">
        <v>0.22869999999999999</v>
      </c>
      <c r="O73" s="4">
        <v>0.94830000000000003</v>
      </c>
      <c r="P73" s="4">
        <v>1.8E-3</v>
      </c>
      <c r="Q73" s="5"/>
      <c r="R73" s="5"/>
      <c r="S73" s="5"/>
      <c r="T73" s="5"/>
      <c r="U73" s="5"/>
      <c r="V73" s="4"/>
      <c r="W73" s="4"/>
      <c r="X73" s="4"/>
      <c r="Y73" s="4"/>
      <c r="Z73" s="4"/>
      <c r="AA73" s="14"/>
      <c r="AB73" s="14"/>
      <c r="AC73" s="14"/>
      <c r="AD73" s="14"/>
      <c r="AE73" s="14"/>
      <c r="AF73" s="4"/>
      <c r="AG73" s="4"/>
      <c r="AH73" s="4"/>
      <c r="AI73" s="4"/>
      <c r="AJ73" s="4"/>
      <c r="AK73" s="14"/>
      <c r="AL73" s="14"/>
      <c r="AM73" s="14"/>
      <c r="AN73" s="14"/>
      <c r="AO73" s="14"/>
      <c r="AP73" s="4"/>
      <c r="AQ73" s="4"/>
      <c r="AR73" s="4"/>
      <c r="AS73" s="4"/>
      <c r="AT73" s="4"/>
      <c r="AU73" s="14"/>
      <c r="AV73" s="14"/>
      <c r="AW73" s="14"/>
      <c r="AX73" s="14"/>
      <c r="AY73" s="14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>
        <v>0.63170000000000004</v>
      </c>
      <c r="DI73" s="4">
        <v>0.70960000000000001</v>
      </c>
      <c r="DJ73" s="4">
        <v>0.22090000000000001</v>
      </c>
      <c r="DK73" s="4">
        <v>0.94879999999999998</v>
      </c>
      <c r="DL73" s="4">
        <v>2.8999999999999998E-3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>
        <v>0.63149999999999995</v>
      </c>
      <c r="EH73" s="5">
        <v>0.70909999999999995</v>
      </c>
      <c r="EI73" s="5">
        <v>0.22339999999999999</v>
      </c>
      <c r="EJ73" s="5">
        <v>0.94820000000000004</v>
      </c>
      <c r="EK73" s="5">
        <v>2.2000000000000001E-3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0.63123333333333331</v>
      </c>
      <c r="EW73" s="4">
        <f t="shared" si="7"/>
        <v>0.70776666666666666</v>
      </c>
      <c r="EX73" s="4">
        <f t="shared" si="8"/>
        <v>0.22433333333333336</v>
      </c>
      <c r="EY73" s="4">
        <f t="shared" si="9"/>
        <v>0.94843333333333335</v>
      </c>
      <c r="EZ73" s="4">
        <f t="shared" si="10"/>
        <v>2.3E-3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k=5, r=0.5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k=5, r=0.5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k=5, r=0.5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k=50, r=0.5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k=5, r=0.5</v>
      </c>
    </row>
    <row r="74" spans="1:161" x14ac:dyDescent="0.2">
      <c r="A74" s="1" t="s">
        <v>67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>
        <v>0.63060000000000005</v>
      </c>
      <c r="M74" s="4">
        <v>0.69630000000000003</v>
      </c>
      <c r="N74" s="4">
        <v>0.22750000000000001</v>
      </c>
      <c r="O74" s="4">
        <v>0.94830000000000003</v>
      </c>
      <c r="P74" s="4">
        <v>1.8E-3</v>
      </c>
      <c r="Q74" s="5"/>
      <c r="R74" s="5"/>
      <c r="S74" s="5"/>
      <c r="T74" s="5"/>
      <c r="U74" s="5"/>
      <c r="V74" s="4"/>
      <c r="W74" s="4"/>
      <c r="X74" s="4"/>
      <c r="Y74" s="4"/>
      <c r="Z74" s="4"/>
      <c r="AA74" s="14"/>
      <c r="AB74" s="14"/>
      <c r="AC74" s="14"/>
      <c r="AD74" s="14"/>
      <c r="AE74" s="14"/>
      <c r="AF74" s="4"/>
      <c r="AG74" s="4"/>
      <c r="AH74" s="4"/>
      <c r="AI74" s="4"/>
      <c r="AJ74" s="4"/>
      <c r="AK74" s="14"/>
      <c r="AL74" s="14"/>
      <c r="AM74" s="14"/>
      <c r="AN74" s="14"/>
      <c r="AO74" s="14"/>
      <c r="AP74" s="4"/>
      <c r="AQ74" s="4"/>
      <c r="AR74" s="4"/>
      <c r="AS74" s="4"/>
      <c r="AT74" s="4"/>
      <c r="AU74" s="14"/>
      <c r="AV74" s="14"/>
      <c r="AW74" s="14"/>
      <c r="AX74" s="14"/>
      <c r="AY74" s="14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>
        <v>0.63180000000000003</v>
      </c>
      <c r="DI74" s="4">
        <v>0.70109999999999995</v>
      </c>
      <c r="DJ74" s="4">
        <v>0.21879999999999999</v>
      </c>
      <c r="DK74" s="4">
        <v>0.94879999999999998</v>
      </c>
      <c r="DL74" s="4">
        <v>2.5999999999999999E-3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>
        <v>0.63139999999999996</v>
      </c>
      <c r="EH74" s="5">
        <v>0.70040000000000002</v>
      </c>
      <c r="EI74" s="5">
        <v>0.22170000000000001</v>
      </c>
      <c r="EJ74" s="5">
        <v>0.94820000000000004</v>
      </c>
      <c r="EK74" s="5">
        <v>2.2000000000000001E-3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0.63126666666666664</v>
      </c>
      <c r="EW74" s="4">
        <f t="shared" si="7"/>
        <v>0.69926666666666659</v>
      </c>
      <c r="EX74" s="4">
        <f t="shared" si="8"/>
        <v>0.22266666666666668</v>
      </c>
      <c r="EY74" s="4">
        <f t="shared" si="9"/>
        <v>0.94843333333333335</v>
      </c>
      <c r="EZ74" s="4">
        <f t="shared" si="10"/>
        <v>2.2000000000000001E-3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k=5, r=0.5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k=5, r=0.5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k=5, r=0.5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k=50, r=0.5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k=5, r=0.5</v>
      </c>
    </row>
    <row r="75" spans="1:161" x14ac:dyDescent="0.2">
      <c r="A75" s="1" t="s">
        <v>68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>
        <v>0.63039999999999996</v>
      </c>
      <c r="M75" s="4">
        <v>0.70540000000000003</v>
      </c>
      <c r="N75" s="4">
        <v>0.23899999999999999</v>
      </c>
      <c r="O75" s="4">
        <v>0.94830000000000003</v>
      </c>
      <c r="P75" s="4">
        <v>1.9E-3</v>
      </c>
      <c r="Q75" s="5"/>
      <c r="R75" s="5"/>
      <c r="S75" s="5"/>
      <c r="T75" s="5"/>
      <c r="U75" s="5"/>
      <c r="V75" s="4"/>
      <c r="W75" s="4"/>
      <c r="X75" s="4"/>
      <c r="Y75" s="4"/>
      <c r="Z75" s="4"/>
      <c r="AA75" s="14"/>
      <c r="AB75" s="14"/>
      <c r="AC75" s="14"/>
      <c r="AD75" s="14"/>
      <c r="AE75" s="14"/>
      <c r="AF75" s="4"/>
      <c r="AG75" s="4"/>
      <c r="AH75" s="4"/>
      <c r="AI75" s="4"/>
      <c r="AJ75" s="4"/>
      <c r="AK75" s="14"/>
      <c r="AL75" s="14"/>
      <c r="AM75" s="14"/>
      <c r="AN75" s="14"/>
      <c r="AO75" s="14"/>
      <c r="AP75" s="4"/>
      <c r="AQ75" s="4"/>
      <c r="AR75" s="4"/>
      <c r="AS75" s="4"/>
      <c r="AT75" s="4"/>
      <c r="AU75" s="14"/>
      <c r="AV75" s="14"/>
      <c r="AW75" s="14"/>
      <c r="AX75" s="14"/>
      <c r="AY75" s="14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>
        <v>0.63219999999999998</v>
      </c>
      <c r="DI75" s="4">
        <v>0.71099999999999997</v>
      </c>
      <c r="DJ75" s="4">
        <v>0.23250000000000001</v>
      </c>
      <c r="DK75" s="4">
        <v>0.94879999999999998</v>
      </c>
      <c r="DL75" s="4">
        <v>2.8999999999999998E-3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>
        <v>0.63190000000000002</v>
      </c>
      <c r="EH75" s="5">
        <v>0.7107</v>
      </c>
      <c r="EI75" s="5">
        <v>0.2349</v>
      </c>
      <c r="EJ75" s="5">
        <v>0.94820000000000004</v>
      </c>
      <c r="EK75" s="5">
        <v>2E-3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0.63149999999999995</v>
      </c>
      <c r="EW75" s="4">
        <f t="shared" si="7"/>
        <v>0.70903333333333329</v>
      </c>
      <c r="EX75" s="4">
        <f t="shared" si="8"/>
        <v>0.23546666666666669</v>
      </c>
      <c r="EY75" s="4">
        <f t="shared" si="9"/>
        <v>0.94843333333333335</v>
      </c>
      <c r="EZ75" s="4">
        <f t="shared" si="10"/>
        <v>2.2666666666666664E-3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k=5, r=0.5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k=5, r=0.5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k=5, r=0.5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k=50, r=0.5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k=5, r=0.5</v>
      </c>
    </row>
    <row r="76" spans="1:161" x14ac:dyDescent="0.2">
      <c r="A76" s="1" t="s">
        <v>69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>
        <v>0.63360000000000005</v>
      </c>
      <c r="M76" s="4">
        <v>0.70650000000000002</v>
      </c>
      <c r="N76" s="4">
        <v>0.2223</v>
      </c>
      <c r="O76" s="4">
        <v>0.94830000000000003</v>
      </c>
      <c r="P76" s="4">
        <v>2E-3</v>
      </c>
      <c r="Q76" s="5"/>
      <c r="R76" s="5"/>
      <c r="S76" s="5"/>
      <c r="T76" s="5"/>
      <c r="U76" s="5"/>
      <c r="V76" s="4"/>
      <c r="W76" s="4"/>
      <c r="X76" s="4"/>
      <c r="Y76" s="4"/>
      <c r="Z76" s="4"/>
      <c r="AA76" s="14"/>
      <c r="AB76" s="14"/>
      <c r="AC76" s="14"/>
      <c r="AD76" s="14"/>
      <c r="AE76" s="14"/>
      <c r="AF76" s="4"/>
      <c r="AG76" s="4"/>
      <c r="AH76" s="4"/>
      <c r="AI76" s="4"/>
      <c r="AJ76" s="4"/>
      <c r="AK76" s="14"/>
      <c r="AL76" s="14"/>
      <c r="AM76" s="14"/>
      <c r="AN76" s="14"/>
      <c r="AO76" s="14"/>
      <c r="AP76" s="4"/>
      <c r="AQ76" s="4"/>
      <c r="AR76" s="4"/>
      <c r="AS76" s="4"/>
      <c r="AT76" s="4"/>
      <c r="AU76" s="14"/>
      <c r="AV76" s="14"/>
      <c r="AW76" s="14"/>
      <c r="AX76" s="14"/>
      <c r="AY76" s="14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>
        <v>0.63460000000000005</v>
      </c>
      <c r="DI76" s="4">
        <v>0.71060000000000001</v>
      </c>
      <c r="DJ76" s="4">
        <v>0.21340000000000001</v>
      </c>
      <c r="DK76" s="4">
        <v>0.94879999999999998</v>
      </c>
      <c r="DL76" s="4">
        <v>2.8999999999999998E-3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>
        <v>0.63449999999999995</v>
      </c>
      <c r="EH76" s="5">
        <v>0.71040000000000003</v>
      </c>
      <c r="EI76" s="5">
        <v>0.21609999999999999</v>
      </c>
      <c r="EJ76" s="5">
        <v>0.94820000000000004</v>
      </c>
      <c r="EK76" s="5">
        <v>1.9E-3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0.63423333333333343</v>
      </c>
      <c r="EW76" s="4">
        <f t="shared" si="7"/>
        <v>0.70916666666666661</v>
      </c>
      <c r="EX76" s="4">
        <f t="shared" si="8"/>
        <v>0.21726666666666664</v>
      </c>
      <c r="EY76" s="4">
        <f t="shared" si="9"/>
        <v>0.94843333333333335</v>
      </c>
      <c r="EZ76" s="4">
        <f t="shared" si="10"/>
        <v>2.2666666666666664E-3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k=5, r=0.5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k=5, r=0.5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r=0.5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k=50, r=0.5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k=100, r=0.5</v>
      </c>
    </row>
    <row r="77" spans="1:161" x14ac:dyDescent="0.2">
      <c r="A77" s="1" t="s">
        <v>70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>
        <v>0.78280000000000005</v>
      </c>
      <c r="M77" s="4">
        <v>1.0049999999999999</v>
      </c>
      <c r="N77" s="4">
        <v>0.21390000000000001</v>
      </c>
      <c r="O77" s="4">
        <v>0.9375</v>
      </c>
      <c r="P77" s="4">
        <v>1.9E-3</v>
      </c>
      <c r="Q77" s="5"/>
      <c r="R77" s="5"/>
      <c r="S77" s="5"/>
      <c r="T77" s="5"/>
      <c r="U77" s="5"/>
      <c r="V77" s="4"/>
      <c r="W77" s="4"/>
      <c r="X77" s="4"/>
      <c r="Y77" s="4"/>
      <c r="Z77" s="4"/>
      <c r="AA77" s="14"/>
      <c r="AB77" s="14"/>
      <c r="AC77" s="14"/>
      <c r="AD77" s="14"/>
      <c r="AE77" s="14"/>
      <c r="AF77" s="4"/>
      <c r="AG77" s="4"/>
      <c r="AH77" s="4"/>
      <c r="AI77" s="4"/>
      <c r="AJ77" s="4"/>
      <c r="AK77" s="14"/>
      <c r="AL77" s="14"/>
      <c r="AM77" s="14"/>
      <c r="AN77" s="14"/>
      <c r="AO77" s="14"/>
      <c r="AP77" s="4"/>
      <c r="AQ77" s="4"/>
      <c r="AR77" s="4"/>
      <c r="AS77" s="4"/>
      <c r="AT77" s="4"/>
      <c r="AU77" s="14"/>
      <c r="AV77" s="14"/>
      <c r="AW77" s="14"/>
      <c r="AX77" s="14"/>
      <c r="AY77" s="14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>
        <v>0.78339999999999999</v>
      </c>
      <c r="DI77" s="4">
        <v>1.0093000000000001</v>
      </c>
      <c r="DJ77" s="4">
        <v>0.2049</v>
      </c>
      <c r="DK77" s="4">
        <v>0.93810000000000004</v>
      </c>
      <c r="DL77" s="4">
        <v>2.7000000000000001E-3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>
        <v>0.78300000000000003</v>
      </c>
      <c r="EH77" s="5">
        <v>1.0087999999999999</v>
      </c>
      <c r="EI77" s="5">
        <v>0.2069</v>
      </c>
      <c r="EJ77" s="5">
        <v>0.93759999999999999</v>
      </c>
      <c r="EK77" s="5">
        <v>1.8E-3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0.78306666666666669</v>
      </c>
      <c r="EW77" s="4">
        <f t="shared" si="7"/>
        <v>1.0077</v>
      </c>
      <c r="EX77" s="4">
        <f t="shared" si="8"/>
        <v>0.20856666666666668</v>
      </c>
      <c r="EY77" s="4">
        <f t="shared" si="9"/>
        <v>0.93773333333333342</v>
      </c>
      <c r="EZ77" s="4">
        <f t="shared" si="10"/>
        <v>2.133333333333333E-3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k=5, r=0.5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k=5, r=0.5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k=5, r=0.5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k=50, r=0.5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k=100, r=0.5</v>
      </c>
    </row>
    <row r="78" spans="1:161" x14ac:dyDescent="0.2">
      <c r="A78" s="1" t="s">
        <v>71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>
        <v>0.63160000000000005</v>
      </c>
      <c r="M78" s="4">
        <v>0.70320000000000005</v>
      </c>
      <c r="N78" s="4">
        <v>0.23219999999999999</v>
      </c>
      <c r="O78" s="4">
        <v>0.94830000000000003</v>
      </c>
      <c r="P78" s="4">
        <v>2.3999999999999998E-3</v>
      </c>
      <c r="Q78" s="5"/>
      <c r="R78" s="5"/>
      <c r="S78" s="5"/>
      <c r="T78" s="5"/>
      <c r="U78" s="5"/>
      <c r="V78" s="4"/>
      <c r="W78" s="4"/>
      <c r="X78" s="4"/>
      <c r="Y78" s="4"/>
      <c r="Z78" s="4"/>
      <c r="AA78" s="14"/>
      <c r="AB78" s="14"/>
      <c r="AC78" s="14"/>
      <c r="AD78" s="14"/>
      <c r="AE78" s="14"/>
      <c r="AF78" s="4"/>
      <c r="AG78" s="4"/>
      <c r="AH78" s="4"/>
      <c r="AI78" s="4"/>
      <c r="AJ78" s="4"/>
      <c r="AK78" s="14"/>
      <c r="AL78" s="14"/>
      <c r="AM78" s="14"/>
      <c r="AN78" s="14"/>
      <c r="AO78" s="14"/>
      <c r="AP78" s="4"/>
      <c r="AQ78" s="4"/>
      <c r="AR78" s="4"/>
      <c r="AS78" s="4"/>
      <c r="AT78" s="4"/>
      <c r="AU78" s="14"/>
      <c r="AV78" s="14"/>
      <c r="AW78" s="14"/>
      <c r="AX78" s="14"/>
      <c r="AY78" s="14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>
        <v>0.63270000000000004</v>
      </c>
      <c r="DI78" s="4">
        <v>0.70799999999999996</v>
      </c>
      <c r="DJ78" s="4">
        <v>0.22509999999999999</v>
      </c>
      <c r="DK78" s="4">
        <v>0.94879999999999998</v>
      </c>
      <c r="DL78" s="4">
        <v>3.2000000000000002E-3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>
        <v>0.63249999999999995</v>
      </c>
      <c r="EH78" s="5">
        <v>0.70740000000000003</v>
      </c>
      <c r="EI78" s="5">
        <v>0.22839999999999999</v>
      </c>
      <c r="EJ78" s="5">
        <v>0.94820000000000004</v>
      </c>
      <c r="EK78" s="5">
        <v>2.3E-3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0.63226666666666664</v>
      </c>
      <c r="EW78" s="4">
        <f t="shared" si="7"/>
        <v>0.70619999999999994</v>
      </c>
      <c r="EX78" s="4">
        <f t="shared" si="8"/>
        <v>0.22856666666666667</v>
      </c>
      <c r="EY78" s="4">
        <f t="shared" si="9"/>
        <v>0.94843333333333335</v>
      </c>
      <c r="EZ78" s="4">
        <f t="shared" si="10"/>
        <v>2.6333333333333334E-3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k=5, r=0.5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k=5, r=0.5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k=5, r=0.5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k=50, r=0.5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k=100, r=0.5</v>
      </c>
    </row>
    <row r="79" spans="1:161" x14ac:dyDescent="0.2">
      <c r="A79" s="1" t="s">
        <v>72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>
        <v>0.62739999999999996</v>
      </c>
      <c r="M79" s="4">
        <v>0.69450000000000001</v>
      </c>
      <c r="N79" s="4">
        <v>0.22989999999999999</v>
      </c>
      <c r="O79" s="4">
        <v>0.93810000000000004</v>
      </c>
      <c r="P79" s="4">
        <v>2.7000000000000001E-3</v>
      </c>
      <c r="Q79" s="5"/>
      <c r="R79" s="5"/>
      <c r="S79" s="5"/>
      <c r="T79" s="5"/>
      <c r="U79" s="5"/>
      <c r="V79" s="4"/>
      <c r="W79" s="4"/>
      <c r="X79" s="4"/>
      <c r="Y79" s="4"/>
      <c r="Z79" s="4"/>
      <c r="AA79" s="14"/>
      <c r="AB79" s="14"/>
      <c r="AC79" s="14"/>
      <c r="AD79" s="14"/>
      <c r="AE79" s="14"/>
      <c r="AF79" s="4"/>
      <c r="AG79" s="4"/>
      <c r="AH79" s="4"/>
      <c r="AI79" s="4"/>
      <c r="AJ79" s="4"/>
      <c r="AK79" s="14">
        <v>0.62880000000000003</v>
      </c>
      <c r="AL79" s="14">
        <v>0.69940000000000002</v>
      </c>
      <c r="AM79" s="14">
        <v>0.2303</v>
      </c>
      <c r="AN79" s="14">
        <v>0.93910000000000005</v>
      </c>
      <c r="AO79" s="14">
        <v>5.4000000000000003E-3</v>
      </c>
      <c r="AP79" s="4"/>
      <c r="AQ79" s="4"/>
      <c r="AR79" s="4"/>
      <c r="AS79" s="4"/>
      <c r="AT79" s="4"/>
      <c r="AU79" s="14"/>
      <c r="AV79" s="14"/>
      <c r="AW79" s="14"/>
      <c r="AX79" s="14"/>
      <c r="AY79" s="14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>
        <v>0.62870000000000004</v>
      </c>
      <c r="BK79" s="4">
        <v>0.69830000000000003</v>
      </c>
      <c r="BL79" s="4">
        <v>0.22850000000000001</v>
      </c>
      <c r="BM79" s="4">
        <v>0.93869999999999998</v>
      </c>
      <c r="BN79" s="4">
        <v>5.4999999999999997E-3</v>
      </c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>
        <v>0.62809999999999999</v>
      </c>
      <c r="CJ79" s="5">
        <v>0.69679999999999997</v>
      </c>
      <c r="CK79" s="5">
        <v>0.23369999999999999</v>
      </c>
      <c r="CL79" s="5">
        <v>0.93700000000000006</v>
      </c>
      <c r="CM79" s="5">
        <v>3.8E-3</v>
      </c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4">
        <v>0.62860000000000005</v>
      </c>
      <c r="DI79" s="4">
        <v>0.69879999999999998</v>
      </c>
      <c r="DJ79" s="4">
        <v>0.2273</v>
      </c>
      <c r="DK79" s="4">
        <v>0.93879999999999997</v>
      </c>
      <c r="DL79" s="4">
        <v>3.8E-3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0.62829999999999997</v>
      </c>
      <c r="EH79" s="5">
        <v>0.69830000000000003</v>
      </c>
      <c r="EI79" s="5">
        <v>0.2306</v>
      </c>
      <c r="EJ79" s="5">
        <v>0.93810000000000004</v>
      </c>
      <c r="EK79" s="5">
        <v>3.0000000000000001E-3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0.62831666666666663</v>
      </c>
      <c r="EW79" s="4">
        <f t="shared" si="7"/>
        <v>0.69768333333333332</v>
      </c>
      <c r="EX79" s="4">
        <f t="shared" si="8"/>
        <v>0.23004999999999998</v>
      </c>
      <c r="EY79" s="4">
        <f t="shared" si="9"/>
        <v>0.93830000000000002</v>
      </c>
      <c r="EZ79" s="4">
        <f t="shared" si="10"/>
        <v>4.0333333333333332E-3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k=5, r=0.5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k=5, r=0.5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r=0.5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k=10, r=0.5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k=5, r=0.5</v>
      </c>
    </row>
    <row r="80" spans="1:161" x14ac:dyDescent="0.2">
      <c r="A80" s="1" t="s">
        <v>73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>
        <v>0.62909999999999999</v>
      </c>
      <c r="M80" s="4">
        <v>0.69059999999999999</v>
      </c>
      <c r="N80" s="4">
        <v>0.23039999999999999</v>
      </c>
      <c r="O80" s="4">
        <v>0.93810000000000004</v>
      </c>
      <c r="P80" s="4">
        <v>1.9E-3</v>
      </c>
      <c r="Q80" s="5"/>
      <c r="R80" s="5"/>
      <c r="S80" s="5"/>
      <c r="T80" s="5"/>
      <c r="U80" s="5"/>
      <c r="V80" s="4"/>
      <c r="W80" s="4"/>
      <c r="X80" s="4"/>
      <c r="Y80" s="4"/>
      <c r="Z80" s="4"/>
      <c r="AA80" s="14"/>
      <c r="AB80" s="14"/>
      <c r="AC80" s="14"/>
      <c r="AD80" s="14"/>
      <c r="AE80" s="14"/>
      <c r="AF80" s="4"/>
      <c r="AG80" s="4"/>
      <c r="AH80" s="4"/>
      <c r="AI80" s="4"/>
      <c r="AJ80" s="4"/>
      <c r="AK80" s="14"/>
      <c r="AL80" s="14"/>
      <c r="AM80" s="14"/>
      <c r="AN80" s="14"/>
      <c r="AO80" s="14"/>
      <c r="AP80" s="4"/>
      <c r="AQ80" s="4"/>
      <c r="AR80" s="4"/>
      <c r="AS80" s="4"/>
      <c r="AT80" s="4"/>
      <c r="AU80" s="14"/>
      <c r="AV80" s="14"/>
      <c r="AW80" s="14"/>
      <c r="AX80" s="14"/>
      <c r="AY80" s="14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>
        <v>0.63090000000000002</v>
      </c>
      <c r="DI80" s="4">
        <v>0.69630000000000003</v>
      </c>
      <c r="DJ80" s="4">
        <v>0.222</v>
      </c>
      <c r="DK80" s="4">
        <v>0.93879999999999997</v>
      </c>
      <c r="DL80" s="4">
        <v>2.5999999999999999E-3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>
        <v>0.63060000000000005</v>
      </c>
      <c r="EH80" s="5">
        <v>0.69579999999999997</v>
      </c>
      <c r="EI80" s="5">
        <v>0.22509999999999999</v>
      </c>
      <c r="EJ80" s="5">
        <v>0.93810000000000004</v>
      </c>
      <c r="EK80" s="5">
        <v>2E-3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0.63019999999999998</v>
      </c>
      <c r="EW80" s="4">
        <f t="shared" si="7"/>
        <v>0.69423333333333337</v>
      </c>
      <c r="EX80" s="4">
        <f t="shared" si="8"/>
        <v>0.22583333333333333</v>
      </c>
      <c r="EY80" s="4">
        <f t="shared" si="9"/>
        <v>0.93833333333333335</v>
      </c>
      <c r="EZ80" s="4">
        <f t="shared" si="10"/>
        <v>2.1666666666666666E-3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k=5, r=0.5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k=5, r=0.5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k=5, r=0.5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k=50, r=0.5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k=5, r=0.5</v>
      </c>
    </row>
    <row r="81" spans="1:161" s="11" customFormat="1" x14ac:dyDescent="0.2">
      <c r="A81" s="11" t="s">
        <v>74</v>
      </c>
      <c r="B81" s="4"/>
      <c r="C81" s="4"/>
      <c r="D81" s="4"/>
      <c r="E81" s="4"/>
      <c r="F81" s="4"/>
      <c r="G81" s="14"/>
      <c r="H81" s="14"/>
      <c r="I81" s="14"/>
      <c r="J81" s="14"/>
      <c r="K81" s="14"/>
      <c r="L81" s="4">
        <v>0.63580000000000003</v>
      </c>
      <c r="M81" s="4">
        <v>0.72070000000000001</v>
      </c>
      <c r="N81" s="4">
        <v>0.2288</v>
      </c>
      <c r="O81" s="4">
        <v>0.94689999999999996</v>
      </c>
      <c r="P81" s="4">
        <v>3.5000000000000001E-3</v>
      </c>
      <c r="Q81" s="14"/>
      <c r="R81" s="14"/>
      <c r="S81" s="14"/>
      <c r="T81" s="14"/>
      <c r="U81" s="14"/>
      <c r="V81" s="4"/>
      <c r="W81" s="4"/>
      <c r="X81" s="4"/>
      <c r="Y81" s="4"/>
      <c r="Z81" s="4"/>
      <c r="AA81" s="14"/>
      <c r="AB81" s="14"/>
      <c r="AC81" s="14"/>
      <c r="AD81" s="14"/>
      <c r="AE81" s="14"/>
      <c r="AF81" s="4"/>
      <c r="AG81" s="4"/>
      <c r="AH81" s="4"/>
      <c r="AI81" s="4"/>
      <c r="AJ81" s="4"/>
      <c r="AK81" s="14"/>
      <c r="AL81" s="14"/>
      <c r="AM81" s="14"/>
      <c r="AN81" s="14"/>
      <c r="AO81" s="14"/>
      <c r="AP81" s="4"/>
      <c r="AQ81" s="4"/>
      <c r="AR81" s="4"/>
      <c r="AS81" s="4"/>
      <c r="AT81" s="4"/>
      <c r="AU81" s="14"/>
      <c r="AV81" s="14"/>
      <c r="AW81" s="14"/>
      <c r="AX81" s="14"/>
      <c r="AY81" s="14"/>
      <c r="AZ81" s="4"/>
      <c r="BA81" s="4"/>
      <c r="BB81" s="4"/>
      <c r="BC81" s="4"/>
      <c r="BD81" s="4"/>
      <c r="BE81" s="14"/>
      <c r="BF81" s="14"/>
      <c r="BG81" s="14"/>
      <c r="BH81" s="14"/>
      <c r="BI81" s="14"/>
      <c r="BJ81" s="4"/>
      <c r="BK81" s="4"/>
      <c r="BL81" s="4"/>
      <c r="BM81" s="4"/>
      <c r="BN81" s="4"/>
      <c r="BO81" s="14"/>
      <c r="BP81" s="14"/>
      <c r="BQ81" s="14"/>
      <c r="BR81" s="14"/>
      <c r="BS81" s="14"/>
      <c r="BT81" s="4"/>
      <c r="BU81" s="4"/>
      <c r="BV81" s="4"/>
      <c r="BW81" s="4"/>
      <c r="BX81" s="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14"/>
      <c r="CJ81" s="14"/>
      <c r="CK81" s="14"/>
      <c r="CL81" s="14"/>
      <c r="CM81" s="14"/>
      <c r="CN81" s="4"/>
      <c r="CO81" s="4"/>
      <c r="CP81" s="4"/>
      <c r="CQ81" s="4"/>
      <c r="CR81" s="4"/>
      <c r="CS81" s="14"/>
      <c r="CT81" s="14"/>
      <c r="CU81" s="14"/>
      <c r="CV81" s="14"/>
      <c r="CW81" s="14"/>
      <c r="CX81" s="4"/>
      <c r="CY81" s="4"/>
      <c r="CZ81" s="4"/>
      <c r="DA81" s="4"/>
      <c r="DB81" s="4"/>
      <c r="DC81" s="14"/>
      <c r="DD81" s="14"/>
      <c r="DE81" s="14"/>
      <c r="DF81" s="14"/>
      <c r="DG81" s="14"/>
      <c r="DH81" s="4">
        <v>0.63649999999999995</v>
      </c>
      <c r="DI81" s="4">
        <v>0.72370000000000001</v>
      </c>
      <c r="DJ81" s="4">
        <v>0.22239999999999999</v>
      </c>
      <c r="DK81" s="4">
        <v>0.94750000000000001</v>
      </c>
      <c r="DL81" s="4">
        <v>5.1999999999999998E-3</v>
      </c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>
        <v>0.63629999999999998</v>
      </c>
      <c r="EH81" s="14">
        <v>0.72299999999999998</v>
      </c>
      <c r="EI81" s="14">
        <v>0.22470000000000001</v>
      </c>
      <c r="EJ81" s="14">
        <v>0.94689999999999996</v>
      </c>
      <c r="EK81" s="14">
        <v>3.8E-3</v>
      </c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0.63619999999999999</v>
      </c>
      <c r="EW81" s="4">
        <f t="shared" si="7"/>
        <v>0.72246666666666659</v>
      </c>
      <c r="EX81" s="4">
        <f t="shared" si="8"/>
        <v>0.22529999999999997</v>
      </c>
      <c r="EY81" s="4">
        <f t="shared" si="9"/>
        <v>0.94709999999999994</v>
      </c>
      <c r="EZ81" s="4">
        <f t="shared" si="10"/>
        <v>4.1666666666666666E-3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k=5, r=0.5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k=5, r=0.5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k=5, r=0.5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k=50, r=0.5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k=5, r=0.5</v>
      </c>
    </row>
    <row r="82" spans="1:161" s="11" customFormat="1" x14ac:dyDescent="0.2">
      <c r="A82" s="11" t="s">
        <v>75</v>
      </c>
      <c r="B82" s="4"/>
      <c r="C82" s="4"/>
      <c r="D82" s="4"/>
      <c r="E82" s="4"/>
      <c r="F82" s="4"/>
      <c r="G82" s="14"/>
      <c r="H82" s="14"/>
      <c r="I82" s="14"/>
      <c r="J82" s="14"/>
      <c r="K82" s="14"/>
      <c r="L82" s="4">
        <v>0.61319999999999997</v>
      </c>
      <c r="M82" s="4">
        <v>0.64859999999999995</v>
      </c>
      <c r="N82" s="4">
        <v>0.23280000000000001</v>
      </c>
      <c r="O82" s="4">
        <v>0.90749999999999997</v>
      </c>
      <c r="P82" s="4">
        <v>6.8999999999999999E-3</v>
      </c>
      <c r="Q82" s="14"/>
      <c r="R82" s="14"/>
      <c r="S82" s="14"/>
      <c r="T82" s="14"/>
      <c r="U82" s="14"/>
      <c r="V82" s="4"/>
      <c r="W82" s="4"/>
      <c r="X82" s="4"/>
      <c r="Y82" s="4"/>
      <c r="Z82" s="4"/>
      <c r="AA82" s="14"/>
      <c r="AB82" s="14"/>
      <c r="AC82" s="14"/>
      <c r="AD82" s="14"/>
      <c r="AE82" s="14"/>
      <c r="AF82" s="4"/>
      <c r="AG82" s="4"/>
      <c r="AH82" s="4"/>
      <c r="AI82" s="4"/>
      <c r="AJ82" s="4"/>
      <c r="AK82" s="14"/>
      <c r="AL82" s="14"/>
      <c r="AM82" s="14"/>
      <c r="AN82" s="14"/>
      <c r="AO82" s="14"/>
      <c r="AP82" s="4"/>
      <c r="AQ82" s="4"/>
      <c r="AR82" s="4"/>
      <c r="AS82" s="4"/>
      <c r="AT82" s="4"/>
      <c r="AU82" s="14"/>
      <c r="AV82" s="14"/>
      <c r="AW82" s="14"/>
      <c r="AX82" s="14"/>
      <c r="AY82" s="14"/>
      <c r="AZ82" s="4"/>
      <c r="BA82" s="4"/>
      <c r="BB82" s="4"/>
      <c r="BC82" s="4"/>
      <c r="BD82" s="4"/>
      <c r="BE82" s="14"/>
      <c r="BF82" s="14"/>
      <c r="BG82" s="14"/>
      <c r="BH82" s="14"/>
      <c r="BI82" s="14"/>
      <c r="BJ82" s="4"/>
      <c r="BK82" s="4"/>
      <c r="BL82" s="4"/>
      <c r="BM82" s="4"/>
      <c r="BN82" s="4"/>
      <c r="BO82" s="14"/>
      <c r="BP82" s="14"/>
      <c r="BQ82" s="14"/>
      <c r="BR82" s="14"/>
      <c r="BS82" s="14"/>
      <c r="BT82" s="4"/>
      <c r="BU82" s="4"/>
      <c r="BV82" s="4"/>
      <c r="BW82" s="4"/>
      <c r="BX82" s="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14"/>
      <c r="CJ82" s="14"/>
      <c r="CK82" s="14"/>
      <c r="CL82" s="14"/>
      <c r="CM82" s="14"/>
      <c r="CN82" s="4"/>
      <c r="CO82" s="4"/>
      <c r="CP82" s="4"/>
      <c r="CQ82" s="4"/>
      <c r="CR82" s="4"/>
      <c r="CS82" s="14"/>
      <c r="CT82" s="14"/>
      <c r="CU82" s="14"/>
      <c r="CV82" s="14"/>
      <c r="CW82" s="14"/>
      <c r="CX82" s="4"/>
      <c r="CY82" s="4"/>
      <c r="CZ82" s="4"/>
      <c r="DA82" s="4"/>
      <c r="DB82" s="4"/>
      <c r="DC82" s="14"/>
      <c r="DD82" s="14"/>
      <c r="DE82" s="14"/>
      <c r="DF82" s="14"/>
      <c r="DG82" s="14"/>
      <c r="DH82" s="4">
        <v>0.61409999999999998</v>
      </c>
      <c r="DI82" s="4">
        <v>0.65190000000000003</v>
      </c>
      <c r="DJ82" s="4">
        <v>0.22670000000000001</v>
      </c>
      <c r="DK82" s="4">
        <v>0.90910000000000002</v>
      </c>
      <c r="DL82" s="4">
        <v>9.7000000000000003E-3</v>
      </c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>
        <v>0.6139</v>
      </c>
      <c r="EH82" s="14">
        <v>0.65210000000000001</v>
      </c>
      <c r="EI82" s="14">
        <v>0.22919999999999999</v>
      </c>
      <c r="EJ82" s="14">
        <v>0.90869999999999995</v>
      </c>
      <c r="EK82" s="14">
        <v>6.7999999999999996E-3</v>
      </c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0.61373333333333335</v>
      </c>
      <c r="EW82" s="4">
        <f t="shared" si="7"/>
        <v>0.65086666666666659</v>
      </c>
      <c r="EX82" s="4">
        <f t="shared" si="8"/>
        <v>0.22956666666666667</v>
      </c>
      <c r="EY82" s="4">
        <f t="shared" si="9"/>
        <v>0.90843333333333331</v>
      </c>
      <c r="EZ82" s="4">
        <f t="shared" si="10"/>
        <v>7.8000000000000005E-3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k=5, r=0.5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k=5, r=0.5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k=5, r=0.5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k=50, r=0.5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k=100, r=0.5</v>
      </c>
    </row>
    <row r="83" spans="1:161" x14ac:dyDescent="0.2">
      <c r="A83" s="1" t="s">
        <v>76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>
        <v>0.83630000000000004</v>
      </c>
      <c r="M83" s="4">
        <v>1.1627000000000001</v>
      </c>
      <c r="N83" s="4">
        <v>0.13589999999999999</v>
      </c>
      <c r="O83" s="4">
        <v>0.75690000000000002</v>
      </c>
      <c r="P83" s="4">
        <v>2.0500000000000001E-2</v>
      </c>
      <c r="Q83" s="5"/>
      <c r="R83" s="5"/>
      <c r="S83" s="5"/>
      <c r="T83" s="5"/>
      <c r="U83" s="5"/>
      <c r="V83" s="4"/>
      <c r="W83" s="4"/>
      <c r="X83" s="4"/>
      <c r="Y83" s="4"/>
      <c r="Z83" s="4"/>
      <c r="AA83" s="14"/>
      <c r="AB83" s="14"/>
      <c r="AC83" s="14"/>
      <c r="AD83" s="14"/>
      <c r="AE83" s="14"/>
      <c r="AF83" s="4"/>
      <c r="AG83" s="4"/>
      <c r="AH83" s="4"/>
      <c r="AI83" s="4"/>
      <c r="AJ83" s="4"/>
      <c r="AK83" s="14"/>
      <c r="AL83" s="14"/>
      <c r="AM83" s="14"/>
      <c r="AN83" s="14"/>
      <c r="AO83" s="14"/>
      <c r="AP83" s="4"/>
      <c r="AQ83" s="4"/>
      <c r="AR83" s="4"/>
      <c r="AS83" s="4"/>
      <c r="AT83" s="4"/>
      <c r="AU83" s="14"/>
      <c r="AV83" s="14"/>
      <c r="AW83" s="14"/>
      <c r="AX83" s="14"/>
      <c r="AY83" s="14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>
        <v>0.83720000000000006</v>
      </c>
      <c r="DI83" s="4">
        <v>1.1671</v>
      </c>
      <c r="DJ83" s="4">
        <v>0.13880000000000001</v>
      </c>
      <c r="DK83" s="4">
        <v>0.75719999999999998</v>
      </c>
      <c r="DL83" s="4">
        <v>2.3300000000000001E-2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>
        <v>0.8367</v>
      </c>
      <c r="EH83" s="5">
        <v>1.1646000000000001</v>
      </c>
      <c r="EI83" s="5">
        <v>0.14080000000000001</v>
      </c>
      <c r="EJ83" s="5">
        <v>0.77259999999999995</v>
      </c>
      <c r="EK83" s="5">
        <v>2.0400000000000001E-2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0.83673333333333344</v>
      </c>
      <c r="EW83" s="4">
        <f t="shared" si="7"/>
        <v>1.1648000000000001</v>
      </c>
      <c r="EX83" s="4">
        <f t="shared" si="8"/>
        <v>0.13849999999999998</v>
      </c>
      <c r="EY83" s="4">
        <f t="shared" si="9"/>
        <v>0.76223333333333321</v>
      </c>
      <c r="EZ83" s="4">
        <f t="shared" si="10"/>
        <v>2.1400000000000002E-2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k=5, r=0.5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k=5, r=0.5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k=100, r=0.5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k=100, r=0.5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k=100, r=0.5</v>
      </c>
    </row>
    <row r="84" spans="1:161" x14ac:dyDescent="0.2">
      <c r="A84" s="1" t="s">
        <v>77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>
        <v>0.61109999999999998</v>
      </c>
      <c r="M84" s="4">
        <v>0.65210000000000001</v>
      </c>
      <c r="N84" s="4">
        <v>0.24979999999999999</v>
      </c>
      <c r="O84" s="4">
        <v>0.89810000000000001</v>
      </c>
      <c r="P84" s="4">
        <v>3.3999999999999998E-3</v>
      </c>
      <c r="Q84" s="5"/>
      <c r="R84" s="5"/>
      <c r="S84" s="5"/>
      <c r="T84" s="5"/>
      <c r="U84" s="5"/>
      <c r="V84" s="4"/>
      <c r="W84" s="4"/>
      <c r="X84" s="4"/>
      <c r="Y84" s="4"/>
      <c r="Z84" s="4"/>
      <c r="AA84" s="14"/>
      <c r="AB84" s="14"/>
      <c r="AC84" s="14"/>
      <c r="AD84" s="14"/>
      <c r="AE84" s="14"/>
      <c r="AF84" s="4"/>
      <c r="AG84" s="4"/>
      <c r="AH84" s="4"/>
      <c r="AI84" s="4"/>
      <c r="AJ84" s="4"/>
      <c r="AK84" s="14">
        <v>0.61339999999999995</v>
      </c>
      <c r="AL84" s="14">
        <v>0.65920000000000001</v>
      </c>
      <c r="AM84" s="14">
        <v>0.24340000000000001</v>
      </c>
      <c r="AN84" s="14">
        <v>0.89970000000000006</v>
      </c>
      <c r="AO84" s="14">
        <v>6.4999999999999997E-3</v>
      </c>
      <c r="AP84" s="4"/>
      <c r="AQ84" s="4"/>
      <c r="AR84" s="4"/>
      <c r="AS84" s="4"/>
      <c r="AT84" s="4"/>
      <c r="AU84" s="14"/>
      <c r="AV84" s="14"/>
      <c r="AW84" s="14"/>
      <c r="AX84" s="14"/>
      <c r="AY84" s="14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>
        <v>0.61280000000000001</v>
      </c>
      <c r="BK84" s="4">
        <v>0.65800000000000003</v>
      </c>
      <c r="BL84" s="4">
        <v>0.2392</v>
      </c>
      <c r="BM84" s="4">
        <v>0.89959999999999996</v>
      </c>
      <c r="BN84" s="4">
        <v>6.1999999999999998E-3</v>
      </c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>
        <v>0.61199999999999999</v>
      </c>
      <c r="CJ84" s="5">
        <v>0.65590000000000004</v>
      </c>
      <c r="CK84" s="5">
        <v>0.24629999999999999</v>
      </c>
      <c r="CL84" s="5">
        <v>0.89859999999999995</v>
      </c>
      <c r="CM84" s="5">
        <v>4.7000000000000002E-3</v>
      </c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4">
        <v>0.61250000000000004</v>
      </c>
      <c r="DI84" s="4">
        <v>0.65820000000000001</v>
      </c>
      <c r="DJ84" s="4">
        <v>0.24249999999999999</v>
      </c>
      <c r="DK84" s="4">
        <v>0.89900000000000002</v>
      </c>
      <c r="DL84" s="4">
        <v>4.5999999999999999E-3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0.61219999999999997</v>
      </c>
      <c r="EH84" s="5">
        <v>0.65710000000000002</v>
      </c>
      <c r="EI84" s="5">
        <v>0.24440000000000001</v>
      </c>
      <c r="EJ84" s="5">
        <v>0.89870000000000005</v>
      </c>
      <c r="EK84" s="5">
        <v>1.95E-2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0.61233333333333329</v>
      </c>
      <c r="EW84" s="4">
        <f t="shared" si="7"/>
        <v>0.65675000000000006</v>
      </c>
      <c r="EX84" s="4">
        <f t="shared" si="8"/>
        <v>0.24426666666666663</v>
      </c>
      <c r="EY84" s="4">
        <f t="shared" si="9"/>
        <v>0.89895000000000003</v>
      </c>
      <c r="EZ84" s="4">
        <f t="shared" si="10"/>
        <v>7.4833333333333323E-3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k=5, r=0.5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r=0.5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k=5, r=0.5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k=10, r=0.5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k=5, r=0.5</v>
      </c>
    </row>
    <row r="85" spans="1:161" x14ac:dyDescent="0.2">
      <c r="A85" s="1" t="s">
        <v>78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>
        <v>0.61419999999999997</v>
      </c>
      <c r="M85" s="4">
        <v>0.65410000000000001</v>
      </c>
      <c r="N85" s="4">
        <v>0.2341</v>
      </c>
      <c r="O85" s="4">
        <v>0.89810000000000001</v>
      </c>
      <c r="P85" s="4">
        <v>3.3E-3</v>
      </c>
      <c r="Q85" s="5"/>
      <c r="R85" s="5"/>
      <c r="S85" s="5"/>
      <c r="T85" s="5"/>
      <c r="U85" s="5"/>
      <c r="V85" s="4"/>
      <c r="W85" s="4"/>
      <c r="X85" s="4"/>
      <c r="Y85" s="4"/>
      <c r="Z85" s="4"/>
      <c r="AA85" s="14"/>
      <c r="AB85" s="14"/>
      <c r="AC85" s="14"/>
      <c r="AD85" s="14"/>
      <c r="AE85" s="14"/>
      <c r="AF85" s="4"/>
      <c r="AG85" s="4"/>
      <c r="AH85" s="4"/>
      <c r="AI85" s="4"/>
      <c r="AJ85" s="4"/>
      <c r="AK85" s="14"/>
      <c r="AL85" s="14"/>
      <c r="AM85" s="14"/>
      <c r="AN85" s="14"/>
      <c r="AO85" s="14"/>
      <c r="AP85" s="4"/>
      <c r="AQ85" s="4"/>
      <c r="AR85" s="4"/>
      <c r="AS85" s="4"/>
      <c r="AT85" s="4"/>
      <c r="AU85" s="14"/>
      <c r="AV85" s="14"/>
      <c r="AW85" s="14"/>
      <c r="AX85" s="14"/>
      <c r="AY85" s="14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>
        <v>0.61539999999999995</v>
      </c>
      <c r="DI85" s="4">
        <v>0.65910000000000002</v>
      </c>
      <c r="DJ85" s="4">
        <v>0.23019999999999999</v>
      </c>
      <c r="DK85" s="4">
        <v>0.89900000000000002</v>
      </c>
      <c r="DL85" s="4">
        <v>4.5999999999999999E-3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>
        <v>0.61499999999999999</v>
      </c>
      <c r="EH85" s="5">
        <v>0.65810000000000002</v>
      </c>
      <c r="EI85" s="5">
        <v>0.2324</v>
      </c>
      <c r="EJ85" s="5">
        <v>0.89870000000000005</v>
      </c>
      <c r="EK85" s="5">
        <v>4.3E-3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0.61486666666666667</v>
      </c>
      <c r="EW85" s="4">
        <f t="shared" si="7"/>
        <v>0.65710000000000013</v>
      </c>
      <c r="EX85" s="4">
        <f t="shared" si="8"/>
        <v>0.23223333333333332</v>
      </c>
      <c r="EY85" s="4">
        <f t="shared" si="9"/>
        <v>0.89860000000000007</v>
      </c>
      <c r="EZ85" s="4">
        <f t="shared" si="10"/>
        <v>4.0666666666666672E-3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k=5, r=0.5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r=0.5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k=5, r=0.5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k=50, r=0.5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k=5, r=0.5</v>
      </c>
    </row>
    <row r="86" spans="1:161" x14ac:dyDescent="0.2">
      <c r="A86" s="1" t="s">
        <v>79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>
        <v>0.6119</v>
      </c>
      <c r="M86" s="4">
        <v>0.65129999999999999</v>
      </c>
      <c r="N86" s="4">
        <v>0.2432</v>
      </c>
      <c r="O86" s="4">
        <v>0.89810000000000001</v>
      </c>
      <c r="P86" s="4">
        <v>3.3E-3</v>
      </c>
      <c r="Q86" s="5"/>
      <c r="R86" s="5"/>
      <c r="S86" s="5"/>
      <c r="T86" s="5"/>
      <c r="U86" s="5"/>
      <c r="V86" s="4"/>
      <c r="W86" s="4"/>
      <c r="X86" s="4"/>
      <c r="Y86" s="4"/>
      <c r="Z86" s="4"/>
      <c r="AA86" s="14"/>
      <c r="AB86" s="14"/>
      <c r="AC86" s="14"/>
      <c r="AD86" s="14"/>
      <c r="AE86" s="14"/>
      <c r="AF86" s="4"/>
      <c r="AG86" s="4"/>
      <c r="AH86" s="4"/>
      <c r="AI86" s="4"/>
      <c r="AJ86" s="4"/>
      <c r="AK86" s="14"/>
      <c r="AL86" s="14"/>
      <c r="AM86" s="14"/>
      <c r="AN86" s="14"/>
      <c r="AO86" s="14"/>
      <c r="AP86" s="4"/>
      <c r="AQ86" s="4"/>
      <c r="AR86" s="4"/>
      <c r="AS86" s="4"/>
      <c r="AT86" s="4"/>
      <c r="AU86" s="14"/>
      <c r="AV86" s="14"/>
      <c r="AW86" s="14"/>
      <c r="AX86" s="14"/>
      <c r="AY86" s="14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>
        <v>0.61299999999999999</v>
      </c>
      <c r="DI86" s="4">
        <v>0.65610000000000002</v>
      </c>
      <c r="DJ86" s="4">
        <v>0.2374</v>
      </c>
      <c r="DK86" s="4">
        <v>0.89900000000000002</v>
      </c>
      <c r="DL86" s="4">
        <v>4.5999999999999999E-3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14">
        <v>0.61280000000000001</v>
      </c>
      <c r="EH86" s="14">
        <v>0.65559999999999996</v>
      </c>
      <c r="EI86" s="14">
        <v>0.23960000000000001</v>
      </c>
      <c r="EJ86" s="14">
        <v>0.89870000000000005</v>
      </c>
      <c r="EK86" s="14">
        <v>4.1000000000000003E-3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0.61256666666666659</v>
      </c>
      <c r="EW86" s="4">
        <f t="shared" si="7"/>
        <v>0.65433333333333332</v>
      </c>
      <c r="EX86" s="4">
        <f t="shared" si="8"/>
        <v>0.24006666666666668</v>
      </c>
      <c r="EY86" s="4">
        <f t="shared" si="9"/>
        <v>0.89860000000000007</v>
      </c>
      <c r="EZ86" s="4">
        <f t="shared" si="10"/>
        <v>4.0000000000000001E-3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k=5, r=0.5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r=0.5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k=5, r=0.5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k=50, r=0.5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k=5, r=0.5</v>
      </c>
    </row>
    <row r="87" spans="1:161" x14ac:dyDescent="0.2">
      <c r="A87" s="1" t="s">
        <v>80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>
        <v>0.62639999999999996</v>
      </c>
      <c r="M87" s="4">
        <v>0.69159999999999999</v>
      </c>
      <c r="N87" s="4">
        <v>0.23119999999999999</v>
      </c>
      <c r="O87" s="4">
        <v>0.93810000000000004</v>
      </c>
      <c r="P87" s="4">
        <v>2.5999999999999999E-3</v>
      </c>
      <c r="Q87" s="5"/>
      <c r="R87" s="5"/>
      <c r="S87" s="5"/>
      <c r="T87" s="5"/>
      <c r="U87" s="5"/>
      <c r="V87" s="4"/>
      <c r="W87" s="4"/>
      <c r="X87" s="4"/>
      <c r="Y87" s="4"/>
      <c r="Z87" s="4"/>
      <c r="AA87" s="14"/>
      <c r="AB87" s="14"/>
      <c r="AC87" s="14"/>
      <c r="AD87" s="14"/>
      <c r="AE87" s="14"/>
      <c r="AF87" s="4"/>
      <c r="AG87" s="4"/>
      <c r="AH87" s="4"/>
      <c r="AI87" s="4"/>
      <c r="AJ87" s="4"/>
      <c r="AK87" s="14"/>
      <c r="AL87" s="14"/>
      <c r="AM87" s="14"/>
      <c r="AN87" s="14"/>
      <c r="AO87" s="14"/>
      <c r="AP87" s="4"/>
      <c r="AQ87" s="4"/>
      <c r="AR87" s="4"/>
      <c r="AS87" s="4"/>
      <c r="AT87" s="4"/>
      <c r="AU87" s="14"/>
      <c r="AV87" s="14"/>
      <c r="AW87" s="14"/>
      <c r="AX87" s="14"/>
      <c r="AY87" s="14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>
        <v>0.62760000000000005</v>
      </c>
      <c r="DI87" s="4">
        <v>0.69589999999999996</v>
      </c>
      <c r="DJ87" s="4">
        <v>0.22819999999999999</v>
      </c>
      <c r="DK87" s="4">
        <v>0.93879999999999997</v>
      </c>
      <c r="DL87" s="4">
        <v>3.8E-3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>
        <v>0.62729999999999997</v>
      </c>
      <c r="EH87" s="5">
        <v>0.69530000000000003</v>
      </c>
      <c r="EI87" s="5">
        <v>0.23119999999999999</v>
      </c>
      <c r="EJ87" s="5">
        <v>0.93810000000000004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0.62709999999999999</v>
      </c>
      <c r="EW87" s="4">
        <f t="shared" si="7"/>
        <v>0.69426666666666659</v>
      </c>
      <c r="EX87" s="4">
        <f t="shared" si="8"/>
        <v>0.23019999999999999</v>
      </c>
      <c r="EY87" s="4">
        <f t="shared" si="9"/>
        <v>0.93833333333333335</v>
      </c>
      <c r="EZ87" s="4">
        <f t="shared" si="10"/>
        <v>3.2999999999999995E-3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k=5, r=0.5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k=5, r=0.5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k=5, r=0.5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k=50, r=0.5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k=5, r=0.5</v>
      </c>
    </row>
    <row r="88" spans="1:161" x14ac:dyDescent="0.2">
      <c r="A88" s="1" t="s">
        <v>81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>
        <v>0.62709999999999999</v>
      </c>
      <c r="M88" s="4">
        <v>0.69040000000000001</v>
      </c>
      <c r="N88" s="4">
        <v>0.2389</v>
      </c>
      <c r="O88" s="4">
        <v>0.93810000000000004</v>
      </c>
      <c r="P88" s="4">
        <v>1.8E-3</v>
      </c>
      <c r="Q88" s="5"/>
      <c r="R88" s="5"/>
      <c r="S88" s="5"/>
      <c r="T88" s="5"/>
      <c r="U88" s="5"/>
      <c r="V88" s="4"/>
      <c r="W88" s="4"/>
      <c r="X88" s="4"/>
      <c r="Y88" s="4"/>
      <c r="Z88" s="4"/>
      <c r="AA88" s="14"/>
      <c r="AB88" s="14"/>
      <c r="AC88" s="14"/>
      <c r="AD88" s="14"/>
      <c r="AE88" s="14"/>
      <c r="AF88" s="4"/>
      <c r="AG88" s="4"/>
      <c r="AH88" s="4"/>
      <c r="AI88" s="4"/>
      <c r="AJ88" s="4"/>
      <c r="AK88" s="14"/>
      <c r="AL88" s="14"/>
      <c r="AM88" s="14"/>
      <c r="AN88" s="14"/>
      <c r="AO88" s="14"/>
      <c r="AP88" s="4"/>
      <c r="AQ88" s="4"/>
      <c r="AR88" s="4"/>
      <c r="AS88" s="4"/>
      <c r="AT88" s="4"/>
      <c r="AU88" s="14"/>
      <c r="AV88" s="14"/>
      <c r="AW88" s="14"/>
      <c r="AX88" s="14"/>
      <c r="AY88" s="14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>
        <v>0.62849999999999995</v>
      </c>
      <c r="DI88" s="4">
        <v>0.69450000000000001</v>
      </c>
      <c r="DJ88" s="4">
        <v>0.23330000000000001</v>
      </c>
      <c r="DK88" s="4">
        <v>0.93879999999999997</v>
      </c>
      <c r="DL88" s="4">
        <v>2.7000000000000001E-3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>
        <v>0.62839999999999996</v>
      </c>
      <c r="EH88" s="5">
        <v>0.6946</v>
      </c>
      <c r="EI88" s="5">
        <v>0.2361</v>
      </c>
      <c r="EJ88" s="5">
        <v>0.93810000000000004</v>
      </c>
      <c r="EK88" s="5">
        <v>2E-3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0.628</v>
      </c>
      <c r="EW88" s="4">
        <f t="shared" si="7"/>
        <v>0.6931666666666666</v>
      </c>
      <c r="EX88" s="4">
        <f t="shared" si="8"/>
        <v>0.2361</v>
      </c>
      <c r="EY88" s="4">
        <f t="shared" si="9"/>
        <v>0.93833333333333335</v>
      </c>
      <c r="EZ88" s="4">
        <f t="shared" si="10"/>
        <v>2.166666666666667E-3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k=5, r=0.5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k=5, r=0.5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k=5, r=0.5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k=50, r=0.5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k=5, r=0.5</v>
      </c>
    </row>
    <row r="89" spans="1:161" x14ac:dyDescent="0.2">
      <c r="A89" s="1" t="s">
        <v>82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>
        <v>0.62549999999999994</v>
      </c>
      <c r="M89" s="4">
        <v>0.69140000000000001</v>
      </c>
      <c r="N89" s="4">
        <v>0.23649999999999999</v>
      </c>
      <c r="O89" s="4">
        <v>0.93810000000000004</v>
      </c>
      <c r="P89" s="4">
        <v>4.4999999999999997E-3</v>
      </c>
      <c r="Q89" s="5"/>
      <c r="R89" s="5"/>
      <c r="S89" s="5"/>
      <c r="T89" s="5"/>
      <c r="U89" s="5"/>
      <c r="V89" s="4"/>
      <c r="W89" s="4"/>
      <c r="X89" s="4"/>
      <c r="Y89" s="4"/>
      <c r="Z89" s="4"/>
      <c r="AA89" s="14"/>
      <c r="AB89" s="14"/>
      <c r="AC89" s="14"/>
      <c r="AD89" s="14"/>
      <c r="AE89" s="14"/>
      <c r="AF89" s="4"/>
      <c r="AG89" s="4"/>
      <c r="AH89" s="4"/>
      <c r="AI89" s="4"/>
      <c r="AJ89" s="4"/>
      <c r="AK89" s="14"/>
      <c r="AL89" s="14"/>
      <c r="AM89" s="14"/>
      <c r="AN89" s="14"/>
      <c r="AO89" s="14"/>
      <c r="AP89" s="4"/>
      <c r="AQ89" s="4"/>
      <c r="AR89" s="4"/>
      <c r="AS89" s="4"/>
      <c r="AT89" s="4"/>
      <c r="AU89" s="14"/>
      <c r="AV89" s="14"/>
      <c r="AW89" s="14"/>
      <c r="AX89" s="14"/>
      <c r="AY89" s="14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>
        <v>0.62690000000000001</v>
      </c>
      <c r="DI89" s="4">
        <v>0.69640000000000002</v>
      </c>
      <c r="DJ89" s="4">
        <v>0.2331</v>
      </c>
      <c r="DK89" s="4">
        <v>0.93879999999999997</v>
      </c>
      <c r="DL89" s="4">
        <v>6.1000000000000004E-3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>
        <v>0.62670000000000003</v>
      </c>
      <c r="EH89" s="5">
        <v>0.69599999999999995</v>
      </c>
      <c r="EI89" s="5">
        <v>0.23549999999999999</v>
      </c>
      <c r="EJ89" s="5">
        <v>0.93810000000000004</v>
      </c>
      <c r="EK89" s="5">
        <v>4.7000000000000002E-3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0.62636666666666663</v>
      </c>
      <c r="EW89" s="4">
        <f t="shared" si="7"/>
        <v>0.6946</v>
      </c>
      <c r="EX89" s="4">
        <f t="shared" si="8"/>
        <v>0.23503333333333334</v>
      </c>
      <c r="EY89" s="4">
        <f t="shared" si="9"/>
        <v>0.93833333333333335</v>
      </c>
      <c r="EZ89" s="4">
        <f t="shared" si="10"/>
        <v>5.1000000000000004E-3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k=5, r=0.5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k=5, r=0.5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k=5, r=0.5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k=50, r=0.5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k=5, r=0.5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>
        <v>0.62619999999999998</v>
      </c>
      <c r="M90" s="4">
        <v>0.69089999999999996</v>
      </c>
      <c r="N90" s="4">
        <v>0.2404</v>
      </c>
      <c r="O90" s="4">
        <v>0.93810000000000004</v>
      </c>
      <c r="P90" s="4">
        <v>4.8999999999999998E-3</v>
      </c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>
        <v>0.62770000000000004</v>
      </c>
      <c r="DI90" s="4">
        <v>0.69610000000000005</v>
      </c>
      <c r="DJ90" s="4">
        <v>0.23549999999999999</v>
      </c>
      <c r="DK90" s="4">
        <v>0.93879999999999997</v>
      </c>
      <c r="DL90" s="4">
        <v>6.6E-3</v>
      </c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>
        <v>0.62749999999999995</v>
      </c>
      <c r="EH90" s="5">
        <v>0.69579999999999997</v>
      </c>
      <c r="EI90" s="5">
        <v>0.2382</v>
      </c>
      <c r="EJ90" s="5">
        <v>0.93810000000000004</v>
      </c>
      <c r="EK90" s="5">
        <v>5.0000000000000001E-3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0.62713333333333332</v>
      </c>
      <c r="EW90" s="4">
        <f t="shared" ref="EW90" si="12">AVERAGEIFS(B90:EU90,metrics.est,"MSE")</f>
        <v>0.69426666666666659</v>
      </c>
      <c r="EX90" s="4">
        <f t="shared" ref="EX90" si="13">AVERAGEIFS(B90:EU90,metrics.est,"R")</f>
        <v>0.23803333333333332</v>
      </c>
      <c r="EY90" s="4">
        <f t="shared" ref="EY90" si="14">AVERAGEIFS(B90:EU90,metrics.est,"Coverage")</f>
        <v>0.93833333333333335</v>
      </c>
      <c r="EZ90" s="4">
        <f t="shared" ref="EZ90" si="15">AVERAGEIFS(B90:EU90,metrics.est,"Time")</f>
        <v>5.5000000000000005E-3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k=5, r=0.5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k=5, r=0.5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k=5, r=0.5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k=50, r=0.5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k=5, r=0.5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>
        <v>0.62670000000000003</v>
      </c>
      <c r="M91" s="4">
        <v>0.69230000000000003</v>
      </c>
      <c r="N91" s="4">
        <v>0.2382</v>
      </c>
      <c r="O91" s="4">
        <v>0.93810000000000004</v>
      </c>
      <c r="P91" s="4">
        <v>5.1000000000000004E-3</v>
      </c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>
        <v>0.62819999999999998</v>
      </c>
      <c r="DI91" s="4">
        <v>0.69750000000000001</v>
      </c>
      <c r="DJ91" s="4">
        <v>0.23419999999999999</v>
      </c>
      <c r="DK91" s="4">
        <v>0.93879999999999997</v>
      </c>
      <c r="DL91" s="4">
        <v>6.6E-3</v>
      </c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>
        <v>0.628</v>
      </c>
      <c r="EH91" s="5">
        <v>0.69710000000000005</v>
      </c>
      <c r="EI91" s="5">
        <v>0.23710000000000001</v>
      </c>
      <c r="EJ91" s="5">
        <v>0.93810000000000004</v>
      </c>
      <c r="EK91" s="5">
        <v>5.5999999999999999E-3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0.62763333333333338</v>
      </c>
      <c r="EW91" s="4">
        <f t="shared" ref="EW91" si="17">AVERAGEIFS(B91:EU91,metrics.est,"MSE")</f>
        <v>0.69563333333333333</v>
      </c>
      <c r="EX91" s="4">
        <f t="shared" ref="EX91" si="18">AVERAGEIFS(B91:EU91,metrics.est,"R")</f>
        <v>0.23650000000000002</v>
      </c>
      <c r="EY91" s="4">
        <f t="shared" ref="EY91" si="19">AVERAGEIFS(B91:EU91,metrics.est,"Coverage")</f>
        <v>0.93833333333333335</v>
      </c>
      <c r="EZ91" s="4">
        <f t="shared" ref="EZ91" si="20">AVERAGEIFS(B91:EU91,metrics.est,"Time")</f>
        <v>5.7666666666666665E-3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k=5, r=0.5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k=5, r=0.5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k=5, r=0.5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k=50, r=0.5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k=5, r=0.5</v>
      </c>
    </row>
    <row r="92" spans="1:161" x14ac:dyDescent="0.2">
      <c r="A92" s="1" t="s">
        <v>83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>
        <v>0.62680000000000002</v>
      </c>
      <c r="M92" s="4">
        <v>0.69140000000000001</v>
      </c>
      <c r="N92" s="4">
        <v>0.2387</v>
      </c>
      <c r="O92" s="4">
        <v>0.93810000000000004</v>
      </c>
      <c r="P92" s="4">
        <v>2.7000000000000001E-3</v>
      </c>
      <c r="Q92" s="5"/>
      <c r="R92" s="5"/>
      <c r="S92" s="5"/>
      <c r="T92" s="5"/>
      <c r="U92" s="5"/>
      <c r="V92" s="4"/>
      <c r="W92" s="4"/>
      <c r="X92" s="4"/>
      <c r="Y92" s="4"/>
      <c r="Z92" s="4"/>
      <c r="AA92" s="14"/>
      <c r="AB92" s="14"/>
      <c r="AC92" s="14"/>
      <c r="AD92" s="14"/>
      <c r="AE92" s="14"/>
      <c r="AF92" s="4"/>
      <c r="AG92" s="4"/>
      <c r="AH92" s="4"/>
      <c r="AI92" s="4"/>
      <c r="AJ92" s="4"/>
      <c r="AK92" s="14">
        <v>0.62829999999999997</v>
      </c>
      <c r="AL92" s="14">
        <v>0.69689999999999996</v>
      </c>
      <c r="AM92" s="14">
        <v>0.23669999999999999</v>
      </c>
      <c r="AN92" s="14">
        <v>0.93910000000000005</v>
      </c>
      <c r="AO92" s="14">
        <v>5.4999999999999997E-3</v>
      </c>
      <c r="AP92" s="4"/>
      <c r="AQ92" s="4"/>
      <c r="AR92" s="4"/>
      <c r="AS92" s="4"/>
      <c r="AT92" s="4"/>
      <c r="AU92" s="14"/>
      <c r="AV92" s="14"/>
      <c r="AW92" s="14"/>
      <c r="AX92" s="14"/>
      <c r="AY92" s="14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>
        <v>0.62819999999999998</v>
      </c>
      <c r="BK92" s="4">
        <v>0.69550000000000001</v>
      </c>
      <c r="BL92" s="4">
        <v>0.2349</v>
      </c>
      <c r="BM92" s="4">
        <v>0.93869999999999998</v>
      </c>
      <c r="BN92" s="4">
        <v>5.1000000000000004E-3</v>
      </c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0.62770000000000004</v>
      </c>
      <c r="CJ92" s="5">
        <v>0.69430000000000003</v>
      </c>
      <c r="CK92" s="5">
        <v>0.24160000000000001</v>
      </c>
      <c r="CL92" s="5">
        <v>0.93700000000000006</v>
      </c>
      <c r="CM92" s="5">
        <v>3.7000000000000002E-3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4">
        <v>0.628</v>
      </c>
      <c r="DI92" s="4">
        <v>0.69610000000000005</v>
      </c>
      <c r="DJ92" s="4">
        <v>0.23480000000000001</v>
      </c>
      <c r="DK92" s="4">
        <v>0.93879999999999997</v>
      </c>
      <c r="DL92" s="4">
        <v>3.8E-3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0.62780000000000002</v>
      </c>
      <c r="EH92" s="5">
        <v>0.6956</v>
      </c>
      <c r="EI92" s="5">
        <v>0.23769999999999999</v>
      </c>
      <c r="EJ92" s="5">
        <v>0.93810000000000004</v>
      </c>
      <c r="EK92" s="5">
        <v>3.0000000000000001E-3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0.62780000000000002</v>
      </c>
      <c r="EW92" s="4">
        <f t="shared" si="7"/>
        <v>0.69496666666666673</v>
      </c>
      <c r="EX92" s="4">
        <f t="shared" si="8"/>
        <v>0.23740000000000003</v>
      </c>
      <c r="EY92" s="4">
        <f t="shared" si="9"/>
        <v>0.93830000000000002</v>
      </c>
      <c r="EZ92" s="4">
        <f t="shared" si="10"/>
        <v>3.966666666666667E-3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k=5, r=0.5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k=5, r=0.5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r=0.5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k=10, r=0.5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k=5, r=0.5</v>
      </c>
    </row>
    <row r="93" spans="1:161" x14ac:dyDescent="0.2">
      <c r="A93" s="1" t="s">
        <v>84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>
        <v>0.64510000000000001</v>
      </c>
      <c r="M93" s="4">
        <v>0.72809999999999997</v>
      </c>
      <c r="N93" s="4">
        <v>0.22500000000000001</v>
      </c>
      <c r="O93" s="4">
        <v>0.94830000000000003</v>
      </c>
      <c r="P93" s="4">
        <v>3.1399999999999997E-2</v>
      </c>
      <c r="Q93" s="5"/>
      <c r="R93" s="5"/>
      <c r="S93" s="5"/>
      <c r="T93" s="5"/>
      <c r="U93" s="5"/>
      <c r="V93" s="4"/>
      <c r="W93" s="4"/>
      <c r="X93" s="4"/>
      <c r="Y93" s="4"/>
      <c r="Z93" s="4"/>
      <c r="AA93" s="14"/>
      <c r="AB93" s="14"/>
      <c r="AC93" s="14"/>
      <c r="AD93" s="14"/>
      <c r="AE93" s="14"/>
      <c r="AF93" s="4"/>
      <c r="AG93" s="4"/>
      <c r="AH93" s="4"/>
      <c r="AI93" s="4"/>
      <c r="AJ93" s="4"/>
      <c r="AK93" s="14"/>
      <c r="AL93" s="14"/>
      <c r="AM93" s="14"/>
      <c r="AN93" s="14"/>
      <c r="AO93" s="14"/>
      <c r="AP93" s="4"/>
      <c r="AQ93" s="4"/>
      <c r="AR93" s="4"/>
      <c r="AS93" s="4"/>
      <c r="AT93" s="4"/>
      <c r="AU93" s="14"/>
      <c r="AV93" s="14"/>
      <c r="AW93" s="14"/>
      <c r="AX93" s="14"/>
      <c r="AY93" s="14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>
        <v>0.64639999999999997</v>
      </c>
      <c r="DI93" s="4">
        <v>0.73080000000000001</v>
      </c>
      <c r="DJ93" s="4">
        <v>0.21659999999999999</v>
      </c>
      <c r="DK93" s="4">
        <v>0.94879999999999998</v>
      </c>
      <c r="DL93" s="4">
        <v>4.7500000000000001E-2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>
        <v>0.64659999999999995</v>
      </c>
      <c r="EH93" s="5">
        <v>0.73140000000000005</v>
      </c>
      <c r="EI93" s="5">
        <v>0.2198</v>
      </c>
      <c r="EJ93" s="5">
        <v>0.94820000000000004</v>
      </c>
      <c r="EK93" s="5">
        <v>3.6200000000000003E-2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0.64603333333333335</v>
      </c>
      <c r="EW93" s="4">
        <f t="shared" si="7"/>
        <v>0.73009999999999986</v>
      </c>
      <c r="EX93" s="4">
        <f t="shared" si="8"/>
        <v>0.22046666666666667</v>
      </c>
      <c r="EY93" s="4">
        <f t="shared" si="9"/>
        <v>0.94843333333333335</v>
      </c>
      <c r="EZ93" s="4">
        <f t="shared" si="10"/>
        <v>3.8366666666666667E-2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k=5, r=0.5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k=5, r=0.5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k=5, r=0.5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k=50, r=0.5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k=5, r=0.5</v>
      </c>
    </row>
    <row r="94" spans="1:161" x14ac:dyDescent="0.2">
      <c r="A94" s="1" t="s">
        <v>85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>
        <v>0.628</v>
      </c>
      <c r="M94" s="4">
        <v>0.69259999999999999</v>
      </c>
      <c r="N94" s="4">
        <v>0.2263</v>
      </c>
      <c r="O94" s="4">
        <v>0.93810000000000004</v>
      </c>
      <c r="P94" s="4">
        <v>4.4999999999999997E-3</v>
      </c>
      <c r="Q94" s="5"/>
      <c r="R94" s="5"/>
      <c r="S94" s="5"/>
      <c r="T94" s="5"/>
      <c r="U94" s="5"/>
      <c r="V94" s="4"/>
      <c r="W94" s="4"/>
      <c r="X94" s="4"/>
      <c r="Y94" s="4"/>
      <c r="Z94" s="4"/>
      <c r="AA94" s="14"/>
      <c r="AB94" s="14"/>
      <c r="AC94" s="14"/>
      <c r="AD94" s="14"/>
      <c r="AE94" s="14"/>
      <c r="AF94" s="4"/>
      <c r="AG94" s="4"/>
      <c r="AH94" s="4"/>
      <c r="AI94" s="4"/>
      <c r="AJ94" s="4"/>
      <c r="AK94" s="14"/>
      <c r="AL94" s="14"/>
      <c r="AM94" s="14"/>
      <c r="AN94" s="14"/>
      <c r="AO94" s="14"/>
      <c r="AP94" s="4"/>
      <c r="AQ94" s="4"/>
      <c r="AR94" s="4"/>
      <c r="AS94" s="4"/>
      <c r="AT94" s="4"/>
      <c r="AU94" s="14"/>
      <c r="AV94" s="14"/>
      <c r="AW94" s="14"/>
      <c r="AX94" s="14"/>
      <c r="AY94" s="14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>
        <v>0.62919999999999998</v>
      </c>
      <c r="DI94" s="4">
        <v>0.69689999999999996</v>
      </c>
      <c r="DJ94" s="4">
        <v>0.21920000000000001</v>
      </c>
      <c r="DK94" s="4">
        <v>0.93879999999999997</v>
      </c>
      <c r="DL94" s="4">
        <v>6.8999999999999999E-3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>
        <v>0.629</v>
      </c>
      <c r="EH94" s="5">
        <v>0.69669999999999999</v>
      </c>
      <c r="EI94" s="5">
        <v>0.2228</v>
      </c>
      <c r="EJ94" s="5">
        <v>0.93810000000000004</v>
      </c>
      <c r="EK94" s="5">
        <v>4.7999999999999996E-3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0.62873333333333337</v>
      </c>
      <c r="EW94" s="4">
        <f t="shared" si="7"/>
        <v>0.69539999999999991</v>
      </c>
      <c r="EX94" s="4">
        <f t="shared" si="8"/>
        <v>0.22276666666666667</v>
      </c>
      <c r="EY94" s="4">
        <f t="shared" si="9"/>
        <v>0.93833333333333335</v>
      </c>
      <c r="EZ94" s="4">
        <f t="shared" si="10"/>
        <v>5.3999999999999994E-3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r=0.5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r=0.5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k=5, r=0.5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k=50, r=0.5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k=5, r=0.5</v>
      </c>
    </row>
    <row r="95" spans="1:161" x14ac:dyDescent="0.2">
      <c r="A95" s="1" t="s">
        <v>86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>
        <v>0.62709999999999999</v>
      </c>
      <c r="M95" s="4">
        <v>0.69330000000000003</v>
      </c>
      <c r="N95" s="4">
        <v>0.2293</v>
      </c>
      <c r="O95" s="4">
        <v>0.93810000000000004</v>
      </c>
      <c r="P95" s="4">
        <v>3.5000000000000001E-3</v>
      </c>
      <c r="Q95" s="5"/>
      <c r="R95" s="5"/>
      <c r="S95" s="5"/>
      <c r="T95" s="5"/>
      <c r="U95" s="5"/>
      <c r="V95" s="4"/>
      <c r="W95" s="4"/>
      <c r="X95" s="4"/>
      <c r="Y95" s="4"/>
      <c r="Z95" s="4"/>
      <c r="AA95" s="14"/>
      <c r="AB95" s="14"/>
      <c r="AC95" s="14"/>
      <c r="AD95" s="14"/>
      <c r="AE95" s="14"/>
      <c r="AF95" s="4"/>
      <c r="AG95" s="4"/>
      <c r="AH95" s="4"/>
      <c r="AI95" s="4"/>
      <c r="AJ95" s="4"/>
      <c r="AK95" s="14"/>
      <c r="AL95" s="14"/>
      <c r="AM95" s="14"/>
      <c r="AN95" s="14"/>
      <c r="AO95" s="14"/>
      <c r="AP95" s="4"/>
      <c r="AQ95" s="4"/>
      <c r="AR95" s="4"/>
      <c r="AS95" s="4"/>
      <c r="AT95" s="4"/>
      <c r="AU95" s="14"/>
      <c r="AV95" s="14"/>
      <c r="AW95" s="14"/>
      <c r="AX95" s="14"/>
      <c r="AY95" s="14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>
        <v>0.62829999999999997</v>
      </c>
      <c r="DI95" s="4">
        <v>0.69750000000000001</v>
      </c>
      <c r="DJ95" s="4">
        <v>0.22720000000000001</v>
      </c>
      <c r="DK95" s="4">
        <v>0.93879999999999997</v>
      </c>
      <c r="DL95" s="4">
        <v>4.4000000000000003E-3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>
        <v>0.628</v>
      </c>
      <c r="EH95" s="5">
        <v>0.69710000000000005</v>
      </c>
      <c r="EI95" s="5">
        <v>0.2303</v>
      </c>
      <c r="EJ95" s="5">
        <v>0.93810000000000004</v>
      </c>
      <c r="EK95" s="5">
        <v>3.3E-3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0.62780000000000002</v>
      </c>
      <c r="EW95" s="4">
        <f t="shared" si="7"/>
        <v>0.69596666666666673</v>
      </c>
      <c r="EX95" s="4">
        <f t="shared" si="8"/>
        <v>0.22893333333333335</v>
      </c>
      <c r="EY95" s="4">
        <f t="shared" si="9"/>
        <v>0.93833333333333335</v>
      </c>
      <c r="EZ95" s="4">
        <f t="shared" si="10"/>
        <v>3.7333333333333337E-3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k=5, r=0.5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k=5, r=0.5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k=100, r=0.5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k=50, r=0.5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k=100, r=0.5</v>
      </c>
    </row>
    <row r="96" spans="1:161" x14ac:dyDescent="0.2">
      <c r="A96" s="1" t="s">
        <v>87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>
        <v>0.63029999999999997</v>
      </c>
      <c r="M96" s="4">
        <v>0.70179999999999998</v>
      </c>
      <c r="N96" s="4">
        <v>0.23380000000000001</v>
      </c>
      <c r="O96" s="4">
        <v>0.94830000000000003</v>
      </c>
      <c r="P96" s="4">
        <v>2.3E-3</v>
      </c>
      <c r="Q96" s="5"/>
      <c r="R96" s="5"/>
      <c r="S96" s="5"/>
      <c r="T96" s="5"/>
      <c r="U96" s="5"/>
      <c r="V96" s="4"/>
      <c r="W96" s="4"/>
      <c r="X96" s="4"/>
      <c r="Y96" s="4"/>
      <c r="Z96" s="4"/>
      <c r="AA96" s="14"/>
      <c r="AB96" s="14"/>
      <c r="AC96" s="14"/>
      <c r="AD96" s="14"/>
      <c r="AE96" s="14"/>
      <c r="AF96" s="4"/>
      <c r="AG96" s="4"/>
      <c r="AH96" s="4"/>
      <c r="AI96" s="4"/>
      <c r="AJ96" s="4"/>
      <c r="AK96" s="14">
        <v>0.63149999999999995</v>
      </c>
      <c r="AL96" s="14">
        <v>0.70740000000000003</v>
      </c>
      <c r="AM96" s="14">
        <v>0.2281</v>
      </c>
      <c r="AN96" s="14">
        <v>0.94879999999999998</v>
      </c>
      <c r="AO96" s="14">
        <v>4.7999999999999996E-3</v>
      </c>
      <c r="AP96" s="4"/>
      <c r="AQ96" s="4"/>
      <c r="AR96" s="4"/>
      <c r="AS96" s="4"/>
      <c r="AT96" s="4"/>
      <c r="AU96" s="14"/>
      <c r="AV96" s="14"/>
      <c r="AW96" s="14"/>
      <c r="AX96" s="14"/>
      <c r="AY96" s="14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>
        <v>0.63149999999999995</v>
      </c>
      <c r="BK96" s="4">
        <v>0.70569999999999999</v>
      </c>
      <c r="BL96" s="4">
        <v>0.22700000000000001</v>
      </c>
      <c r="BM96" s="4">
        <v>0.94869999999999999</v>
      </c>
      <c r="BN96" s="4">
        <v>4.7000000000000002E-3</v>
      </c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>
        <v>0.63090000000000002</v>
      </c>
      <c r="CJ96" s="5">
        <v>0.70379999999999998</v>
      </c>
      <c r="CK96" s="5">
        <v>0.23250000000000001</v>
      </c>
      <c r="CL96" s="5">
        <v>0.94699999999999995</v>
      </c>
      <c r="CM96" s="5">
        <v>3.0999999999999999E-3</v>
      </c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4">
        <v>0.63149999999999995</v>
      </c>
      <c r="DI96" s="4">
        <v>0.70660000000000001</v>
      </c>
      <c r="DJ96" s="4">
        <v>0.22670000000000001</v>
      </c>
      <c r="DK96" s="4">
        <v>0.94879999999999998</v>
      </c>
      <c r="DL96" s="4">
        <v>3.5000000000000001E-3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0.63129999999999997</v>
      </c>
      <c r="EH96" s="5">
        <v>0.70620000000000005</v>
      </c>
      <c r="EI96" s="5">
        <v>0.22950000000000001</v>
      </c>
      <c r="EJ96" s="5">
        <v>0.94820000000000004</v>
      </c>
      <c r="EK96" s="5">
        <v>2.3E-3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0.63116666666666665</v>
      </c>
      <c r="EW96" s="4">
        <f t="shared" si="7"/>
        <v>0.70524999999999993</v>
      </c>
      <c r="EX96" s="4">
        <f t="shared" si="8"/>
        <v>0.2296</v>
      </c>
      <c r="EY96" s="4">
        <f t="shared" si="9"/>
        <v>0.94830000000000003</v>
      </c>
      <c r="EZ96" s="4">
        <f t="shared" si="10"/>
        <v>3.4499999999999999E-3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k=5, r=0.5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k=5, r=0.5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k=5, r=0.5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k=10, r=0.5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k=5, r=0.5</v>
      </c>
    </row>
    <row r="97" spans="1:161" x14ac:dyDescent="0.2">
      <c r="A97" s="1" t="s">
        <v>88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>
        <v>0.62970000000000004</v>
      </c>
      <c r="M97" s="4">
        <v>0.70299999999999996</v>
      </c>
      <c r="N97" s="4">
        <v>0.2387</v>
      </c>
      <c r="O97" s="4">
        <v>0.94830000000000003</v>
      </c>
      <c r="P97" s="4">
        <v>3.0000000000000001E-3</v>
      </c>
      <c r="Q97" s="5"/>
      <c r="R97" s="5"/>
      <c r="S97" s="5"/>
      <c r="T97" s="5"/>
      <c r="U97" s="5"/>
      <c r="V97" s="4"/>
      <c r="W97" s="4"/>
      <c r="X97" s="4"/>
      <c r="Y97" s="4"/>
      <c r="Z97" s="4"/>
      <c r="AA97" s="14"/>
      <c r="AB97" s="14"/>
      <c r="AC97" s="14"/>
      <c r="AD97" s="14"/>
      <c r="AE97" s="14"/>
      <c r="AF97" s="4"/>
      <c r="AG97" s="4"/>
      <c r="AH97" s="4"/>
      <c r="AI97" s="4"/>
      <c r="AJ97" s="4"/>
      <c r="AK97" s="14">
        <v>0.63100000000000001</v>
      </c>
      <c r="AL97" s="14">
        <v>0.7097</v>
      </c>
      <c r="AM97" s="14">
        <v>0.23130000000000001</v>
      </c>
      <c r="AN97" s="14">
        <v>0.94879999999999998</v>
      </c>
      <c r="AO97" s="14">
        <v>5.8999999999999999E-3</v>
      </c>
      <c r="AP97" s="4"/>
      <c r="AQ97" s="4"/>
      <c r="AR97" s="4"/>
      <c r="AS97" s="4"/>
      <c r="AT97" s="4"/>
      <c r="AU97" s="14"/>
      <c r="AV97" s="14"/>
      <c r="AW97" s="14"/>
      <c r="AX97" s="14"/>
      <c r="AY97" s="14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>
        <v>0.63090000000000002</v>
      </c>
      <c r="BK97" s="4">
        <v>0.70750000000000002</v>
      </c>
      <c r="BL97" s="4">
        <v>0.23039999999999999</v>
      </c>
      <c r="BM97" s="4">
        <v>0.94869999999999999</v>
      </c>
      <c r="BN97" s="4">
        <v>5.8999999999999999E-3</v>
      </c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>
        <v>0.63049999999999995</v>
      </c>
      <c r="CJ97" s="5">
        <v>0.70589999999999997</v>
      </c>
      <c r="CK97" s="5">
        <v>0.2374</v>
      </c>
      <c r="CL97" s="5">
        <v>0.94699999999999995</v>
      </c>
      <c r="CM97" s="5">
        <v>4.1999999999999997E-3</v>
      </c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4">
        <v>0.63100000000000001</v>
      </c>
      <c r="DI97" s="4">
        <v>0.7087</v>
      </c>
      <c r="DJ97" s="4">
        <v>0.23180000000000001</v>
      </c>
      <c r="DK97" s="4">
        <v>0.94879999999999998</v>
      </c>
      <c r="DL97" s="4">
        <v>4.7000000000000002E-3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0.63070000000000004</v>
      </c>
      <c r="EH97" s="5">
        <v>0.70809999999999995</v>
      </c>
      <c r="EI97" s="5">
        <v>0.2341</v>
      </c>
      <c r="EJ97" s="5">
        <v>0.94820000000000004</v>
      </c>
      <c r="EK97" s="5">
        <v>4.1000000000000003E-3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0.63063333333333338</v>
      </c>
      <c r="EW97" s="4">
        <f t="shared" si="7"/>
        <v>0.70715000000000006</v>
      </c>
      <c r="EX97" s="4">
        <f t="shared" si="8"/>
        <v>0.23394999999999999</v>
      </c>
      <c r="EY97" s="4">
        <f t="shared" si="9"/>
        <v>0.94830000000000003</v>
      </c>
      <c r="EZ97" s="4">
        <f t="shared" si="10"/>
        <v>4.6333333333333331E-3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k=5, r=0.5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k=5, r=0.5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k=5, r=0.5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k=10, r=0.5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k=5, r=0.5</v>
      </c>
    </row>
    <row r="98" spans="1:161" x14ac:dyDescent="0.2">
      <c r="A98" s="1" t="s">
        <v>89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>
        <v>0.6331</v>
      </c>
      <c r="M98" s="4">
        <v>0.70550000000000002</v>
      </c>
      <c r="N98" s="4">
        <v>0.22539999999999999</v>
      </c>
      <c r="O98" s="4">
        <v>0.94830000000000003</v>
      </c>
      <c r="P98" s="4">
        <v>2.3E-3</v>
      </c>
      <c r="Q98" s="5"/>
      <c r="R98" s="5"/>
      <c r="S98" s="5"/>
      <c r="T98" s="5"/>
      <c r="U98" s="5"/>
      <c r="V98" s="4"/>
      <c r="W98" s="4"/>
      <c r="X98" s="4"/>
      <c r="Y98" s="4"/>
      <c r="Z98" s="4"/>
      <c r="AA98" s="14"/>
      <c r="AB98" s="14"/>
      <c r="AC98" s="14"/>
      <c r="AD98" s="14"/>
      <c r="AE98" s="14"/>
      <c r="AF98" s="4"/>
      <c r="AG98" s="4"/>
      <c r="AH98" s="4"/>
      <c r="AI98" s="4"/>
      <c r="AJ98" s="4"/>
      <c r="AK98" s="14"/>
      <c r="AL98" s="14"/>
      <c r="AM98" s="14"/>
      <c r="AN98" s="14"/>
      <c r="AO98" s="14"/>
      <c r="AP98" s="4"/>
      <c r="AQ98" s="4"/>
      <c r="AR98" s="4"/>
      <c r="AS98" s="4"/>
      <c r="AT98" s="4"/>
      <c r="AU98" s="14"/>
      <c r="AV98" s="14"/>
      <c r="AW98" s="14"/>
      <c r="AX98" s="14"/>
      <c r="AY98" s="14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>
        <v>0.63419999999999999</v>
      </c>
      <c r="DI98" s="4">
        <v>0.70940000000000003</v>
      </c>
      <c r="DJ98" s="4">
        <v>0.2177</v>
      </c>
      <c r="DK98" s="4">
        <v>0.94879999999999998</v>
      </c>
      <c r="DL98" s="4">
        <v>3.2199999999999999E-2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14">
        <v>0.63390000000000002</v>
      </c>
      <c r="EH98" s="14">
        <v>0.7087</v>
      </c>
      <c r="EI98" s="14">
        <v>0.22090000000000001</v>
      </c>
      <c r="EJ98" s="14">
        <v>0.94820000000000004</v>
      </c>
      <c r="EK98" s="14">
        <v>2.8999999999999998E-3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0.63373333333333337</v>
      </c>
      <c r="EW98" s="4">
        <f t="shared" si="7"/>
        <v>0.70786666666666676</v>
      </c>
      <c r="EX98" s="4">
        <f t="shared" si="8"/>
        <v>0.22133333333333335</v>
      </c>
      <c r="EY98" s="4">
        <f t="shared" si="9"/>
        <v>0.94843333333333335</v>
      </c>
      <c r="EZ98" s="4">
        <f t="shared" si="10"/>
        <v>1.2466666666666668E-2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k=5, r=0.5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k=5, r=0.5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k=5, r=0.5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k=50, r=0.5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k=5, r=0.5</v>
      </c>
    </row>
    <row r="99" spans="1:161" x14ac:dyDescent="0.2">
      <c r="A99" s="1" t="s">
        <v>90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>
        <v>0.63100000000000001</v>
      </c>
      <c r="M99" s="4">
        <v>0.7046</v>
      </c>
      <c r="N99" s="4">
        <v>0.23530000000000001</v>
      </c>
      <c r="O99" s="4">
        <v>0.94830000000000003</v>
      </c>
      <c r="P99" s="4">
        <v>3.2000000000000002E-3</v>
      </c>
      <c r="Q99" s="5"/>
      <c r="R99" s="5"/>
      <c r="S99" s="5"/>
      <c r="T99" s="5"/>
      <c r="U99" s="5"/>
      <c r="V99" s="4"/>
      <c r="W99" s="4"/>
      <c r="X99" s="4"/>
      <c r="Y99" s="4"/>
      <c r="Z99" s="4"/>
      <c r="AA99" s="14"/>
      <c r="AB99" s="14"/>
      <c r="AC99" s="14"/>
      <c r="AD99" s="14"/>
      <c r="AE99" s="14"/>
      <c r="AF99" s="4"/>
      <c r="AG99" s="4"/>
      <c r="AH99" s="4"/>
      <c r="AI99" s="4"/>
      <c r="AJ99" s="4"/>
      <c r="AK99" s="14"/>
      <c r="AL99" s="14"/>
      <c r="AM99" s="14"/>
      <c r="AN99" s="14"/>
      <c r="AO99" s="14"/>
      <c r="AP99" s="4"/>
      <c r="AQ99" s="4"/>
      <c r="AR99" s="4"/>
      <c r="AS99" s="4"/>
      <c r="AT99" s="4"/>
      <c r="AU99" s="14"/>
      <c r="AV99" s="14"/>
      <c r="AW99" s="14"/>
      <c r="AX99" s="14"/>
      <c r="AY99" s="14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>
        <v>0.63239999999999996</v>
      </c>
      <c r="DI99" s="4">
        <v>0.71</v>
      </c>
      <c r="DJ99" s="4">
        <v>0.2286</v>
      </c>
      <c r="DK99" s="4">
        <v>0.94879999999999998</v>
      </c>
      <c r="DL99" s="4">
        <v>4.5999999999999999E-3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>
        <v>0.63200000000000001</v>
      </c>
      <c r="EH99" s="5">
        <v>0.70920000000000005</v>
      </c>
      <c r="EI99" s="5">
        <v>0.23139999999999999</v>
      </c>
      <c r="EJ99" s="5">
        <v>0.94820000000000004</v>
      </c>
      <c r="EK99" s="5">
        <v>4.1000000000000003E-3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0.63180000000000003</v>
      </c>
      <c r="EW99" s="4">
        <f t="shared" si="7"/>
        <v>0.70793333333333341</v>
      </c>
      <c r="EX99" s="4">
        <f t="shared" si="8"/>
        <v>0.23176666666666668</v>
      </c>
      <c r="EY99" s="4">
        <f t="shared" si="9"/>
        <v>0.94843333333333335</v>
      </c>
      <c r="EZ99" s="4">
        <f t="shared" si="10"/>
        <v>3.966666666666667E-3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k=5, r=0.5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k=5, r=0.5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k=5, r=0.5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k=50, r=0.5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k=5, r=0.5</v>
      </c>
    </row>
    <row r="100" spans="1:161" x14ac:dyDescent="0.2">
      <c r="A100" s="1" t="s">
        <v>91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>
        <v>0.63180000000000003</v>
      </c>
      <c r="M100" s="4">
        <v>0.70650000000000002</v>
      </c>
      <c r="N100" s="4">
        <v>0.2389</v>
      </c>
      <c r="O100" s="4">
        <v>0.94830000000000003</v>
      </c>
      <c r="P100" s="4">
        <v>2.3E-3</v>
      </c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14"/>
      <c r="AB100" s="14"/>
      <c r="AC100" s="14"/>
      <c r="AD100" s="14"/>
      <c r="AE100" s="14"/>
      <c r="AF100" s="4"/>
      <c r="AG100" s="4"/>
      <c r="AH100" s="4"/>
      <c r="AI100" s="4"/>
      <c r="AJ100" s="4"/>
      <c r="AK100" s="14"/>
      <c r="AL100" s="14"/>
      <c r="AM100" s="14"/>
      <c r="AN100" s="14"/>
      <c r="AO100" s="14"/>
      <c r="AP100" s="4"/>
      <c r="AQ100" s="4"/>
      <c r="AR100" s="4"/>
      <c r="AS100" s="4"/>
      <c r="AT100" s="4"/>
      <c r="AU100" s="14"/>
      <c r="AV100" s="14"/>
      <c r="AW100" s="14"/>
      <c r="AX100" s="14"/>
      <c r="AY100" s="14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>
        <v>0.63319999999999999</v>
      </c>
      <c r="DI100" s="4">
        <v>0.71220000000000006</v>
      </c>
      <c r="DJ100" s="4">
        <v>0.2303</v>
      </c>
      <c r="DK100" s="4">
        <v>0.94879999999999998</v>
      </c>
      <c r="DL100" s="4">
        <v>3.3999999999999998E-3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14">
        <v>0.63270000000000004</v>
      </c>
      <c r="EH100" s="14">
        <v>0.71120000000000005</v>
      </c>
      <c r="EI100" s="14">
        <v>0.2334</v>
      </c>
      <c r="EJ100" s="14">
        <v>0.94820000000000004</v>
      </c>
      <c r="EK100" s="14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0.63256666666666672</v>
      </c>
      <c r="EW100" s="4">
        <f t="shared" si="7"/>
        <v>0.70996666666666675</v>
      </c>
      <c r="EX100" s="4">
        <f t="shared" si="8"/>
        <v>0.23419999999999999</v>
      </c>
      <c r="EY100" s="4">
        <f t="shared" si="9"/>
        <v>0.94843333333333335</v>
      </c>
      <c r="EZ100" s="4">
        <f t="shared" si="10"/>
        <v>2.8999999999999998E-3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k=5, r=0.5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k=5, r=0.5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k=5, r=0.5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k=50, r=0.5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k=5, r=0.5</v>
      </c>
    </row>
    <row r="101" spans="1:161" x14ac:dyDescent="0.2">
      <c r="A101" s="1" t="s">
        <v>92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>
        <v>0.63129999999999997</v>
      </c>
      <c r="M101" s="4">
        <v>0.71040000000000003</v>
      </c>
      <c r="N101" s="4">
        <v>0.24060000000000001</v>
      </c>
      <c r="O101" s="4">
        <v>0.94830000000000003</v>
      </c>
      <c r="P101" s="4">
        <v>3.0999999999999999E-3</v>
      </c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14"/>
      <c r="AB101" s="14"/>
      <c r="AC101" s="14"/>
      <c r="AD101" s="14"/>
      <c r="AE101" s="14"/>
      <c r="AF101" s="4"/>
      <c r="AG101" s="4"/>
      <c r="AH101" s="4"/>
      <c r="AI101" s="4"/>
      <c r="AJ101" s="4"/>
      <c r="AK101" s="14"/>
      <c r="AL101" s="14"/>
      <c r="AM101" s="14"/>
      <c r="AN101" s="14"/>
      <c r="AO101" s="14"/>
      <c r="AP101" s="4"/>
      <c r="AQ101" s="4"/>
      <c r="AR101" s="4"/>
      <c r="AS101" s="4"/>
      <c r="AT101" s="4"/>
      <c r="AU101" s="14"/>
      <c r="AV101" s="14"/>
      <c r="AW101" s="14"/>
      <c r="AX101" s="14"/>
      <c r="AY101" s="14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>
        <v>0.63300000000000001</v>
      </c>
      <c r="DI101" s="4">
        <v>0.71750000000000003</v>
      </c>
      <c r="DJ101" s="4">
        <v>0.23419999999999999</v>
      </c>
      <c r="DK101" s="4">
        <v>0.94879999999999998</v>
      </c>
      <c r="DL101" s="4">
        <v>4.7000000000000002E-3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>
        <v>0.63260000000000005</v>
      </c>
      <c r="EH101" s="5">
        <v>0.71640000000000004</v>
      </c>
      <c r="EI101" s="5">
        <v>0.23580000000000001</v>
      </c>
      <c r="EJ101" s="5">
        <v>0.94820000000000004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0.63229999999999997</v>
      </c>
      <c r="EW101" s="4">
        <f t="shared" si="7"/>
        <v>0.71476666666666677</v>
      </c>
      <c r="EX101" s="4">
        <f t="shared" si="8"/>
        <v>0.23686666666666667</v>
      </c>
      <c r="EY101" s="4">
        <f t="shared" si="9"/>
        <v>0.94843333333333335</v>
      </c>
      <c r="EZ101" s="4">
        <f t="shared" si="10"/>
        <v>3.933333333333333E-3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k=5, r=0.5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k=5, r=0.5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k=5, r=0.5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k=50, r=0.5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k=5, r=0.5</v>
      </c>
    </row>
    <row r="102" spans="1:161" x14ac:dyDescent="0.2">
      <c r="A102" s="1" t="s">
        <v>93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>
        <v>0.63049999999999995</v>
      </c>
      <c r="M102" s="4">
        <v>0.70569999999999999</v>
      </c>
      <c r="N102" s="4">
        <v>0.23599999999999999</v>
      </c>
      <c r="O102" s="4">
        <v>0.94830000000000003</v>
      </c>
      <c r="P102" s="4">
        <v>3.0999999999999999E-3</v>
      </c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14"/>
      <c r="AB102" s="14"/>
      <c r="AC102" s="14"/>
      <c r="AD102" s="14"/>
      <c r="AE102" s="14"/>
      <c r="AF102" s="4"/>
      <c r="AG102" s="4"/>
      <c r="AH102" s="4"/>
      <c r="AI102" s="4"/>
      <c r="AJ102" s="4"/>
      <c r="AK102" s="14"/>
      <c r="AL102" s="14"/>
      <c r="AM102" s="14"/>
      <c r="AN102" s="14"/>
      <c r="AO102" s="14"/>
      <c r="AP102" s="4"/>
      <c r="AQ102" s="4"/>
      <c r="AR102" s="4"/>
      <c r="AS102" s="4"/>
      <c r="AT102" s="4"/>
      <c r="AU102" s="14"/>
      <c r="AV102" s="14"/>
      <c r="AW102" s="14"/>
      <c r="AX102" s="14"/>
      <c r="AY102" s="14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>
        <v>0.63190000000000002</v>
      </c>
      <c r="DI102" s="4">
        <v>0.71140000000000003</v>
      </c>
      <c r="DJ102" s="4">
        <v>0.2301</v>
      </c>
      <c r="DK102" s="4">
        <v>0.94879999999999998</v>
      </c>
      <c r="DL102" s="4">
        <v>4.4999999999999997E-3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>
        <v>0.63160000000000005</v>
      </c>
      <c r="EH102" s="5">
        <v>0.71079999999999999</v>
      </c>
      <c r="EI102" s="5">
        <v>0.23250000000000001</v>
      </c>
      <c r="EJ102" s="5">
        <v>0.94820000000000004</v>
      </c>
      <c r="EK102" s="5">
        <v>4.1999999999999997E-3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0.63133333333333341</v>
      </c>
      <c r="EW102" s="4">
        <f t="shared" si="7"/>
        <v>0.70929999999999993</v>
      </c>
      <c r="EX102" s="4">
        <f t="shared" si="8"/>
        <v>0.23286666666666667</v>
      </c>
      <c r="EY102" s="4">
        <f t="shared" si="9"/>
        <v>0.94843333333333335</v>
      </c>
      <c r="EZ102" s="4">
        <f t="shared" si="10"/>
        <v>3.933333333333333E-3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k=5, r=0.5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k=5, r=0.5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k=5, r=0.5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k=50, r=0.5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k=5, r=0.5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>
        <v>0.62719999999999998</v>
      </c>
      <c r="M103" s="4">
        <v>0.69779999999999998</v>
      </c>
      <c r="N103" s="4">
        <v>0.23680000000000001</v>
      </c>
      <c r="O103" s="4">
        <v>0.93810000000000004</v>
      </c>
      <c r="P103" s="4">
        <v>3.2000000000000002E-3</v>
      </c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>
        <v>0.62860000000000005</v>
      </c>
      <c r="DI103" s="4">
        <v>0.7036</v>
      </c>
      <c r="DJ103" s="4">
        <v>0.23400000000000001</v>
      </c>
      <c r="DK103" s="4">
        <v>0.93879999999999997</v>
      </c>
      <c r="DL103" s="4">
        <v>4.4000000000000003E-3</v>
      </c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>
        <v>0.62829999999999997</v>
      </c>
      <c r="EH103" s="5">
        <v>0.70269999999999999</v>
      </c>
      <c r="EI103" s="5">
        <v>0.23680000000000001</v>
      </c>
      <c r="EJ103" s="5">
        <v>0.93810000000000004</v>
      </c>
      <c r="EK103" s="5">
        <v>3.8999999999999998E-3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0.62803333333333333</v>
      </c>
      <c r="EW103" s="4">
        <f t="shared" ref="EW103" si="22">AVERAGEIFS(B103:EU103,metrics.est,"MSE")</f>
        <v>0.70136666666666658</v>
      </c>
      <c r="EX103" s="4">
        <f t="shared" ref="EX103" si="23">AVERAGEIFS(B103:EU103,metrics.est,"R")</f>
        <v>0.23586666666666667</v>
      </c>
      <c r="EY103" s="4">
        <f t="shared" ref="EY103" si="24">AVERAGEIFS(B103:EU103,metrics.est,"Coverage")</f>
        <v>0.93833333333333335</v>
      </c>
      <c r="EZ103" s="4">
        <f t="shared" ref="EZ103" si="25">AVERAGEIFS(B103:EU103,metrics.est,"Time")</f>
        <v>3.8333333333333331E-3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k=5, r=0.5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k=5, r=0.5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k=5, r=0.5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k=50, r=0.5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k=5, r=0.5</v>
      </c>
    </row>
    <row r="104" spans="1:161" x14ac:dyDescent="0.2">
      <c r="A104" s="1" t="s">
        <v>225</v>
      </c>
      <c r="B104" s="4"/>
      <c r="C104" s="4"/>
      <c r="D104" s="4"/>
      <c r="E104" s="4"/>
      <c r="F104" s="4"/>
      <c r="G104" s="14"/>
      <c r="H104" s="14"/>
      <c r="I104" s="14"/>
      <c r="J104" s="14"/>
      <c r="K104" s="14"/>
      <c r="L104" s="4">
        <v>0.62890000000000001</v>
      </c>
      <c r="M104" s="4">
        <v>0.69330000000000003</v>
      </c>
      <c r="N104" s="4">
        <v>0.22070000000000001</v>
      </c>
      <c r="O104" s="4">
        <v>0.93810000000000004</v>
      </c>
      <c r="P104" s="4">
        <v>2.2000000000000001E-3</v>
      </c>
      <c r="Q104" s="14"/>
      <c r="R104" s="14"/>
      <c r="S104" s="14"/>
      <c r="T104" s="14"/>
      <c r="U104" s="14"/>
      <c r="V104" s="4"/>
      <c r="W104" s="4"/>
      <c r="X104" s="4"/>
      <c r="Y104" s="4"/>
      <c r="Z104" s="4"/>
      <c r="AA104" s="14"/>
      <c r="AB104" s="14"/>
      <c r="AC104" s="14"/>
      <c r="AD104" s="14"/>
      <c r="AE104" s="14"/>
      <c r="AF104" s="4"/>
      <c r="AG104" s="4"/>
      <c r="AH104" s="4"/>
      <c r="AI104" s="4"/>
      <c r="AJ104" s="4"/>
      <c r="AK104" s="14"/>
      <c r="AL104" s="14"/>
      <c r="AM104" s="14"/>
      <c r="AN104" s="14"/>
      <c r="AO104" s="14"/>
      <c r="AP104" s="4"/>
      <c r="AQ104" s="4"/>
      <c r="AR104" s="4"/>
      <c r="AS104" s="4"/>
      <c r="AT104" s="4"/>
      <c r="AU104" s="14"/>
      <c r="AV104" s="14"/>
      <c r="AW104" s="14"/>
      <c r="AX104" s="14"/>
      <c r="AY104" s="14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>
        <v>0.62990000000000002</v>
      </c>
      <c r="DI104" s="4">
        <v>0.69679999999999997</v>
      </c>
      <c r="DJ104" s="4">
        <v>0.21479999999999999</v>
      </c>
      <c r="DK104" s="4">
        <v>0.93879999999999997</v>
      </c>
      <c r="DL104" s="4">
        <v>2.7000000000000001E-3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14">
        <v>0.62980000000000003</v>
      </c>
      <c r="EH104" s="14">
        <v>0.69669999999999999</v>
      </c>
      <c r="EI104" s="14">
        <v>0.2185</v>
      </c>
      <c r="EJ104" s="14">
        <v>0.93810000000000004</v>
      </c>
      <c r="EK104" s="14">
        <v>2.5999999999999999E-3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0.62953333333333328</v>
      </c>
      <c r="EW104" s="4">
        <f t="shared" si="7"/>
        <v>0.69559999999999989</v>
      </c>
      <c r="EX104" s="4">
        <f t="shared" si="8"/>
        <v>0.218</v>
      </c>
      <c r="EY104" s="4">
        <f t="shared" si="9"/>
        <v>0.93833333333333335</v>
      </c>
      <c r="EZ104" s="4">
        <f t="shared" si="10"/>
        <v>2.5000000000000001E-3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k=5, r=0.5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k=5, r=0.5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k=5, r=0.5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k=50, r=0.5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k=5, r=0.5</v>
      </c>
    </row>
    <row r="105" spans="1:161" x14ac:dyDescent="0.2">
      <c r="A105" s="1" t="s">
        <v>94</v>
      </c>
      <c r="B105" s="4"/>
      <c r="C105" s="4"/>
      <c r="D105" s="4"/>
      <c r="E105" s="4"/>
      <c r="F105" s="4"/>
      <c r="G105" s="14"/>
      <c r="H105" s="14"/>
      <c r="I105" s="14"/>
      <c r="J105" s="14"/>
      <c r="K105" s="14"/>
      <c r="L105" s="4">
        <v>0.62609999999999999</v>
      </c>
      <c r="M105" s="4">
        <v>0.69069999999999998</v>
      </c>
      <c r="N105" s="4">
        <v>0.23230000000000001</v>
      </c>
      <c r="O105" s="4">
        <v>0.93810000000000004</v>
      </c>
      <c r="P105" s="4">
        <v>2.7000000000000001E-3</v>
      </c>
      <c r="Q105" s="14"/>
      <c r="R105" s="14"/>
      <c r="S105" s="14"/>
      <c r="T105" s="14"/>
      <c r="U105" s="14"/>
      <c r="V105" s="4"/>
      <c r="W105" s="4"/>
      <c r="X105" s="4"/>
      <c r="Y105" s="4"/>
      <c r="Z105" s="4"/>
      <c r="AA105" s="14"/>
      <c r="AB105" s="14"/>
      <c r="AC105" s="14"/>
      <c r="AD105" s="14"/>
      <c r="AE105" s="14"/>
      <c r="AF105" s="4"/>
      <c r="AG105" s="4"/>
      <c r="AH105" s="4"/>
      <c r="AI105" s="4"/>
      <c r="AJ105" s="4"/>
      <c r="AK105" s="14">
        <v>0.62749999999999995</v>
      </c>
      <c r="AL105" s="14">
        <v>0.69589999999999996</v>
      </c>
      <c r="AM105" s="14">
        <v>0.23180000000000001</v>
      </c>
      <c r="AN105" s="14">
        <v>0.93910000000000005</v>
      </c>
      <c r="AO105" s="14">
        <v>5.3E-3</v>
      </c>
      <c r="AP105" s="4"/>
      <c r="AQ105" s="4"/>
      <c r="AR105" s="4"/>
      <c r="AS105" s="4"/>
      <c r="AT105" s="4"/>
      <c r="AU105" s="14"/>
      <c r="AV105" s="14"/>
      <c r="AW105" s="14"/>
      <c r="AX105" s="14"/>
      <c r="AY105" s="14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>
        <v>0.62739999999999996</v>
      </c>
      <c r="BK105" s="4">
        <v>0.69450000000000001</v>
      </c>
      <c r="BL105" s="4">
        <v>0.23039999999999999</v>
      </c>
      <c r="BM105" s="4">
        <v>0.93869999999999998</v>
      </c>
      <c r="BN105" s="4">
        <v>5.1000000000000004E-3</v>
      </c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>
        <v>0.62680000000000002</v>
      </c>
      <c r="CJ105" s="5">
        <v>0.69299999999999995</v>
      </c>
      <c r="CK105" s="5">
        <v>0.23530000000000001</v>
      </c>
      <c r="CL105" s="5">
        <v>0.93700000000000006</v>
      </c>
      <c r="CM105" s="5">
        <v>3.8E-3</v>
      </c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4">
        <v>0.62719999999999998</v>
      </c>
      <c r="DI105" s="4">
        <v>0.69499999999999995</v>
      </c>
      <c r="DJ105" s="4">
        <v>0.22919999999999999</v>
      </c>
      <c r="DK105" s="4">
        <v>0.93879999999999997</v>
      </c>
      <c r="DL105" s="4">
        <v>3.8999999999999998E-3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0.627</v>
      </c>
      <c r="EH105" s="5">
        <v>0.69450000000000001</v>
      </c>
      <c r="EI105" s="5">
        <v>0.23219999999999999</v>
      </c>
      <c r="EJ105" s="5">
        <v>0.93810000000000004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0.62699999999999989</v>
      </c>
      <c r="EW105" s="4">
        <f t="shared" si="7"/>
        <v>0.69393333333333329</v>
      </c>
      <c r="EX105" s="4">
        <f t="shared" si="8"/>
        <v>0.23186666666666667</v>
      </c>
      <c r="EY105" s="4">
        <f t="shared" si="9"/>
        <v>0.93830000000000002</v>
      </c>
      <c r="EZ105" s="4">
        <f t="shared" si="10"/>
        <v>4.0666666666666672E-3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k=5, r=0.5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k=5, r=0.5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r=0.5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k=10, r=0.5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k=5, r=0.5</v>
      </c>
    </row>
    <row r="106" spans="1:161" x14ac:dyDescent="0.2">
      <c r="A106" s="1" t="s">
        <v>95</v>
      </c>
      <c r="B106" s="4"/>
      <c r="C106" s="4"/>
      <c r="D106" s="4"/>
      <c r="E106" s="4"/>
      <c r="F106" s="4"/>
      <c r="G106" s="14"/>
      <c r="H106" s="14"/>
      <c r="I106" s="14"/>
      <c r="J106" s="14"/>
      <c r="K106" s="14"/>
      <c r="L106" s="4">
        <v>0.62729999999999997</v>
      </c>
      <c r="M106" s="4">
        <v>0.68820000000000003</v>
      </c>
      <c r="N106" s="4">
        <v>0.2374</v>
      </c>
      <c r="O106" s="4">
        <v>0.93810000000000004</v>
      </c>
      <c r="P106" s="4">
        <v>1.8E-3</v>
      </c>
      <c r="Q106" s="14"/>
      <c r="R106" s="14"/>
      <c r="S106" s="14"/>
      <c r="T106" s="14"/>
      <c r="U106" s="14"/>
      <c r="V106" s="4"/>
      <c r="W106" s="4"/>
      <c r="X106" s="4"/>
      <c r="Y106" s="4"/>
      <c r="Z106" s="4"/>
      <c r="AA106" s="14"/>
      <c r="AB106" s="14"/>
      <c r="AC106" s="14"/>
      <c r="AD106" s="14"/>
      <c r="AE106" s="14"/>
      <c r="AF106" s="4"/>
      <c r="AG106" s="4"/>
      <c r="AH106" s="4"/>
      <c r="AI106" s="4"/>
      <c r="AJ106" s="4"/>
      <c r="AK106" s="14"/>
      <c r="AL106" s="14"/>
      <c r="AM106" s="14"/>
      <c r="AN106" s="14"/>
      <c r="AO106" s="14"/>
      <c r="AP106" s="4"/>
      <c r="AQ106" s="4"/>
      <c r="AR106" s="4"/>
      <c r="AS106" s="4"/>
      <c r="AT106" s="4"/>
      <c r="AU106" s="14"/>
      <c r="AV106" s="14"/>
      <c r="AW106" s="14"/>
      <c r="AX106" s="14"/>
      <c r="AY106" s="14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>
        <v>0.62909999999999999</v>
      </c>
      <c r="DI106" s="4">
        <v>0.69389999999999996</v>
      </c>
      <c r="DJ106" s="4">
        <v>0.22850000000000001</v>
      </c>
      <c r="DK106" s="4">
        <v>0.93879999999999997</v>
      </c>
      <c r="DL106" s="4">
        <v>2.5000000000000001E-3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>
        <v>0.62890000000000001</v>
      </c>
      <c r="EH106" s="5">
        <v>0.69359999999999999</v>
      </c>
      <c r="EI106" s="5">
        <v>0.23100000000000001</v>
      </c>
      <c r="EJ106" s="5">
        <v>0.93810000000000004</v>
      </c>
      <c r="EK106" s="5">
        <v>2.5999999999999999E-3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0.62843333333333329</v>
      </c>
      <c r="EW106" s="4">
        <f t="shared" si="7"/>
        <v>0.69189999999999996</v>
      </c>
      <c r="EX106" s="4">
        <f t="shared" si="8"/>
        <v>0.23229999999999998</v>
      </c>
      <c r="EY106" s="4">
        <f t="shared" si="9"/>
        <v>0.93833333333333335</v>
      </c>
      <c r="EZ106" s="4">
        <f t="shared" si="10"/>
        <v>2.3E-3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k=5, r=0.5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k=5, r=0.5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k=5, r=0.5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k=50, r=0.5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k=5, r=0.5</v>
      </c>
    </row>
    <row r="107" spans="1:161" x14ac:dyDescent="0.2">
      <c r="A107" s="1" t="s">
        <v>96</v>
      </c>
      <c r="B107" s="4"/>
      <c r="C107" s="4"/>
      <c r="D107" s="4"/>
      <c r="E107" s="4"/>
      <c r="F107" s="4"/>
      <c r="G107" s="14"/>
      <c r="H107" s="14"/>
      <c r="I107" s="14"/>
      <c r="J107" s="14"/>
      <c r="K107" s="14"/>
      <c r="L107" s="4">
        <v>0.62390000000000001</v>
      </c>
      <c r="M107" s="4">
        <v>0.68569999999999998</v>
      </c>
      <c r="N107" s="4">
        <v>0.25140000000000001</v>
      </c>
      <c r="O107" s="4">
        <v>0.93810000000000004</v>
      </c>
      <c r="P107" s="4">
        <v>2.7000000000000001E-3</v>
      </c>
      <c r="Q107" s="14"/>
      <c r="R107" s="14"/>
      <c r="S107" s="14"/>
      <c r="T107" s="14"/>
      <c r="U107" s="14"/>
      <c r="V107" s="4"/>
      <c r="W107" s="4"/>
      <c r="X107" s="4"/>
      <c r="Y107" s="4"/>
      <c r="Z107" s="4"/>
      <c r="AA107" s="14"/>
      <c r="AB107" s="14"/>
      <c r="AC107" s="14"/>
      <c r="AD107" s="14"/>
      <c r="AE107" s="14"/>
      <c r="AF107" s="4"/>
      <c r="AG107" s="4"/>
      <c r="AH107" s="4"/>
      <c r="AI107" s="4"/>
      <c r="AJ107" s="4"/>
      <c r="AK107" s="14"/>
      <c r="AL107" s="14"/>
      <c r="AM107" s="14"/>
      <c r="AN107" s="14"/>
      <c r="AO107" s="14"/>
      <c r="AP107" s="4"/>
      <c r="AQ107" s="4"/>
      <c r="AR107" s="4"/>
      <c r="AS107" s="4"/>
      <c r="AT107" s="4"/>
      <c r="AU107" s="14"/>
      <c r="AV107" s="14"/>
      <c r="AW107" s="14"/>
      <c r="AX107" s="14"/>
      <c r="AY107" s="14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>
        <v>0.62590000000000001</v>
      </c>
      <c r="DI107" s="4">
        <v>0.69120000000000004</v>
      </c>
      <c r="DJ107" s="4">
        <v>0.2419</v>
      </c>
      <c r="DK107" s="4">
        <v>0.93879999999999997</v>
      </c>
      <c r="DL107" s="4">
        <v>3.3999999999999998E-3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>
        <v>0.62570000000000003</v>
      </c>
      <c r="EH107" s="5">
        <v>0.69110000000000005</v>
      </c>
      <c r="EI107" s="5">
        <v>0.24349999999999999</v>
      </c>
      <c r="EJ107" s="5">
        <v>0.93810000000000004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0.62516666666666676</v>
      </c>
      <c r="EW107" s="4">
        <f t="shared" si="7"/>
        <v>0.68933333333333335</v>
      </c>
      <c r="EX107" s="4">
        <f t="shared" si="8"/>
        <v>0.24560000000000001</v>
      </c>
      <c r="EY107" s="4">
        <f t="shared" si="9"/>
        <v>0.93833333333333335</v>
      </c>
      <c r="EZ107" s="4">
        <f t="shared" si="10"/>
        <v>3.2333333333333333E-3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k=5, r=0.5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k=5, r=0.5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k=5, r=0.5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k=50, r=0.5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k=5, r=0.5</v>
      </c>
    </row>
    <row r="108" spans="1:161" x14ac:dyDescent="0.2">
      <c r="A108" s="1" t="s">
        <v>97</v>
      </c>
      <c r="B108" s="4"/>
      <c r="C108" s="4"/>
      <c r="D108" s="4"/>
      <c r="E108" s="4"/>
      <c r="F108" s="4"/>
      <c r="G108" s="14"/>
      <c r="H108" s="14"/>
      <c r="I108" s="14"/>
      <c r="J108" s="14"/>
      <c r="K108" s="14"/>
      <c r="L108" s="4">
        <v>0.62150000000000005</v>
      </c>
      <c r="M108" s="4">
        <v>0.66910000000000003</v>
      </c>
      <c r="N108" s="4">
        <v>0.21360000000000001</v>
      </c>
      <c r="O108" s="4">
        <v>0.89810000000000001</v>
      </c>
      <c r="P108" s="4">
        <v>2.5000000000000001E-3</v>
      </c>
      <c r="Q108" s="14"/>
      <c r="R108" s="14"/>
      <c r="S108" s="14"/>
      <c r="T108" s="14"/>
      <c r="U108" s="14"/>
      <c r="V108" s="4"/>
      <c r="W108" s="4"/>
      <c r="X108" s="4"/>
      <c r="Y108" s="4"/>
      <c r="Z108" s="4"/>
      <c r="AA108" s="14"/>
      <c r="AB108" s="14"/>
      <c r="AC108" s="14"/>
      <c r="AD108" s="14"/>
      <c r="AE108" s="14"/>
      <c r="AF108" s="4"/>
      <c r="AG108" s="4"/>
      <c r="AH108" s="4"/>
      <c r="AI108" s="4"/>
      <c r="AJ108" s="4"/>
      <c r="AK108" s="14"/>
      <c r="AL108" s="14"/>
      <c r="AM108" s="14"/>
      <c r="AN108" s="14"/>
      <c r="AO108" s="14"/>
      <c r="AP108" s="4"/>
      <c r="AQ108" s="4"/>
      <c r="AR108" s="4"/>
      <c r="AS108" s="4"/>
      <c r="AT108" s="4"/>
      <c r="AU108" s="14"/>
      <c r="AV108" s="14"/>
      <c r="AW108" s="14"/>
      <c r="AX108" s="14"/>
      <c r="AY108" s="14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>
        <v>0.62239999999999995</v>
      </c>
      <c r="DI108" s="4">
        <v>0.67390000000000005</v>
      </c>
      <c r="DJ108" s="4">
        <v>0.2089</v>
      </c>
      <c r="DK108" s="4">
        <v>0.89900000000000002</v>
      </c>
      <c r="DL108" s="4">
        <v>3.2000000000000002E-3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>
        <v>0.62190000000000001</v>
      </c>
      <c r="EH108" s="5">
        <v>0.67320000000000002</v>
      </c>
      <c r="EI108" s="5">
        <v>0.21299999999999999</v>
      </c>
      <c r="EJ108" s="5">
        <v>0.89870000000000005</v>
      </c>
      <c r="EK108" s="5">
        <v>3.3999999999999998E-3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0.62193333333333334</v>
      </c>
      <c r="EW108" s="4">
        <f t="shared" si="7"/>
        <v>0.6720666666666667</v>
      </c>
      <c r="EX108" s="4">
        <f t="shared" si="8"/>
        <v>0.21183333333333332</v>
      </c>
      <c r="EY108" s="4">
        <f t="shared" si="9"/>
        <v>0.89860000000000007</v>
      </c>
      <c r="EZ108" s="4">
        <f t="shared" si="10"/>
        <v>3.0333333333333336E-3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k=5, r=0.5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r=0.5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k=5, r=0.5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k=50, r=0.5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k=5, r=0.5</v>
      </c>
    </row>
    <row r="109" spans="1:161" x14ac:dyDescent="0.2">
      <c r="A109" s="1" t="s">
        <v>98</v>
      </c>
      <c r="B109" s="4"/>
      <c r="C109" s="4"/>
      <c r="D109" s="4"/>
      <c r="E109" s="4"/>
      <c r="F109" s="4"/>
      <c r="G109" s="14"/>
      <c r="H109" s="14"/>
      <c r="I109" s="14"/>
      <c r="J109" s="14"/>
      <c r="K109" s="14"/>
      <c r="L109" s="4">
        <v>0.61729999999999996</v>
      </c>
      <c r="M109" s="4">
        <v>0.66</v>
      </c>
      <c r="N109" s="4">
        <v>0.22700000000000001</v>
      </c>
      <c r="O109" s="4">
        <v>0.89810000000000001</v>
      </c>
      <c r="P109" s="4">
        <v>2.7000000000000001E-3</v>
      </c>
      <c r="Q109" s="14"/>
      <c r="R109" s="14"/>
      <c r="S109" s="14"/>
      <c r="T109" s="14"/>
      <c r="U109" s="14"/>
      <c r="V109" s="4"/>
      <c r="W109" s="4"/>
      <c r="X109" s="4"/>
      <c r="Y109" s="4"/>
      <c r="Z109" s="4"/>
      <c r="AA109" s="14"/>
      <c r="AB109" s="14"/>
      <c r="AC109" s="14"/>
      <c r="AD109" s="14"/>
      <c r="AE109" s="14"/>
      <c r="AF109" s="4"/>
      <c r="AG109" s="4"/>
      <c r="AH109" s="4"/>
      <c r="AI109" s="4"/>
      <c r="AJ109" s="4"/>
      <c r="AK109" s="14"/>
      <c r="AL109" s="14"/>
      <c r="AM109" s="14"/>
      <c r="AN109" s="14"/>
      <c r="AO109" s="14"/>
      <c r="AP109" s="4"/>
      <c r="AQ109" s="4"/>
      <c r="AR109" s="4"/>
      <c r="AS109" s="4"/>
      <c r="AT109" s="4"/>
      <c r="AU109" s="14"/>
      <c r="AV109" s="14"/>
      <c r="AW109" s="14"/>
      <c r="AX109" s="14"/>
      <c r="AY109" s="14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>
        <v>0.61870000000000003</v>
      </c>
      <c r="DI109" s="4">
        <v>0.66549999999999998</v>
      </c>
      <c r="DJ109" s="4">
        <v>0.222</v>
      </c>
      <c r="DK109" s="4">
        <v>0.89900000000000002</v>
      </c>
      <c r="DL109" s="4">
        <v>3.3999999999999998E-3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14">
        <v>0.61829999999999996</v>
      </c>
      <c r="EH109" s="14">
        <v>0.66439999999999999</v>
      </c>
      <c r="EI109" s="14">
        <v>0.22489999999999999</v>
      </c>
      <c r="EJ109" s="14">
        <v>0.89870000000000005</v>
      </c>
      <c r="EK109" s="14">
        <v>4.0000000000000001E-3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0.61809999999999998</v>
      </c>
      <c r="EW109" s="4">
        <f t="shared" si="7"/>
        <v>0.6633</v>
      </c>
      <c r="EX109" s="4">
        <f t="shared" si="8"/>
        <v>0.22463333333333332</v>
      </c>
      <c r="EY109" s="4">
        <f t="shared" si="9"/>
        <v>0.89860000000000007</v>
      </c>
      <c r="EZ109" s="4">
        <f t="shared" si="10"/>
        <v>3.3666666666666667E-3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k=5, r=0.5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r=0.5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k=5, r=0.5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k=50, r=0.5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k=5, r=0.5</v>
      </c>
    </row>
    <row r="110" spans="1:161" x14ac:dyDescent="0.2">
      <c r="A110" s="1" t="s">
        <v>99</v>
      </c>
      <c r="B110" s="4"/>
      <c r="C110" s="4"/>
      <c r="D110" s="4"/>
      <c r="E110" s="4"/>
      <c r="F110" s="4"/>
      <c r="G110" s="14"/>
      <c r="H110" s="14"/>
      <c r="I110" s="14"/>
      <c r="J110" s="14"/>
      <c r="K110" s="14"/>
      <c r="L110" s="4">
        <v>0.97629999999999995</v>
      </c>
      <c r="M110" s="4">
        <v>1.6209</v>
      </c>
      <c r="N110" s="4">
        <v>0.16259999999999999</v>
      </c>
      <c r="O110" s="4">
        <v>0.11260000000000001</v>
      </c>
      <c r="P110" s="4">
        <v>1.5599999999999999E-2</v>
      </c>
      <c r="Q110" s="14"/>
      <c r="R110" s="14"/>
      <c r="S110" s="14"/>
      <c r="T110" s="14"/>
      <c r="U110" s="14"/>
      <c r="V110" s="4"/>
      <c r="W110" s="4"/>
      <c r="X110" s="4"/>
      <c r="Y110" s="4"/>
      <c r="Z110" s="4"/>
      <c r="AA110" s="14"/>
      <c r="AB110" s="14"/>
      <c r="AC110" s="14"/>
      <c r="AD110" s="14"/>
      <c r="AE110" s="14"/>
      <c r="AF110" s="4"/>
      <c r="AG110" s="4"/>
      <c r="AH110" s="4"/>
      <c r="AI110" s="4"/>
      <c r="AJ110" s="4"/>
      <c r="AK110" s="14"/>
      <c r="AL110" s="14"/>
      <c r="AM110" s="14"/>
      <c r="AN110" s="14"/>
      <c r="AO110" s="14"/>
      <c r="AP110" s="4"/>
      <c r="AQ110" s="4"/>
      <c r="AR110" s="4"/>
      <c r="AS110" s="4"/>
      <c r="AT110" s="4"/>
      <c r="AU110" s="14"/>
      <c r="AV110" s="14"/>
      <c r="AW110" s="14"/>
      <c r="AX110" s="14"/>
      <c r="AY110" s="14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>
        <v>1.0234000000000001</v>
      </c>
      <c r="DI110" s="4">
        <v>1.7625999999999999</v>
      </c>
      <c r="DJ110" s="4">
        <v>9.9099999999999994E-2</v>
      </c>
      <c r="DK110" s="4">
        <v>6.1499999999999999E-2</v>
      </c>
      <c r="DL110" s="4">
        <v>2.4400000000000002E-2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>
        <v>1.0229999999999999</v>
      </c>
      <c r="EH110" s="5">
        <v>1.7722</v>
      </c>
      <c r="EI110" s="5">
        <v>9.9000000000000005E-2</v>
      </c>
      <c r="EJ110" s="5">
        <v>7.7299999999999994E-2</v>
      </c>
      <c r="EK110" s="5">
        <v>3.04E-2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1.0075666666666667</v>
      </c>
      <c r="EW110" s="4">
        <f t="shared" si="7"/>
        <v>1.7185666666666666</v>
      </c>
      <c r="EX110" s="4">
        <f t="shared" si="8"/>
        <v>0.12023333333333334</v>
      </c>
      <c r="EY110" s="4">
        <f t="shared" si="9"/>
        <v>8.3799999999999999E-2</v>
      </c>
      <c r="EZ110" s="4">
        <f t="shared" si="10"/>
        <v>2.3466666666666667E-2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k=5, r=0.5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k=5, r=0.5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k=5, r=0.5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k=5, r=0.5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k=5, r=0.5</v>
      </c>
    </row>
    <row r="111" spans="1:161" x14ac:dyDescent="0.2">
      <c r="A111" s="1" t="s">
        <v>100</v>
      </c>
      <c r="B111" s="4"/>
      <c r="C111" s="4"/>
      <c r="D111" s="4"/>
      <c r="E111" s="4"/>
      <c r="F111" s="4"/>
      <c r="G111" s="14"/>
      <c r="H111" s="14"/>
      <c r="I111" s="14"/>
      <c r="J111" s="14"/>
      <c r="K111" s="14"/>
      <c r="L111" s="4">
        <v>0.62760000000000005</v>
      </c>
      <c r="M111" s="4">
        <v>0.68100000000000005</v>
      </c>
      <c r="N111" s="4">
        <v>0.2177</v>
      </c>
      <c r="O111" s="4">
        <v>0.94830000000000003</v>
      </c>
      <c r="P111" s="4">
        <v>2.2000000000000001E-3</v>
      </c>
      <c r="Q111" s="14"/>
      <c r="R111" s="14"/>
      <c r="S111" s="14"/>
      <c r="T111" s="14"/>
      <c r="U111" s="14"/>
      <c r="V111" s="4"/>
      <c r="W111" s="4"/>
      <c r="X111" s="4"/>
      <c r="Y111" s="4"/>
      <c r="Z111" s="4"/>
      <c r="AA111" s="14"/>
      <c r="AB111" s="14"/>
      <c r="AC111" s="14"/>
      <c r="AD111" s="14"/>
      <c r="AE111" s="14"/>
      <c r="AF111" s="4"/>
      <c r="AG111" s="4"/>
      <c r="AH111" s="4"/>
      <c r="AI111" s="4"/>
      <c r="AJ111" s="4"/>
      <c r="AK111" s="14"/>
      <c r="AL111" s="14"/>
      <c r="AM111" s="14"/>
      <c r="AN111" s="14"/>
      <c r="AO111" s="14"/>
      <c r="AP111" s="4"/>
      <c r="AQ111" s="4"/>
      <c r="AR111" s="4"/>
      <c r="AS111" s="4"/>
      <c r="AT111" s="4"/>
      <c r="AU111" s="14"/>
      <c r="AV111" s="14"/>
      <c r="AW111" s="14"/>
      <c r="AX111" s="14"/>
      <c r="AY111" s="14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>
        <v>0.62909999999999999</v>
      </c>
      <c r="DI111" s="4">
        <v>0.68640000000000001</v>
      </c>
      <c r="DJ111" s="4">
        <v>0.20930000000000001</v>
      </c>
      <c r="DK111" s="4">
        <v>0.94879999999999998</v>
      </c>
      <c r="DL111" s="4">
        <v>2.8999999999999998E-3</v>
      </c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>
        <v>0.62909999999999999</v>
      </c>
      <c r="EH111" s="5">
        <v>0.68679999999999997</v>
      </c>
      <c r="EI111" s="5">
        <v>0.2122</v>
      </c>
      <c r="EJ111" s="5">
        <v>0.94820000000000004</v>
      </c>
      <c r="EK111" s="5">
        <v>3.3E-3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0.62859999999999994</v>
      </c>
      <c r="EW111" s="4">
        <f t="shared" si="7"/>
        <v>0.6847333333333333</v>
      </c>
      <c r="EX111" s="4">
        <f t="shared" si="8"/>
        <v>0.21306666666666665</v>
      </c>
      <c r="EY111" s="4">
        <f t="shared" si="9"/>
        <v>0.94843333333333335</v>
      </c>
      <c r="EZ111" s="4">
        <f t="shared" si="10"/>
        <v>2.8000000000000004E-3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r=0.5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r=0.5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k=5, r=0.5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k=50, r=0.5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k=5, r=0.5</v>
      </c>
    </row>
    <row r="112" spans="1:161" x14ac:dyDescent="0.2">
      <c r="A112" s="1" t="s">
        <v>101</v>
      </c>
      <c r="B112" s="4"/>
      <c r="C112" s="4"/>
      <c r="D112" s="4"/>
      <c r="E112" s="4"/>
      <c r="F112" s="4"/>
      <c r="G112" s="14"/>
      <c r="H112" s="14"/>
      <c r="I112" s="14"/>
      <c r="J112" s="14"/>
      <c r="K112" s="14"/>
      <c r="L112" s="4">
        <v>0.6149</v>
      </c>
      <c r="M112" s="4">
        <v>0.65649999999999997</v>
      </c>
      <c r="N112" s="4">
        <v>0.24229999999999999</v>
      </c>
      <c r="O112" s="4">
        <v>0.94830000000000003</v>
      </c>
      <c r="P112" s="4">
        <v>2.3E-3</v>
      </c>
      <c r="Q112" s="14"/>
      <c r="R112" s="14"/>
      <c r="S112" s="14"/>
      <c r="T112" s="14"/>
      <c r="U112" s="14"/>
      <c r="V112" s="4"/>
      <c r="W112" s="4"/>
      <c r="X112" s="4"/>
      <c r="Y112" s="4"/>
      <c r="Z112" s="4"/>
      <c r="AA112" s="14"/>
      <c r="AB112" s="14"/>
      <c r="AC112" s="14"/>
      <c r="AD112" s="14"/>
      <c r="AE112" s="14"/>
      <c r="AF112" s="4"/>
      <c r="AG112" s="4"/>
      <c r="AH112" s="4"/>
      <c r="AI112" s="4"/>
      <c r="AJ112" s="4"/>
      <c r="AK112" s="14"/>
      <c r="AL112" s="14"/>
      <c r="AM112" s="14"/>
      <c r="AN112" s="14"/>
      <c r="AO112" s="14"/>
      <c r="AP112" s="4"/>
      <c r="AQ112" s="4"/>
      <c r="AR112" s="4"/>
      <c r="AS112" s="4"/>
      <c r="AT112" s="4"/>
      <c r="AU112" s="14"/>
      <c r="AV112" s="14"/>
      <c r="AW112" s="14"/>
      <c r="AX112" s="14"/>
      <c r="AY112" s="14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>
        <v>0.61650000000000005</v>
      </c>
      <c r="DI112" s="4">
        <v>0.66220000000000001</v>
      </c>
      <c r="DJ112" s="4">
        <v>0.2301</v>
      </c>
      <c r="DK112" s="4">
        <v>0.94879999999999998</v>
      </c>
      <c r="DL112" s="4">
        <v>3.0000000000000001E-3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>
        <v>0.61619999999999997</v>
      </c>
      <c r="EH112" s="5">
        <v>0.66169999999999995</v>
      </c>
      <c r="EI112" s="5">
        <v>0.23300000000000001</v>
      </c>
      <c r="EJ112" s="5">
        <v>0.94820000000000004</v>
      </c>
      <c r="EK112" s="5">
        <v>3.3E-3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0.61586666666666667</v>
      </c>
      <c r="EW112" s="4">
        <f t="shared" si="7"/>
        <v>0.66013333333333335</v>
      </c>
      <c r="EX112" s="4">
        <f t="shared" si="8"/>
        <v>0.23513333333333333</v>
      </c>
      <c r="EY112" s="4">
        <f t="shared" si="9"/>
        <v>0.94843333333333335</v>
      </c>
      <c r="EZ112" s="4">
        <f t="shared" si="10"/>
        <v>2.8666666666666667E-3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r=0.5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r=0.5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k=5, r=0.5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k=50, r=0.5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k=5, r=0.5</v>
      </c>
    </row>
    <row r="113" spans="1:161" x14ac:dyDescent="0.2">
      <c r="A113" s="1" t="s">
        <v>102</v>
      </c>
      <c r="B113" s="4"/>
      <c r="C113" s="4"/>
      <c r="D113" s="4"/>
      <c r="E113" s="4"/>
      <c r="F113" s="4"/>
      <c r="G113" s="14"/>
      <c r="H113" s="14"/>
      <c r="I113" s="14"/>
      <c r="J113" s="14"/>
      <c r="K113" s="14"/>
      <c r="L113" s="4">
        <v>0.61380000000000001</v>
      </c>
      <c r="M113" s="4">
        <v>0.65810000000000002</v>
      </c>
      <c r="N113" s="4">
        <v>0.24729999999999999</v>
      </c>
      <c r="O113" s="4">
        <v>0.94830000000000003</v>
      </c>
      <c r="P113" s="4">
        <v>2.3E-3</v>
      </c>
      <c r="Q113" s="14"/>
      <c r="R113" s="14"/>
      <c r="S113" s="14"/>
      <c r="T113" s="14"/>
      <c r="U113" s="14"/>
      <c r="V113" s="4"/>
      <c r="W113" s="4"/>
      <c r="X113" s="4"/>
      <c r="Y113" s="4"/>
      <c r="Z113" s="4"/>
      <c r="AA113" s="14"/>
      <c r="AB113" s="14"/>
      <c r="AC113" s="14"/>
      <c r="AD113" s="14"/>
      <c r="AE113" s="14"/>
      <c r="AF113" s="4"/>
      <c r="AG113" s="4"/>
      <c r="AH113" s="4"/>
      <c r="AI113" s="4"/>
      <c r="AJ113" s="4"/>
      <c r="AK113" s="14"/>
      <c r="AL113" s="14"/>
      <c r="AM113" s="14"/>
      <c r="AN113" s="14"/>
      <c r="AO113" s="14"/>
      <c r="AP113" s="4"/>
      <c r="AQ113" s="4"/>
      <c r="AR113" s="4"/>
      <c r="AS113" s="4"/>
      <c r="AT113" s="4"/>
      <c r="AU113" s="14"/>
      <c r="AV113" s="14"/>
      <c r="AW113" s="14"/>
      <c r="AX113" s="14"/>
      <c r="AY113" s="14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>
        <v>0.61550000000000005</v>
      </c>
      <c r="DI113" s="4">
        <v>0.66420000000000001</v>
      </c>
      <c r="DJ113" s="4">
        <v>0.23719999999999999</v>
      </c>
      <c r="DK113" s="4">
        <v>0.94879999999999998</v>
      </c>
      <c r="DL113" s="4">
        <v>3.7000000000000002E-3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14">
        <v>0.61509999999999998</v>
      </c>
      <c r="EH113" s="14">
        <v>0.6633</v>
      </c>
      <c r="EI113" s="14">
        <v>0.2399</v>
      </c>
      <c r="EJ113" s="14">
        <v>0.94820000000000004</v>
      </c>
      <c r="EK113" s="14">
        <v>3.3999999999999998E-3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0.61480000000000001</v>
      </c>
      <c r="EW113" s="4">
        <f t="shared" si="7"/>
        <v>0.66186666666666671</v>
      </c>
      <c r="EX113" s="4">
        <f t="shared" si="8"/>
        <v>0.24146666666666664</v>
      </c>
      <c r="EY113" s="4">
        <f t="shared" si="9"/>
        <v>0.94843333333333335</v>
      </c>
      <c r="EZ113" s="4">
        <f t="shared" si="10"/>
        <v>3.1333333333333335E-3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k=5, r=0.5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r=0.5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k=5, r=0.5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k=50, r=0.5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k=5, r=0.5</v>
      </c>
    </row>
    <row r="114" spans="1:161" s="11" customFormat="1" x14ac:dyDescent="0.2">
      <c r="A114" s="11" t="s">
        <v>227</v>
      </c>
      <c r="B114" s="4"/>
      <c r="C114" s="4"/>
      <c r="D114" s="4"/>
      <c r="E114" s="4"/>
      <c r="F114" s="4"/>
      <c r="G114" s="14"/>
      <c r="H114" s="14"/>
      <c r="I114" s="14"/>
      <c r="J114" s="14"/>
      <c r="K114" s="14"/>
      <c r="L114" s="4">
        <v>0.62890000000000001</v>
      </c>
      <c r="M114" s="4">
        <v>0.69720000000000004</v>
      </c>
      <c r="N114" s="4">
        <v>0.2339</v>
      </c>
      <c r="O114" s="4">
        <v>0.93810000000000004</v>
      </c>
      <c r="P114" s="4">
        <v>3.8E-3</v>
      </c>
      <c r="Q114" s="14"/>
      <c r="R114" s="14"/>
      <c r="S114" s="14"/>
      <c r="T114" s="14"/>
      <c r="U114" s="14"/>
      <c r="V114" s="4"/>
      <c r="W114" s="4"/>
      <c r="X114" s="4"/>
      <c r="Y114" s="4"/>
      <c r="Z114" s="4"/>
      <c r="AA114" s="14"/>
      <c r="AB114" s="14"/>
      <c r="AC114" s="14"/>
      <c r="AD114" s="14"/>
      <c r="AE114" s="14"/>
      <c r="AF114" s="4"/>
      <c r="AG114" s="4"/>
      <c r="AH114" s="4"/>
      <c r="AI114" s="4"/>
      <c r="AJ114" s="4"/>
      <c r="AK114" s="14"/>
      <c r="AL114" s="14"/>
      <c r="AM114" s="14"/>
      <c r="AN114" s="14"/>
      <c r="AO114" s="14"/>
      <c r="AP114" s="4"/>
      <c r="AQ114" s="4"/>
      <c r="AR114" s="4"/>
      <c r="AS114" s="4"/>
      <c r="AT114" s="4"/>
      <c r="AU114" s="14"/>
      <c r="AV114" s="14"/>
      <c r="AW114" s="14"/>
      <c r="AX114" s="14"/>
      <c r="AY114" s="14"/>
      <c r="AZ114" s="4"/>
      <c r="BA114" s="4"/>
      <c r="BB114" s="4"/>
      <c r="BC114" s="4"/>
      <c r="BD114" s="4"/>
      <c r="BE114" s="14"/>
      <c r="BF114" s="14"/>
      <c r="BG114" s="14"/>
      <c r="BH114" s="14"/>
      <c r="BI114" s="14"/>
      <c r="BJ114" s="4"/>
      <c r="BK114" s="4"/>
      <c r="BL114" s="4"/>
      <c r="BM114" s="4"/>
      <c r="BN114" s="4"/>
      <c r="BO114" s="14"/>
      <c r="BP114" s="14"/>
      <c r="BQ114" s="14"/>
      <c r="BR114" s="14"/>
      <c r="BS114" s="14"/>
      <c r="BT114" s="4"/>
      <c r="BU114" s="4"/>
      <c r="BV114" s="4"/>
      <c r="BW114" s="4"/>
      <c r="BX114" s="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14"/>
      <c r="CJ114" s="14"/>
      <c r="CK114" s="14"/>
      <c r="CL114" s="14"/>
      <c r="CM114" s="14"/>
      <c r="CN114" s="4"/>
      <c r="CO114" s="4"/>
      <c r="CP114" s="4"/>
      <c r="CQ114" s="4"/>
      <c r="CR114" s="4"/>
      <c r="CS114" s="14"/>
      <c r="CT114" s="14"/>
      <c r="CU114" s="14"/>
      <c r="CV114" s="14"/>
      <c r="CW114" s="14"/>
      <c r="CX114" s="4"/>
      <c r="CY114" s="4"/>
      <c r="CZ114" s="4"/>
      <c r="DA114" s="4"/>
      <c r="DB114" s="4"/>
      <c r="DC114" s="14"/>
      <c r="DD114" s="14"/>
      <c r="DE114" s="14"/>
      <c r="DF114" s="14"/>
      <c r="DG114" s="14"/>
      <c r="DH114" s="4">
        <v>0.63049999999999995</v>
      </c>
      <c r="DI114" s="4">
        <v>0.70299999999999996</v>
      </c>
      <c r="DJ114" s="4">
        <v>0.2311</v>
      </c>
      <c r="DK114" s="4">
        <v>0.93879999999999997</v>
      </c>
      <c r="DL114" s="4">
        <v>5.1999999999999998E-3</v>
      </c>
      <c r="DM114" s="14"/>
      <c r="DN114" s="14"/>
      <c r="DO114" s="14"/>
      <c r="DP114" s="14"/>
      <c r="DQ114" s="14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>
        <v>0.63019999999999998</v>
      </c>
      <c r="EH114" s="14">
        <v>0.70240000000000002</v>
      </c>
      <c r="EI114" s="14">
        <v>0.23280000000000001</v>
      </c>
      <c r="EJ114" s="14">
        <v>0.93810000000000004</v>
      </c>
      <c r="EK114" s="14">
        <v>5.4999999999999997E-3</v>
      </c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0.62986666666666657</v>
      </c>
      <c r="EW114" s="4">
        <f t="shared" si="7"/>
        <v>0.70086666666666664</v>
      </c>
      <c r="EX114" s="4">
        <f t="shared" si="8"/>
        <v>0.2326</v>
      </c>
      <c r="EY114" s="4">
        <f t="shared" si="9"/>
        <v>0.93833333333333335</v>
      </c>
      <c r="EZ114" s="4">
        <f t="shared" si="10"/>
        <v>4.8333333333333327E-3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k=5, r=0.5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k=5, r=0.5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k=5, r=0.5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k=50, r=0.5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k=5, r=0.5</v>
      </c>
    </row>
    <row r="115" spans="1:161" x14ac:dyDescent="0.2">
      <c r="A115" s="1" t="s">
        <v>103</v>
      </c>
      <c r="B115" s="4"/>
      <c r="C115" s="4"/>
      <c r="D115" s="4"/>
      <c r="E115" s="4"/>
      <c r="F115" s="4"/>
      <c r="G115" s="14"/>
      <c r="H115" s="14"/>
      <c r="I115" s="14"/>
      <c r="J115" s="14"/>
      <c r="K115" s="14"/>
      <c r="L115" s="4">
        <v>0.62119999999999997</v>
      </c>
      <c r="M115" s="4">
        <v>0.66469999999999996</v>
      </c>
      <c r="N115" s="4">
        <v>0.1847</v>
      </c>
      <c r="O115" s="4">
        <v>0.86099999999999999</v>
      </c>
      <c r="P115" s="4">
        <v>3.0000000000000001E-3</v>
      </c>
      <c r="Q115" s="14"/>
      <c r="R115" s="14"/>
      <c r="S115" s="14"/>
      <c r="T115" s="14"/>
      <c r="U115" s="14"/>
      <c r="V115" s="4"/>
      <c r="W115" s="4"/>
      <c r="X115" s="4"/>
      <c r="Y115" s="4"/>
      <c r="Z115" s="4"/>
      <c r="AA115" s="14"/>
      <c r="AB115" s="14"/>
      <c r="AC115" s="14"/>
      <c r="AD115" s="14"/>
      <c r="AE115" s="14"/>
      <c r="AF115" s="4"/>
      <c r="AG115" s="4"/>
      <c r="AH115" s="4"/>
      <c r="AI115" s="4"/>
      <c r="AJ115" s="4"/>
      <c r="AK115" s="14"/>
      <c r="AL115" s="14"/>
      <c r="AM115" s="14"/>
      <c r="AN115" s="14"/>
      <c r="AO115" s="14"/>
      <c r="AP115" s="4"/>
      <c r="AQ115" s="4"/>
      <c r="AR115" s="4"/>
      <c r="AS115" s="4"/>
      <c r="AT115" s="4"/>
      <c r="AU115" s="14"/>
      <c r="AV115" s="14"/>
      <c r="AW115" s="14"/>
      <c r="AX115" s="14"/>
      <c r="AY115" s="14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>
        <v>0.62119999999999997</v>
      </c>
      <c r="DI115" s="4">
        <v>0.66820000000000002</v>
      </c>
      <c r="DJ115" s="4">
        <v>0.17849999999999999</v>
      </c>
      <c r="DK115" s="4">
        <v>0.86070000000000002</v>
      </c>
      <c r="DL115" s="4">
        <v>4.3E-3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>
        <v>0.62109999999999999</v>
      </c>
      <c r="EH115" s="5">
        <v>0.66800000000000004</v>
      </c>
      <c r="EI115" s="5">
        <v>0.17949999999999999</v>
      </c>
      <c r="EJ115" s="5">
        <v>0.86040000000000005</v>
      </c>
      <c r="EK115" s="5">
        <v>3.8999999999999998E-3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0.62116666666666664</v>
      </c>
      <c r="EW115" s="4">
        <f t="shared" si="7"/>
        <v>0.66696666666666671</v>
      </c>
      <c r="EX115" s="4">
        <f t="shared" si="8"/>
        <v>0.18089999999999998</v>
      </c>
      <c r="EY115" s="4">
        <f t="shared" si="9"/>
        <v>0.86070000000000002</v>
      </c>
      <c r="EZ115" s="4">
        <f t="shared" si="10"/>
        <v>3.7333333333333333E-3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k=100, r=0.5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r=0.5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k=5, r=0.5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k=5, r=0.5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k=5, r=0.5</v>
      </c>
    </row>
    <row r="116" spans="1:161" x14ac:dyDescent="0.2">
      <c r="A116" s="1" t="s">
        <v>104</v>
      </c>
      <c r="B116" s="4"/>
      <c r="C116" s="4"/>
      <c r="D116" s="4"/>
      <c r="E116" s="4"/>
      <c r="F116" s="4"/>
      <c r="G116" s="14"/>
      <c r="H116" s="14"/>
      <c r="I116" s="14"/>
      <c r="J116" s="14"/>
      <c r="K116" s="14"/>
      <c r="L116" s="4">
        <v>0.62439999999999996</v>
      </c>
      <c r="M116" s="4">
        <v>0.67430000000000001</v>
      </c>
      <c r="N116" s="4">
        <v>0.18360000000000001</v>
      </c>
      <c r="O116" s="4">
        <v>0.88260000000000005</v>
      </c>
      <c r="P116" s="4">
        <v>6.7000000000000002E-3</v>
      </c>
      <c r="Q116" s="14"/>
      <c r="R116" s="14"/>
      <c r="S116" s="14"/>
      <c r="T116" s="14"/>
      <c r="U116" s="14"/>
      <c r="V116" s="4"/>
      <c r="W116" s="4"/>
      <c r="X116" s="4"/>
      <c r="Y116" s="4"/>
      <c r="Z116" s="4"/>
      <c r="AA116" s="14"/>
      <c r="AB116" s="14"/>
      <c r="AC116" s="14"/>
      <c r="AD116" s="14"/>
      <c r="AE116" s="14"/>
      <c r="AF116" s="4"/>
      <c r="AG116" s="4"/>
      <c r="AH116" s="4"/>
      <c r="AI116" s="4"/>
      <c r="AJ116" s="4"/>
      <c r="AK116" s="14">
        <v>0.626</v>
      </c>
      <c r="AL116" s="14">
        <v>0.68010000000000004</v>
      </c>
      <c r="AM116" s="14">
        <v>0.17899999999999999</v>
      </c>
      <c r="AN116" s="14">
        <v>0.8841</v>
      </c>
      <c r="AO116" s="14">
        <v>1.17E-2</v>
      </c>
      <c r="AP116" s="4"/>
      <c r="AQ116" s="4"/>
      <c r="AR116" s="4"/>
      <c r="AS116" s="4"/>
      <c r="AT116" s="4"/>
      <c r="AU116" s="14"/>
      <c r="AV116" s="14"/>
      <c r="AW116" s="14"/>
      <c r="AX116" s="14"/>
      <c r="AY116" s="14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0.62529999999999997</v>
      </c>
      <c r="BK116" s="4">
        <v>0.67879999999999996</v>
      </c>
      <c r="BL116" s="4">
        <v>0.17530000000000001</v>
      </c>
      <c r="BM116" s="4">
        <v>0.88419999999999999</v>
      </c>
      <c r="BN116" s="4">
        <v>9.4000000000000004E-3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14">
        <v>0.62580000000000002</v>
      </c>
      <c r="CJ116" s="14">
        <v>0.67979999999999996</v>
      </c>
      <c r="CK116" s="14">
        <v>0.1787</v>
      </c>
      <c r="CL116" s="14">
        <v>0.88300000000000001</v>
      </c>
      <c r="CM116" s="14">
        <v>8.3999999999999995E-3</v>
      </c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4">
        <v>0.62519999999999998</v>
      </c>
      <c r="DI116" s="4">
        <v>0.67949999999999999</v>
      </c>
      <c r="DJ116" s="4">
        <v>0.17849999999999999</v>
      </c>
      <c r="DK116" s="4">
        <v>0.88400000000000001</v>
      </c>
      <c r="DL116" s="4">
        <v>9.5999999999999992E-3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14">
        <v>0.62480000000000002</v>
      </c>
      <c r="EH116" s="14">
        <v>0.67869999999999997</v>
      </c>
      <c r="EI116" s="14">
        <v>0.17910000000000001</v>
      </c>
      <c r="EJ116" s="14">
        <v>0.88349999999999995</v>
      </c>
      <c r="EK116" s="14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0.62524999999999997</v>
      </c>
      <c r="EW116" s="4">
        <f t="shared" si="7"/>
        <v>0.67853333333333332</v>
      </c>
      <c r="EX116" s="4">
        <f t="shared" si="8"/>
        <v>0.17903333333333335</v>
      </c>
      <c r="EY116" s="4">
        <f t="shared" si="9"/>
        <v>0.88356666666666672</v>
      </c>
      <c r="EZ116" s="4">
        <f t="shared" si="10"/>
        <v>8.9666666666666662E-3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k=5, r=0.5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r=0.5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k=5, r=0.5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k=15, r=0.5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k=5, r=0.5</v>
      </c>
    </row>
    <row r="117" spans="1:161" x14ac:dyDescent="0.2">
      <c r="A117" s="1" t="s">
        <v>224</v>
      </c>
      <c r="B117" s="4"/>
      <c r="C117" s="4"/>
      <c r="D117" s="4"/>
      <c r="E117" s="4"/>
      <c r="F117" s="4"/>
      <c r="G117" s="14"/>
      <c r="H117" s="14"/>
      <c r="I117" s="14"/>
      <c r="J117" s="14"/>
      <c r="K117" s="14"/>
      <c r="L117" s="4">
        <v>0.62690000000000001</v>
      </c>
      <c r="M117" s="4">
        <v>0.67549999999999999</v>
      </c>
      <c r="N117" s="4">
        <v>0.1588</v>
      </c>
      <c r="O117" s="4">
        <v>0.85629999999999995</v>
      </c>
      <c r="P117" s="4">
        <v>6.4999999999999997E-3</v>
      </c>
      <c r="Q117" s="14"/>
      <c r="R117" s="14"/>
      <c r="S117" s="14"/>
      <c r="T117" s="14"/>
      <c r="U117" s="14"/>
      <c r="V117" s="4"/>
      <c r="W117" s="4"/>
      <c r="X117" s="4"/>
      <c r="Y117" s="4"/>
      <c r="Z117" s="4"/>
      <c r="AA117" s="14"/>
      <c r="AB117" s="14"/>
      <c r="AC117" s="14"/>
      <c r="AD117" s="14"/>
      <c r="AE117" s="14"/>
      <c r="AF117" s="4"/>
      <c r="AG117" s="4"/>
      <c r="AH117" s="4"/>
      <c r="AI117" s="4"/>
      <c r="AJ117" s="4"/>
      <c r="AK117" s="14"/>
      <c r="AL117" s="14"/>
      <c r="AM117" s="14"/>
      <c r="AN117" s="14"/>
      <c r="AO117" s="14"/>
      <c r="AP117" s="4"/>
      <c r="AQ117" s="4"/>
      <c r="AR117" s="4"/>
      <c r="AS117" s="4"/>
      <c r="AT117" s="4"/>
      <c r="AU117" s="14"/>
      <c r="AV117" s="14"/>
      <c r="AW117" s="14"/>
      <c r="AX117" s="14"/>
      <c r="AY117" s="14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>
        <v>0.62809999999999999</v>
      </c>
      <c r="DI117" s="4">
        <v>0.68069999999999997</v>
      </c>
      <c r="DJ117" s="4">
        <v>0.1595</v>
      </c>
      <c r="DK117" s="4">
        <v>0.85629999999999995</v>
      </c>
      <c r="DL117" s="4">
        <v>7.3000000000000001E-3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>
        <v>0.62739999999999996</v>
      </c>
      <c r="EH117" s="5">
        <v>0.67920000000000003</v>
      </c>
      <c r="EI117" s="5">
        <v>0.15939999999999999</v>
      </c>
      <c r="EJ117" s="5">
        <v>0.85589999999999999</v>
      </c>
      <c r="EK117" s="5">
        <v>6.6E-3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0.62746666666666662</v>
      </c>
      <c r="EW117" s="4">
        <f t="shared" si="7"/>
        <v>0.67846666666666666</v>
      </c>
      <c r="EX117" s="4">
        <f t="shared" si="8"/>
        <v>0.15923333333333334</v>
      </c>
      <c r="EY117" s="4">
        <f t="shared" si="9"/>
        <v>0.85616666666666663</v>
      </c>
      <c r="EZ117" s="4">
        <f t="shared" si="10"/>
        <v>6.8000000000000005E-3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k=5, r=0.5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k=5, r=0.5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k=50, r=0.5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k=5, r=0.5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k=5, r=0.5</v>
      </c>
    </row>
    <row r="118" spans="1:161" x14ac:dyDescent="0.2">
      <c r="A118" s="1" t="s">
        <v>220</v>
      </c>
      <c r="B118" s="4"/>
      <c r="C118" s="4"/>
      <c r="D118" s="4"/>
      <c r="E118" s="4"/>
      <c r="F118" s="4"/>
      <c r="G118" s="14"/>
      <c r="H118" s="14"/>
      <c r="I118" s="14"/>
      <c r="J118" s="14"/>
      <c r="K118" s="14"/>
      <c r="L118" s="4">
        <v>0.63460000000000005</v>
      </c>
      <c r="M118" s="4">
        <v>0.68110000000000004</v>
      </c>
      <c r="N118" s="4">
        <v>0.1174</v>
      </c>
      <c r="O118" s="4">
        <v>0.7641</v>
      </c>
      <c r="P118" s="4">
        <v>3.5099999999999999E-2</v>
      </c>
      <c r="Q118" s="14"/>
      <c r="R118" s="14"/>
      <c r="S118" s="14"/>
      <c r="T118" s="14"/>
      <c r="U118" s="14"/>
      <c r="V118" s="4"/>
      <c r="W118" s="4"/>
      <c r="X118" s="4"/>
      <c r="Y118" s="4"/>
      <c r="Z118" s="4"/>
      <c r="AA118" s="14"/>
      <c r="AB118" s="14"/>
      <c r="AC118" s="14"/>
      <c r="AD118" s="14"/>
      <c r="AE118" s="14"/>
      <c r="AF118" s="4"/>
      <c r="AG118" s="4"/>
      <c r="AH118" s="4"/>
      <c r="AI118" s="4"/>
      <c r="AJ118" s="4"/>
      <c r="AK118" s="14"/>
      <c r="AL118" s="14"/>
      <c r="AM118" s="14"/>
      <c r="AN118" s="14"/>
      <c r="AO118" s="14"/>
      <c r="AP118" s="4"/>
      <c r="AQ118" s="4"/>
      <c r="AR118" s="4"/>
      <c r="AS118" s="4"/>
      <c r="AT118" s="4"/>
      <c r="AU118" s="14"/>
      <c r="AV118" s="14"/>
      <c r="AW118" s="14"/>
      <c r="AX118" s="14"/>
      <c r="AY118" s="14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>
        <v>0.63580000000000003</v>
      </c>
      <c r="DI118" s="4">
        <v>0.68569999999999998</v>
      </c>
      <c r="DJ118" s="4">
        <v>0.1188</v>
      </c>
      <c r="DK118" s="4">
        <v>0.76300000000000001</v>
      </c>
      <c r="DL118" s="4">
        <v>4.1500000000000002E-2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>
        <v>0.63500000000000001</v>
      </c>
      <c r="EH118" s="5">
        <v>0.68479999999999996</v>
      </c>
      <c r="EI118" s="5">
        <v>0.1152</v>
      </c>
      <c r="EJ118" s="5">
        <v>0.76280000000000003</v>
      </c>
      <c r="EK118" s="5">
        <v>3.6799999999999999E-2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0.63513333333333333</v>
      </c>
      <c r="EW118" s="4">
        <f t="shared" si="7"/>
        <v>0.68386666666666673</v>
      </c>
      <c r="EX118" s="4">
        <f t="shared" si="8"/>
        <v>0.11713333333333335</v>
      </c>
      <c r="EY118" s="4">
        <f t="shared" si="9"/>
        <v>0.76329999999999998</v>
      </c>
      <c r="EZ118" s="4">
        <f t="shared" si="10"/>
        <v>3.78E-2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k=5, r=0.5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k=5, r=0.5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r=0.5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k=5, r=0.5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k=5, r=0.5</v>
      </c>
    </row>
    <row r="119" spans="1:161" x14ac:dyDescent="0.2">
      <c r="A119" s="1" t="s">
        <v>105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>
        <v>0.61650000000000005</v>
      </c>
      <c r="M119" s="4">
        <v>0.65029999999999999</v>
      </c>
      <c r="N119" s="4">
        <v>0.20080000000000001</v>
      </c>
      <c r="O119" s="4">
        <v>0.85809999999999997</v>
      </c>
      <c r="P119" s="4">
        <v>5.1000000000000004E-3</v>
      </c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14"/>
      <c r="AB119" s="14"/>
      <c r="AC119" s="14"/>
      <c r="AD119" s="14"/>
      <c r="AE119" s="14"/>
      <c r="AF119" s="4"/>
      <c r="AG119" s="4"/>
      <c r="AH119" s="4"/>
      <c r="AI119" s="4"/>
      <c r="AJ119" s="4"/>
      <c r="AK119" s="14"/>
      <c r="AL119" s="14"/>
      <c r="AM119" s="14"/>
      <c r="AN119" s="14"/>
      <c r="AO119" s="14"/>
      <c r="AP119" s="4"/>
      <c r="AQ119" s="4"/>
      <c r="AR119" s="4"/>
      <c r="AS119" s="4"/>
      <c r="AT119" s="4"/>
      <c r="AU119" s="14"/>
      <c r="AV119" s="14"/>
      <c r="AW119" s="14"/>
      <c r="AX119" s="14"/>
      <c r="AY119" s="14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>
        <v>0.61729999999999996</v>
      </c>
      <c r="DI119" s="4">
        <v>0.65459999999999996</v>
      </c>
      <c r="DJ119" s="4">
        <v>0.19769999999999999</v>
      </c>
      <c r="DK119" s="4">
        <v>0.85819999999999996</v>
      </c>
      <c r="DL119" s="4">
        <v>6.4000000000000003E-3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>
        <v>0.61709999999999998</v>
      </c>
      <c r="EH119" s="5">
        <v>0.65439999999999998</v>
      </c>
      <c r="EI119" s="5">
        <v>0.19850000000000001</v>
      </c>
      <c r="EJ119" s="5">
        <v>0.85780000000000001</v>
      </c>
      <c r="EK119" s="5">
        <v>5.3E-3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0.61696666666666666</v>
      </c>
      <c r="EW119" s="4">
        <f t="shared" si="7"/>
        <v>0.6530999999999999</v>
      </c>
      <c r="EX119" s="4">
        <f t="shared" si="8"/>
        <v>0.19899999999999998</v>
      </c>
      <c r="EY119" s="4">
        <f t="shared" si="9"/>
        <v>0.85803333333333331</v>
      </c>
      <c r="EZ119" s="4">
        <f t="shared" si="10"/>
        <v>5.5999999999999999E-3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r=0.5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r=0.5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k=5, r=0.5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k=50, r=0.5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k=5, r=0.5</v>
      </c>
    </row>
    <row r="120" spans="1:161" x14ac:dyDescent="0.2">
      <c r="A120" s="1" t="s">
        <v>106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>
        <v>0.61609999999999998</v>
      </c>
      <c r="M120" s="4">
        <v>0.64859999999999995</v>
      </c>
      <c r="N120" s="4">
        <v>0.20680000000000001</v>
      </c>
      <c r="O120" s="4">
        <v>0.86050000000000004</v>
      </c>
      <c r="P120" s="4">
        <v>3.3E-3</v>
      </c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14"/>
      <c r="AB120" s="14"/>
      <c r="AC120" s="14"/>
      <c r="AD120" s="14"/>
      <c r="AE120" s="14"/>
      <c r="AF120" s="4"/>
      <c r="AG120" s="4"/>
      <c r="AH120" s="4"/>
      <c r="AI120" s="4"/>
      <c r="AJ120" s="4"/>
      <c r="AK120" s="14"/>
      <c r="AL120" s="14"/>
      <c r="AM120" s="14"/>
      <c r="AN120" s="14"/>
      <c r="AO120" s="14"/>
      <c r="AP120" s="4"/>
      <c r="AQ120" s="4"/>
      <c r="AR120" s="4"/>
      <c r="AS120" s="4"/>
      <c r="AT120" s="4"/>
      <c r="AU120" s="14"/>
      <c r="AV120" s="14"/>
      <c r="AW120" s="14"/>
      <c r="AX120" s="14"/>
      <c r="AY120" s="14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>
        <v>0.61770000000000003</v>
      </c>
      <c r="DI120" s="4">
        <v>0.65649999999999997</v>
      </c>
      <c r="DJ120" s="4">
        <v>0.19700000000000001</v>
      </c>
      <c r="DK120" s="4">
        <v>0.86040000000000005</v>
      </c>
      <c r="DL120" s="4">
        <v>4.4000000000000003E-3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>
        <v>0.61780000000000002</v>
      </c>
      <c r="EH120" s="5">
        <v>0.65669999999999995</v>
      </c>
      <c r="EI120" s="5">
        <v>0.19789999999999999</v>
      </c>
      <c r="EJ120" s="5">
        <v>0.86029999999999995</v>
      </c>
      <c r="EK120" s="5">
        <v>3.5000000000000001E-3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0.61719999999999997</v>
      </c>
      <c r="EW120" s="4">
        <f t="shared" si="7"/>
        <v>0.65393333333333326</v>
      </c>
      <c r="EX120" s="4">
        <f t="shared" si="8"/>
        <v>0.20056666666666667</v>
      </c>
      <c r="EY120" s="4">
        <f t="shared" si="9"/>
        <v>0.86039999999999994</v>
      </c>
      <c r="EZ120" s="4">
        <f t="shared" si="10"/>
        <v>3.7333333333333333E-3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k=5, r=0.5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r=0.5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k=5, r=0.5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r=0.5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k=5, r=0.5</v>
      </c>
    </row>
    <row r="121" spans="1:161" x14ac:dyDescent="0.2">
      <c r="A121" s="1" t="s">
        <v>107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>
        <v>0.68589999999999995</v>
      </c>
      <c r="M121" s="4">
        <v>0.80710000000000004</v>
      </c>
      <c r="N121" s="4">
        <v>0.1196</v>
      </c>
      <c r="O121" s="4">
        <v>0.50539999999999996</v>
      </c>
      <c r="P121" s="4">
        <v>2.8999999999999998E-3</v>
      </c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14"/>
      <c r="AB121" s="14"/>
      <c r="AC121" s="14"/>
      <c r="AD121" s="14"/>
      <c r="AE121" s="14"/>
      <c r="AF121" s="4"/>
      <c r="AG121" s="4"/>
      <c r="AH121" s="4"/>
      <c r="AI121" s="4"/>
      <c r="AJ121" s="4"/>
      <c r="AK121" s="14"/>
      <c r="AL121" s="14"/>
      <c r="AM121" s="14"/>
      <c r="AN121" s="14"/>
      <c r="AO121" s="14"/>
      <c r="AP121" s="4"/>
      <c r="AQ121" s="4"/>
      <c r="AR121" s="4"/>
      <c r="AS121" s="4"/>
      <c r="AT121" s="4"/>
      <c r="AU121" s="14"/>
      <c r="AV121" s="14"/>
      <c r="AW121" s="14"/>
      <c r="AX121" s="14"/>
      <c r="AY121" s="14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>
        <v>0.68479999999999996</v>
      </c>
      <c r="DI121" s="4">
        <v>0.80549999999999999</v>
      </c>
      <c r="DJ121" s="4">
        <v>0.1221</v>
      </c>
      <c r="DK121" s="4">
        <v>0.51259999999999994</v>
      </c>
      <c r="DL121" s="4">
        <v>3.7000000000000002E-3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14">
        <v>0.68420000000000003</v>
      </c>
      <c r="EH121" s="14">
        <v>0.80400000000000005</v>
      </c>
      <c r="EI121" s="14">
        <v>0.11890000000000001</v>
      </c>
      <c r="EJ121" s="14">
        <v>0.51580000000000004</v>
      </c>
      <c r="EK121" s="14">
        <v>3.5000000000000001E-3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0.68496666666666661</v>
      </c>
      <c r="EW121" s="4">
        <f t="shared" si="7"/>
        <v>0.80553333333333332</v>
      </c>
      <c r="EX121" s="4">
        <f t="shared" si="8"/>
        <v>0.12020000000000002</v>
      </c>
      <c r="EY121" s="4">
        <f t="shared" si="9"/>
        <v>0.51126666666666665</v>
      </c>
      <c r="EZ121" s="4">
        <f t="shared" si="10"/>
        <v>3.3666666666666667E-3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k=100, r=0.5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k=100, r=0.5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k=50, r=0.5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k=100, r=0.5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k=5, r=0.5</v>
      </c>
    </row>
    <row r="122" spans="1:161" x14ac:dyDescent="0.2">
      <c r="A122" s="1" t="s">
        <v>108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>
        <v>0.62129999999999996</v>
      </c>
      <c r="M122" s="4">
        <v>0.66479999999999995</v>
      </c>
      <c r="N122" s="4">
        <v>0.18579999999999999</v>
      </c>
      <c r="O122" s="4">
        <v>0.86099999999999999</v>
      </c>
      <c r="P122" s="4">
        <v>3.0000000000000001E-3</v>
      </c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14"/>
      <c r="AB122" s="14"/>
      <c r="AC122" s="14"/>
      <c r="AD122" s="14"/>
      <c r="AE122" s="14"/>
      <c r="AF122" s="4"/>
      <c r="AG122" s="4"/>
      <c r="AH122" s="4"/>
      <c r="AI122" s="4"/>
      <c r="AJ122" s="4"/>
      <c r="AK122" s="14"/>
      <c r="AL122" s="14"/>
      <c r="AM122" s="14"/>
      <c r="AN122" s="14"/>
      <c r="AO122" s="14"/>
      <c r="AP122" s="4"/>
      <c r="AQ122" s="4"/>
      <c r="AR122" s="4"/>
      <c r="AS122" s="4"/>
      <c r="AT122" s="4"/>
      <c r="AU122" s="14"/>
      <c r="AV122" s="14"/>
      <c r="AW122" s="14"/>
      <c r="AX122" s="14"/>
      <c r="AY122" s="14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>
        <v>0.62119999999999997</v>
      </c>
      <c r="DI122" s="4">
        <v>0.66820000000000002</v>
      </c>
      <c r="DJ122" s="4">
        <v>0.17760000000000001</v>
      </c>
      <c r="DK122" s="4">
        <v>0.86070000000000002</v>
      </c>
      <c r="DL122" s="4">
        <v>3.8E-3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>
        <v>0.621</v>
      </c>
      <c r="EH122" s="5">
        <v>0.66779999999999995</v>
      </c>
      <c r="EI122" s="5">
        <v>0.17860000000000001</v>
      </c>
      <c r="EJ122" s="5">
        <v>0.86040000000000005</v>
      </c>
      <c r="EK122" s="5">
        <v>3.3999999999999998E-3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0.62116666666666664</v>
      </c>
      <c r="EW122" s="4">
        <f t="shared" si="7"/>
        <v>0.66693333333333327</v>
      </c>
      <c r="EX122" s="4">
        <f t="shared" si="8"/>
        <v>0.18066666666666667</v>
      </c>
      <c r="EY122" s="4">
        <f t="shared" si="9"/>
        <v>0.86070000000000002</v>
      </c>
      <c r="EZ122" s="4">
        <f t="shared" si="10"/>
        <v>3.4000000000000002E-3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k=100, r=0.5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r=0.5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k=5, r=0.5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k=5, r=0.5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k=5, r=0.5</v>
      </c>
    </row>
    <row r="123" spans="1:161" x14ac:dyDescent="0.2">
      <c r="A123" s="1" t="s">
        <v>109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>
        <v>0.61439999999999995</v>
      </c>
      <c r="M123" s="4">
        <v>0.6411</v>
      </c>
      <c r="N123" s="4">
        <v>0.20069999999999999</v>
      </c>
      <c r="O123" s="4">
        <v>0.84260000000000002</v>
      </c>
      <c r="P123" s="4">
        <v>3.5999999999999999E-3</v>
      </c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14"/>
      <c r="AB123" s="14"/>
      <c r="AC123" s="14"/>
      <c r="AD123" s="14"/>
      <c r="AE123" s="14"/>
      <c r="AF123" s="4"/>
      <c r="AG123" s="4"/>
      <c r="AH123" s="4"/>
      <c r="AI123" s="4"/>
      <c r="AJ123" s="4"/>
      <c r="AK123" s="14"/>
      <c r="AL123" s="14"/>
      <c r="AM123" s="14"/>
      <c r="AN123" s="14"/>
      <c r="AO123" s="14"/>
      <c r="AP123" s="4"/>
      <c r="AQ123" s="4"/>
      <c r="AR123" s="4"/>
      <c r="AS123" s="4"/>
      <c r="AT123" s="4"/>
      <c r="AU123" s="14"/>
      <c r="AV123" s="14"/>
      <c r="AW123" s="14"/>
      <c r="AX123" s="14"/>
      <c r="AY123" s="14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>
        <v>0.61580000000000001</v>
      </c>
      <c r="DI123" s="4">
        <v>0.64680000000000004</v>
      </c>
      <c r="DJ123" s="4">
        <v>0.19650000000000001</v>
      </c>
      <c r="DK123" s="4">
        <v>0.84409999999999996</v>
      </c>
      <c r="DL123" s="4">
        <v>4.4999999999999997E-3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14">
        <v>0.6159</v>
      </c>
      <c r="EH123" s="14">
        <v>0.64729999999999999</v>
      </c>
      <c r="EI123" s="14">
        <v>0.19739999999999999</v>
      </c>
      <c r="EJ123" s="14">
        <v>0.84330000000000005</v>
      </c>
      <c r="EK123" s="14">
        <v>4.4000000000000003E-3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0.61536666666666662</v>
      </c>
      <c r="EW123" s="4">
        <f t="shared" si="7"/>
        <v>0.64506666666666668</v>
      </c>
      <c r="EX123" s="4">
        <f t="shared" si="8"/>
        <v>0.19820000000000002</v>
      </c>
      <c r="EY123" s="4">
        <f t="shared" si="9"/>
        <v>0.84333333333333338</v>
      </c>
      <c r="EZ123" s="4">
        <f t="shared" si="10"/>
        <v>4.1666666666666666E-3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k=5, r=0.5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r=0.5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k=5, r=0.5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k=50, r=0.5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k=5, r=0.5</v>
      </c>
    </row>
    <row r="124" spans="1:161" x14ac:dyDescent="0.2">
      <c r="A124" s="1" t="s">
        <v>110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>
        <v>0.63790000000000002</v>
      </c>
      <c r="M124" s="4">
        <v>0.70140000000000002</v>
      </c>
      <c r="N124" s="4">
        <v>0.15509999999999999</v>
      </c>
      <c r="O124" s="4">
        <v>0.8569</v>
      </c>
      <c r="P124" s="4">
        <v>3.2000000000000002E-3</v>
      </c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14"/>
      <c r="AB124" s="14"/>
      <c r="AC124" s="14"/>
      <c r="AD124" s="14"/>
      <c r="AE124" s="14"/>
      <c r="AF124" s="4"/>
      <c r="AG124" s="4"/>
      <c r="AH124" s="4"/>
      <c r="AI124" s="4"/>
      <c r="AJ124" s="4"/>
      <c r="AK124" s="14"/>
      <c r="AL124" s="14"/>
      <c r="AM124" s="14"/>
      <c r="AN124" s="14"/>
      <c r="AO124" s="14"/>
      <c r="AP124" s="4"/>
      <c r="AQ124" s="4"/>
      <c r="AR124" s="4"/>
      <c r="AS124" s="4"/>
      <c r="AT124" s="4"/>
      <c r="AU124" s="14"/>
      <c r="AV124" s="14"/>
      <c r="AW124" s="14"/>
      <c r="AX124" s="14"/>
      <c r="AY124" s="14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>
        <v>0.63759999999999994</v>
      </c>
      <c r="DI124" s="4">
        <v>0.70479999999999998</v>
      </c>
      <c r="DJ124" s="4">
        <v>0.15129999999999999</v>
      </c>
      <c r="DK124" s="4">
        <v>0.85640000000000005</v>
      </c>
      <c r="DL124" s="4">
        <v>3.7000000000000002E-3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14">
        <v>0.63739999999999997</v>
      </c>
      <c r="EH124" s="14">
        <v>0.70450000000000002</v>
      </c>
      <c r="EI124" s="14">
        <v>0.1497</v>
      </c>
      <c r="EJ124" s="14">
        <v>0.85599999999999998</v>
      </c>
      <c r="EK124" s="14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0.63763333333333339</v>
      </c>
      <c r="EW124" s="4">
        <f t="shared" si="7"/>
        <v>0.70356666666666667</v>
      </c>
      <c r="EX124" s="4">
        <f t="shared" si="8"/>
        <v>0.15203333333333333</v>
      </c>
      <c r="EY124" s="4">
        <f t="shared" si="9"/>
        <v>0.85643333333333338</v>
      </c>
      <c r="EZ124" s="4">
        <f t="shared" si="10"/>
        <v>3.6000000000000003E-3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k=100, r=0.5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r=0.5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k=5, r=0.5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k=5, r=0.5</v>
      </c>
    </row>
    <row r="125" spans="1:161" x14ac:dyDescent="0.2">
      <c r="A125" s="1" t="s">
        <v>111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>
        <v>0.66310000000000002</v>
      </c>
      <c r="M125" s="4">
        <v>0.74760000000000004</v>
      </c>
      <c r="N125" s="4">
        <v>0.1431</v>
      </c>
      <c r="O125" s="4">
        <v>0.78039999999999998</v>
      </c>
      <c r="P125" s="4">
        <v>3.0999999999999999E-3</v>
      </c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14"/>
      <c r="AB125" s="14"/>
      <c r="AC125" s="14"/>
      <c r="AD125" s="14"/>
      <c r="AE125" s="14"/>
      <c r="AF125" s="4"/>
      <c r="AG125" s="4"/>
      <c r="AH125" s="4"/>
      <c r="AI125" s="4"/>
      <c r="AJ125" s="4"/>
      <c r="AK125" s="14"/>
      <c r="AL125" s="14"/>
      <c r="AM125" s="14"/>
      <c r="AN125" s="14"/>
      <c r="AO125" s="14"/>
      <c r="AP125" s="4"/>
      <c r="AQ125" s="4"/>
      <c r="AR125" s="4"/>
      <c r="AS125" s="4"/>
      <c r="AT125" s="4"/>
      <c r="AU125" s="14"/>
      <c r="AV125" s="14"/>
      <c r="AW125" s="14"/>
      <c r="AX125" s="14"/>
      <c r="AY125" s="14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>
        <v>0.6653</v>
      </c>
      <c r="DI125" s="4">
        <v>0.75149999999999995</v>
      </c>
      <c r="DJ125" s="4">
        <v>0.1376</v>
      </c>
      <c r="DK125" s="4">
        <v>0.78249999999999997</v>
      </c>
      <c r="DL125" s="4">
        <v>4.0000000000000001E-3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>
        <v>0.6643</v>
      </c>
      <c r="EH125" s="5">
        <v>0.74939999999999996</v>
      </c>
      <c r="EI125" s="5">
        <v>0.14069999999999999</v>
      </c>
      <c r="EJ125" s="5">
        <v>0.78100000000000003</v>
      </c>
      <c r="EK125" s="5">
        <v>3.5000000000000001E-3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0.66423333333333334</v>
      </c>
      <c r="EW125" s="4">
        <f t="shared" si="7"/>
        <v>0.74949999999999994</v>
      </c>
      <c r="EX125" s="4">
        <f t="shared" si="8"/>
        <v>0.14046666666666666</v>
      </c>
      <c r="EY125" s="4">
        <f t="shared" si="9"/>
        <v>0.78129999999999999</v>
      </c>
      <c r="EZ125" s="4">
        <f t="shared" si="10"/>
        <v>3.5333333333333332E-3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r=0.5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r=0.5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r=0.5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k=50, r=0.5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k=5, r=0.5</v>
      </c>
    </row>
    <row r="126" spans="1:161" x14ac:dyDescent="0.2">
      <c r="A126" s="1" t="s">
        <v>112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>
        <v>0.62229999999999996</v>
      </c>
      <c r="M126" s="4">
        <v>0.65859999999999996</v>
      </c>
      <c r="N126" s="4">
        <v>0.19120000000000001</v>
      </c>
      <c r="O126" s="4">
        <v>0.85419999999999996</v>
      </c>
      <c r="P126" s="4">
        <v>4.4999999999999997E-3</v>
      </c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14"/>
      <c r="AB126" s="14"/>
      <c r="AC126" s="14"/>
      <c r="AD126" s="14"/>
      <c r="AE126" s="14"/>
      <c r="AF126" s="4"/>
      <c r="AG126" s="4"/>
      <c r="AH126" s="4"/>
      <c r="AI126" s="4"/>
      <c r="AJ126" s="4"/>
      <c r="AK126" s="14"/>
      <c r="AL126" s="14"/>
      <c r="AM126" s="14"/>
      <c r="AN126" s="14"/>
      <c r="AO126" s="14"/>
      <c r="AP126" s="4"/>
      <c r="AQ126" s="4"/>
      <c r="AR126" s="4"/>
      <c r="AS126" s="4"/>
      <c r="AT126" s="4"/>
      <c r="AU126" s="14"/>
      <c r="AV126" s="14"/>
      <c r="AW126" s="14"/>
      <c r="AX126" s="14"/>
      <c r="AY126" s="14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>
        <v>0.62309999999999999</v>
      </c>
      <c r="DI126" s="4">
        <v>0.6633</v>
      </c>
      <c r="DJ126" s="4">
        <v>0.18440000000000001</v>
      </c>
      <c r="DK126" s="4">
        <v>0.85350000000000004</v>
      </c>
      <c r="DL126" s="4">
        <v>5.7000000000000002E-3</v>
      </c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16">
        <v>0.62239999999999995</v>
      </c>
      <c r="EH126" s="16">
        <v>0.66210000000000002</v>
      </c>
      <c r="EI126" s="16">
        <v>0.1895</v>
      </c>
      <c r="EJ126" s="16">
        <v>0.85329999999999995</v>
      </c>
      <c r="EK126" s="16">
        <v>4.8999999999999998E-3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0.62259999999999993</v>
      </c>
      <c r="EW126" s="4">
        <f t="shared" si="7"/>
        <v>0.66133333333333333</v>
      </c>
      <c r="EX126" s="4">
        <f t="shared" si="8"/>
        <v>0.18836666666666668</v>
      </c>
      <c r="EY126" s="4">
        <f t="shared" si="9"/>
        <v>0.85366666666666668</v>
      </c>
      <c r="EZ126" s="4">
        <f t="shared" si="10"/>
        <v>5.0333333333333332E-3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k=5, r=0.5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r=0.5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k=5, r=0.5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r=0.5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k=5, r=0.5</v>
      </c>
    </row>
    <row r="127" spans="1:161" x14ac:dyDescent="0.2">
      <c r="A127" s="1" t="s">
        <v>113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>
        <v>0.61860000000000004</v>
      </c>
      <c r="M127" s="4">
        <v>0.65749999999999997</v>
      </c>
      <c r="N127" s="4">
        <v>0.19350000000000001</v>
      </c>
      <c r="O127" s="4">
        <v>0.85940000000000005</v>
      </c>
      <c r="P127" s="4">
        <v>4.8999999999999998E-3</v>
      </c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14"/>
      <c r="AB127" s="14"/>
      <c r="AC127" s="14"/>
      <c r="AD127" s="14"/>
      <c r="AE127" s="14"/>
      <c r="AF127" s="4"/>
      <c r="AG127" s="4"/>
      <c r="AH127" s="4"/>
      <c r="AI127" s="4"/>
      <c r="AJ127" s="4"/>
      <c r="AK127" s="14">
        <v>0.62039999999999995</v>
      </c>
      <c r="AL127" s="14">
        <v>0.66420000000000001</v>
      </c>
      <c r="AM127" s="14">
        <v>0.1862</v>
      </c>
      <c r="AN127" s="14">
        <v>0.85929999999999995</v>
      </c>
      <c r="AO127" s="14">
        <v>8.6999999999999994E-3</v>
      </c>
      <c r="AP127" s="4"/>
      <c r="AQ127" s="4"/>
      <c r="AR127" s="4"/>
      <c r="AS127" s="4"/>
      <c r="AT127" s="4"/>
      <c r="AU127" s="14"/>
      <c r="AV127" s="14"/>
      <c r="AW127" s="14"/>
      <c r="AX127" s="14"/>
      <c r="AY127" s="14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>
        <v>0.61970000000000003</v>
      </c>
      <c r="BK127" s="4">
        <v>0.66249999999999998</v>
      </c>
      <c r="BL127" s="4">
        <v>0.1832</v>
      </c>
      <c r="BM127" s="4">
        <v>0.85940000000000005</v>
      </c>
      <c r="BN127" s="4">
        <v>8.6999999999999994E-3</v>
      </c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>
        <v>0.61970000000000003</v>
      </c>
      <c r="CJ127" s="5">
        <v>0.66220000000000001</v>
      </c>
      <c r="CK127" s="5">
        <v>0.18809999999999999</v>
      </c>
      <c r="CL127" s="5">
        <v>0.85840000000000005</v>
      </c>
      <c r="CM127" s="5">
        <v>6.8999999999999999E-3</v>
      </c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/>
      <c r="DD127" s="5"/>
      <c r="DE127" s="5"/>
      <c r="DF127" s="5"/>
      <c r="DG127" s="5"/>
      <c r="DH127" s="4">
        <v>0.61909999999999998</v>
      </c>
      <c r="DI127" s="4">
        <v>0.66220000000000001</v>
      </c>
      <c r="DJ127" s="4">
        <v>0.18559999999999999</v>
      </c>
      <c r="DK127" s="4">
        <v>0.8589</v>
      </c>
      <c r="DL127" s="4">
        <v>6.0000000000000001E-3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0.61909999999999998</v>
      </c>
      <c r="EH127" s="5">
        <v>0.66239999999999999</v>
      </c>
      <c r="EI127" s="5">
        <v>0.1865</v>
      </c>
      <c r="EJ127" s="5">
        <v>0.85880000000000001</v>
      </c>
      <c r="EK127" s="5">
        <v>6.3E-3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0.61943333333333328</v>
      </c>
      <c r="EW127" s="4">
        <f t="shared" si="7"/>
        <v>0.66183333333333327</v>
      </c>
      <c r="EX127" s="4">
        <f t="shared" si="8"/>
        <v>0.18718333333333334</v>
      </c>
      <c r="EY127" s="4">
        <f t="shared" si="9"/>
        <v>0.8590333333333332</v>
      </c>
      <c r="EZ127" s="4">
        <f t="shared" si="10"/>
        <v>6.9166666666666673E-3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k=5, r=0.5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r=0.5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k=5, r=0.5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k=5, r=0.5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k=5, r=0.5</v>
      </c>
    </row>
    <row r="128" spans="1:161" x14ac:dyDescent="0.2">
      <c r="A128" s="1" t="s">
        <v>114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>
        <v>0.66410000000000002</v>
      </c>
      <c r="M128" s="4">
        <v>0.75039999999999996</v>
      </c>
      <c r="N128" s="4">
        <v>0.14760000000000001</v>
      </c>
      <c r="O128" s="4">
        <v>0.78569999999999995</v>
      </c>
      <c r="P128" s="4">
        <v>3.2000000000000002E-3</v>
      </c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14"/>
      <c r="AB128" s="14"/>
      <c r="AC128" s="14"/>
      <c r="AD128" s="14"/>
      <c r="AE128" s="14"/>
      <c r="AF128" s="4"/>
      <c r="AG128" s="4"/>
      <c r="AH128" s="4"/>
      <c r="AI128" s="4"/>
      <c r="AJ128" s="4"/>
      <c r="AK128" s="14"/>
      <c r="AL128" s="14"/>
      <c r="AM128" s="14"/>
      <c r="AN128" s="14"/>
      <c r="AO128" s="14"/>
      <c r="AP128" s="4"/>
      <c r="AQ128" s="4"/>
      <c r="AR128" s="4"/>
      <c r="AS128" s="4"/>
      <c r="AT128" s="4"/>
      <c r="AU128" s="14"/>
      <c r="AV128" s="14"/>
      <c r="AW128" s="14"/>
      <c r="AX128" s="14"/>
      <c r="AY128" s="14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>
        <v>0.6663</v>
      </c>
      <c r="DI128" s="4">
        <v>0.75319999999999998</v>
      </c>
      <c r="DJ128" s="4">
        <v>0.1401</v>
      </c>
      <c r="DK128" s="4">
        <v>0.78720000000000001</v>
      </c>
      <c r="DL128" s="4">
        <v>4.0000000000000001E-3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0.66520000000000001</v>
      </c>
      <c r="EW128" s="4">
        <f t="shared" si="7"/>
        <v>0.75180000000000002</v>
      </c>
      <c r="EX128" s="4">
        <f t="shared" si="8"/>
        <v>0.14385000000000001</v>
      </c>
      <c r="EY128" s="4">
        <f t="shared" si="9"/>
        <v>0.78644999999999998</v>
      </c>
      <c r="EZ128" s="4">
        <f t="shared" si="10"/>
        <v>3.5999999999999999E-3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r=0.5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r=0.5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k=5, r=0.5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k=50, r=0.5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k=5, r=0.5</v>
      </c>
    </row>
    <row r="129" spans="1:161" s="11" customFormat="1" x14ac:dyDescent="0.2">
      <c r="A129" s="11" t="s">
        <v>115</v>
      </c>
      <c r="B129" s="4"/>
      <c r="C129" s="4"/>
      <c r="D129" s="4"/>
      <c r="E129" s="4"/>
      <c r="F129" s="4"/>
      <c r="G129" s="14"/>
      <c r="H129" s="14"/>
      <c r="I129" s="14"/>
      <c r="J129" s="14"/>
      <c r="K129" s="14"/>
      <c r="L129" s="4">
        <v>0.62339999999999995</v>
      </c>
      <c r="M129" s="4">
        <v>0.66749999999999998</v>
      </c>
      <c r="N129" s="4">
        <v>0.18160000000000001</v>
      </c>
      <c r="O129" s="4">
        <v>0.86319999999999997</v>
      </c>
      <c r="P129" s="4">
        <v>7.1000000000000004E-3</v>
      </c>
      <c r="Q129" s="14"/>
      <c r="R129" s="14"/>
      <c r="S129" s="14"/>
      <c r="T129" s="14"/>
      <c r="U129" s="14"/>
      <c r="V129" s="4"/>
      <c r="W129" s="4"/>
      <c r="X129" s="4"/>
      <c r="Y129" s="4"/>
      <c r="Z129" s="4"/>
      <c r="AA129" s="14"/>
      <c r="AB129" s="14"/>
      <c r="AC129" s="14"/>
      <c r="AD129" s="14"/>
      <c r="AE129" s="14"/>
      <c r="AF129" s="4"/>
      <c r="AG129" s="4"/>
      <c r="AH129" s="4"/>
      <c r="AI129" s="4"/>
      <c r="AJ129" s="4"/>
      <c r="AK129" s="14"/>
      <c r="AL129" s="14"/>
      <c r="AM129" s="14"/>
      <c r="AN129" s="14"/>
      <c r="AO129" s="14"/>
      <c r="AP129" s="4"/>
      <c r="AQ129" s="4"/>
      <c r="AR129" s="4"/>
      <c r="AS129" s="4"/>
      <c r="AT129" s="4"/>
      <c r="AU129" s="14"/>
      <c r="AV129" s="14"/>
      <c r="AW129" s="14"/>
      <c r="AX129" s="14"/>
      <c r="AY129" s="14"/>
      <c r="AZ129" s="4"/>
      <c r="BA129" s="4"/>
      <c r="BB129" s="4"/>
      <c r="BC129" s="4"/>
      <c r="BD129" s="4"/>
      <c r="BE129" s="14"/>
      <c r="BF129" s="14"/>
      <c r="BG129" s="14"/>
      <c r="BH129" s="14"/>
      <c r="BI129" s="14"/>
      <c r="BJ129" s="4"/>
      <c r="BK129" s="4"/>
      <c r="BL129" s="4"/>
      <c r="BM129" s="4"/>
      <c r="BN129" s="4"/>
      <c r="BO129" s="14"/>
      <c r="BP129" s="14"/>
      <c r="BQ129" s="14"/>
      <c r="BR129" s="14"/>
      <c r="BS129" s="14"/>
      <c r="BT129" s="4"/>
      <c r="BU129" s="4"/>
      <c r="BV129" s="4"/>
      <c r="BW129" s="4"/>
      <c r="BX129" s="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14"/>
      <c r="CJ129" s="14"/>
      <c r="CK129" s="14"/>
      <c r="CL129" s="14"/>
      <c r="CM129" s="14"/>
      <c r="CN129" s="4"/>
      <c r="CO129" s="4"/>
      <c r="CP129" s="4"/>
      <c r="CQ129" s="4"/>
      <c r="CR129" s="4"/>
      <c r="CS129" s="14"/>
      <c r="CT129" s="14"/>
      <c r="CU129" s="14"/>
      <c r="CV129" s="14"/>
      <c r="CW129" s="14"/>
      <c r="CX129" s="4"/>
      <c r="CY129" s="4"/>
      <c r="CZ129" s="4"/>
      <c r="DA129" s="4"/>
      <c r="DB129" s="4"/>
      <c r="DC129" s="14"/>
      <c r="DD129" s="14"/>
      <c r="DE129" s="14"/>
      <c r="DF129" s="14"/>
      <c r="DG129" s="14"/>
      <c r="DH129" s="4">
        <v>0.62360000000000004</v>
      </c>
      <c r="DI129" s="4">
        <v>0.67069999999999996</v>
      </c>
      <c r="DJ129" s="4">
        <v>0.17849999999999999</v>
      </c>
      <c r="DK129" s="4">
        <v>0.86150000000000004</v>
      </c>
      <c r="DL129" s="4">
        <v>1.09E-2</v>
      </c>
      <c r="DM129" s="14"/>
      <c r="DN129" s="14"/>
      <c r="DO129" s="14"/>
      <c r="DP129" s="14"/>
      <c r="DQ129" s="14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0.62349999999999994</v>
      </c>
      <c r="EW129" s="4">
        <f t="shared" si="7"/>
        <v>0.66910000000000003</v>
      </c>
      <c r="EX129" s="4">
        <f t="shared" si="8"/>
        <v>0.18004999999999999</v>
      </c>
      <c r="EY129" s="4">
        <f t="shared" si="9"/>
        <v>0.86234999999999995</v>
      </c>
      <c r="EZ129" s="4">
        <f t="shared" si="10"/>
        <v>9.0000000000000011E-3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k=5, r=0.5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k=5, r=0.5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k=5, r=0.5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k=5, r=0.5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k=5, r=0.5</v>
      </c>
    </row>
    <row r="130" spans="1:161" s="11" customFormat="1" x14ac:dyDescent="0.2">
      <c r="A130" s="11" t="s">
        <v>116</v>
      </c>
      <c r="B130" s="4"/>
      <c r="C130" s="4"/>
      <c r="D130" s="4"/>
      <c r="E130" s="4"/>
      <c r="F130" s="4"/>
      <c r="G130" s="14"/>
      <c r="H130" s="14"/>
      <c r="I130" s="14"/>
      <c r="J130" s="14"/>
      <c r="K130" s="14"/>
      <c r="L130" s="4">
        <v>0.62080000000000002</v>
      </c>
      <c r="M130" s="4">
        <v>0.65990000000000004</v>
      </c>
      <c r="N130" s="4">
        <v>0.18390000000000001</v>
      </c>
      <c r="O130" s="4">
        <v>0.85350000000000004</v>
      </c>
      <c r="P130" s="4">
        <v>1.4999999999999999E-2</v>
      </c>
      <c r="Q130" s="14"/>
      <c r="R130" s="14"/>
      <c r="S130" s="14"/>
      <c r="T130" s="14"/>
      <c r="U130" s="14"/>
      <c r="V130" s="4"/>
      <c r="W130" s="4"/>
      <c r="X130" s="4"/>
      <c r="Y130" s="4"/>
      <c r="Z130" s="4"/>
      <c r="AA130" s="14"/>
      <c r="AB130" s="14"/>
      <c r="AC130" s="14"/>
      <c r="AD130" s="14"/>
      <c r="AE130" s="14"/>
      <c r="AF130" s="4"/>
      <c r="AG130" s="4"/>
      <c r="AH130" s="4"/>
      <c r="AI130" s="4"/>
      <c r="AJ130" s="4"/>
      <c r="AK130" s="14"/>
      <c r="AL130" s="14"/>
      <c r="AM130" s="14"/>
      <c r="AN130" s="14"/>
      <c r="AO130" s="14"/>
      <c r="AP130" s="4"/>
      <c r="AQ130" s="4"/>
      <c r="AR130" s="4"/>
      <c r="AS130" s="4"/>
      <c r="AT130" s="4"/>
      <c r="AU130" s="14"/>
      <c r="AV130" s="14"/>
      <c r="AW130" s="14"/>
      <c r="AX130" s="14"/>
      <c r="AY130" s="14"/>
      <c r="AZ130" s="4"/>
      <c r="BA130" s="4"/>
      <c r="BB130" s="4"/>
      <c r="BC130" s="4"/>
      <c r="BD130" s="4"/>
      <c r="BE130" s="14"/>
      <c r="BF130" s="14"/>
      <c r="BG130" s="14"/>
      <c r="BH130" s="14"/>
      <c r="BI130" s="14"/>
      <c r="BJ130" s="4"/>
      <c r="BK130" s="4"/>
      <c r="BL130" s="4"/>
      <c r="BM130" s="4"/>
      <c r="BN130" s="4"/>
      <c r="BO130" s="14"/>
      <c r="BP130" s="14"/>
      <c r="BQ130" s="14"/>
      <c r="BR130" s="14"/>
      <c r="BS130" s="14"/>
      <c r="BT130" s="4"/>
      <c r="BU130" s="4"/>
      <c r="BV130" s="4"/>
      <c r="BW130" s="4"/>
      <c r="BX130" s="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14"/>
      <c r="CJ130" s="14"/>
      <c r="CK130" s="14"/>
      <c r="CL130" s="14"/>
      <c r="CM130" s="14"/>
      <c r="CN130" s="4"/>
      <c r="CO130" s="4"/>
      <c r="CP130" s="4"/>
      <c r="CQ130" s="4"/>
      <c r="CR130" s="4"/>
      <c r="CS130" s="14"/>
      <c r="CT130" s="14"/>
      <c r="CU130" s="14"/>
      <c r="CV130" s="14"/>
      <c r="CW130" s="14"/>
      <c r="CX130" s="4"/>
      <c r="CY130" s="4"/>
      <c r="CZ130" s="4"/>
      <c r="DA130" s="4"/>
      <c r="DB130" s="4"/>
      <c r="DC130" s="14"/>
      <c r="DD130" s="14"/>
      <c r="DE130" s="14"/>
      <c r="DF130" s="14"/>
      <c r="DG130" s="14"/>
      <c r="DH130" s="4">
        <v>0.62109999999999999</v>
      </c>
      <c r="DI130" s="4">
        <v>0.66339999999999999</v>
      </c>
      <c r="DJ130" s="4">
        <v>0.18140000000000001</v>
      </c>
      <c r="DK130" s="4">
        <v>0.85209999999999997</v>
      </c>
      <c r="DL130" s="4">
        <v>1.7999999999999999E-2</v>
      </c>
      <c r="DM130" s="14"/>
      <c r="DN130" s="14"/>
      <c r="DO130" s="14"/>
      <c r="DP130" s="14"/>
      <c r="DQ130" s="14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0.62095</v>
      </c>
      <c r="EW130" s="4">
        <f t="shared" si="7"/>
        <v>0.66165000000000007</v>
      </c>
      <c r="EX130" s="4">
        <f t="shared" si="8"/>
        <v>0.18265000000000001</v>
      </c>
      <c r="EY130" s="4">
        <f t="shared" si="9"/>
        <v>0.8528</v>
      </c>
      <c r="EZ130" s="4">
        <f t="shared" si="10"/>
        <v>1.6500000000000001E-2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k=5, r=0.5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k=5, r=0.5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k=5, r=0.5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k=5, r=0.5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k=5, r=0.5</v>
      </c>
    </row>
    <row r="131" spans="1:161" x14ac:dyDescent="0.2">
      <c r="A131" s="1" t="s">
        <v>117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>
        <v>0.62490000000000001</v>
      </c>
      <c r="M131" s="4">
        <v>0.66579999999999995</v>
      </c>
      <c r="N131" s="4">
        <v>0.20330000000000001</v>
      </c>
      <c r="O131" s="4">
        <v>0.89680000000000004</v>
      </c>
      <c r="P131" s="4">
        <v>1.7600000000000001E-2</v>
      </c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14"/>
      <c r="AB131" s="14"/>
      <c r="AC131" s="14"/>
      <c r="AD131" s="14"/>
      <c r="AE131" s="14"/>
      <c r="AF131" s="4"/>
      <c r="AG131" s="4"/>
      <c r="AH131" s="4"/>
      <c r="AI131" s="4"/>
      <c r="AJ131" s="4"/>
      <c r="AK131" s="14"/>
      <c r="AL131" s="14"/>
      <c r="AM131" s="14"/>
      <c r="AN131" s="14"/>
      <c r="AO131" s="14"/>
      <c r="AP131" s="4"/>
      <c r="AQ131" s="4"/>
      <c r="AR131" s="4"/>
      <c r="AS131" s="4"/>
      <c r="AT131" s="4"/>
      <c r="AU131" s="14"/>
      <c r="AV131" s="14"/>
      <c r="AW131" s="14"/>
      <c r="AX131" s="14"/>
      <c r="AY131" s="14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>
        <v>0.626</v>
      </c>
      <c r="DI131" s="4">
        <v>0.67090000000000005</v>
      </c>
      <c r="DJ131" s="4">
        <v>0.18940000000000001</v>
      </c>
      <c r="DK131" s="4">
        <v>0.89749999999999996</v>
      </c>
      <c r="DL131" s="4">
        <v>2.1600000000000001E-2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0.62545000000000006</v>
      </c>
      <c r="EW131" s="4">
        <f t="shared" si="7"/>
        <v>0.66835</v>
      </c>
      <c r="EX131" s="4">
        <f t="shared" si="8"/>
        <v>0.19635000000000002</v>
      </c>
      <c r="EY131" s="4">
        <f t="shared" si="9"/>
        <v>0.89715</v>
      </c>
      <c r="EZ131" s="4">
        <f t="shared" si="10"/>
        <v>1.9599999999999999E-2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k=5, r=0.5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k=5, r=0.5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k=5, r=0.5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k=50, r=0.5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k=5, r=0.5</v>
      </c>
    </row>
    <row r="132" spans="1:161" x14ac:dyDescent="0.2">
      <c r="A132" s="1" t="s">
        <v>118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>
        <v>0.61439999999999995</v>
      </c>
      <c r="M132" s="4">
        <v>0.6401</v>
      </c>
      <c r="N132" s="4">
        <v>0.22059999999999999</v>
      </c>
      <c r="O132" s="4">
        <v>0.82179999999999997</v>
      </c>
      <c r="P132" s="4">
        <v>6.4999999999999997E-3</v>
      </c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14"/>
      <c r="AB132" s="14"/>
      <c r="AC132" s="14"/>
      <c r="AD132" s="14"/>
      <c r="AE132" s="14"/>
      <c r="AF132" s="4"/>
      <c r="AG132" s="4"/>
      <c r="AH132" s="4"/>
      <c r="AI132" s="4"/>
      <c r="AJ132" s="4"/>
      <c r="AK132" s="14">
        <v>0.61629999999999996</v>
      </c>
      <c r="AL132" s="14">
        <v>0.64890000000000003</v>
      </c>
      <c r="AM132" s="14">
        <v>0.22170000000000001</v>
      </c>
      <c r="AN132" s="14">
        <v>0.82340000000000002</v>
      </c>
      <c r="AO132" s="14">
        <v>1.18E-2</v>
      </c>
      <c r="AP132" s="4"/>
      <c r="AQ132" s="4"/>
      <c r="AR132" s="4"/>
      <c r="AS132" s="4"/>
      <c r="AT132" s="4"/>
      <c r="AU132" s="14"/>
      <c r="AV132" s="14"/>
      <c r="AW132" s="14"/>
      <c r="AX132" s="14"/>
      <c r="AY132" s="14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>
        <v>0.61560000000000004</v>
      </c>
      <c r="BK132" s="4">
        <v>0.64459999999999995</v>
      </c>
      <c r="BL132" s="4">
        <v>0.21929999999999999</v>
      </c>
      <c r="BM132" s="4">
        <v>0.82410000000000005</v>
      </c>
      <c r="BN132" s="4">
        <v>1.0500000000000001E-2</v>
      </c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>
        <v>0.61529999999999996</v>
      </c>
      <c r="CJ132" s="5">
        <v>0.64439999999999997</v>
      </c>
      <c r="CK132" s="5">
        <v>0.22750000000000001</v>
      </c>
      <c r="CL132" s="5">
        <v>0.82330000000000003</v>
      </c>
      <c r="CM132" s="5">
        <v>8.5000000000000006E-3</v>
      </c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4">
        <v>0.61609999999999998</v>
      </c>
      <c r="DI132" s="4">
        <v>0.64639999999999997</v>
      </c>
      <c r="DJ132" s="4">
        <v>0.2185</v>
      </c>
      <c r="DK132" s="4">
        <v>0.8236</v>
      </c>
      <c r="DL132" s="4">
        <v>7.6E-3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0.61560000000000004</v>
      </c>
      <c r="EH132" s="5">
        <v>0.64580000000000004</v>
      </c>
      <c r="EI132" s="5">
        <v>0.2195</v>
      </c>
      <c r="EJ132" s="5">
        <v>0.82379999999999998</v>
      </c>
      <c r="EK132" s="5">
        <v>8.3999999999999995E-3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0.61554999999999993</v>
      </c>
      <c r="EW132" s="4">
        <f t="shared" si="7"/>
        <v>0.64503333333333335</v>
      </c>
      <c r="EX132" s="4">
        <f t="shared" si="8"/>
        <v>0.22118333333333332</v>
      </c>
      <c r="EY132" s="4">
        <f t="shared" si="9"/>
        <v>0.82333333333333336</v>
      </c>
      <c r="EZ132" s="4">
        <f t="shared" si="10"/>
        <v>8.8833333333333334E-3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k=5, r=0.5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r=0.5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k=20, r=0.5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k=15, r=0.5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k=5, r=0.5</v>
      </c>
    </row>
    <row r="133" spans="1:161" x14ac:dyDescent="0.2">
      <c r="A133" s="1" t="s">
        <v>119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>
        <v>0.63219999999999998</v>
      </c>
      <c r="M133" s="4">
        <v>0.67490000000000006</v>
      </c>
      <c r="N133" s="4">
        <v>0.19409999999999999</v>
      </c>
      <c r="O133" s="4">
        <v>0.82709999999999995</v>
      </c>
      <c r="P133" s="4">
        <v>6.8999999999999999E-3</v>
      </c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14"/>
      <c r="AB133" s="14"/>
      <c r="AC133" s="14"/>
      <c r="AD133" s="14"/>
      <c r="AE133" s="14"/>
      <c r="AF133" s="4"/>
      <c r="AG133" s="4"/>
      <c r="AH133" s="4"/>
      <c r="AI133" s="4"/>
      <c r="AJ133" s="4"/>
      <c r="AK133" s="14"/>
      <c r="AL133" s="14"/>
      <c r="AM133" s="14"/>
      <c r="AN133" s="14"/>
      <c r="AO133" s="14"/>
      <c r="AP133" s="4"/>
      <c r="AQ133" s="4"/>
      <c r="AR133" s="4"/>
      <c r="AS133" s="4"/>
      <c r="AT133" s="4"/>
      <c r="AU133" s="14"/>
      <c r="AV133" s="14"/>
      <c r="AW133" s="14"/>
      <c r="AX133" s="14"/>
      <c r="AY133" s="14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>
        <v>0.63190000000000002</v>
      </c>
      <c r="DI133" s="4">
        <v>0.67669999999999997</v>
      </c>
      <c r="DJ133" s="4">
        <v>0.19120000000000001</v>
      </c>
      <c r="DK133" s="4">
        <v>0.82699999999999996</v>
      </c>
      <c r="DL133" s="4">
        <v>7.7000000000000002E-3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0.63205</v>
      </c>
      <c r="EW133" s="4">
        <f t="shared" si="7"/>
        <v>0.67579999999999996</v>
      </c>
      <c r="EX133" s="4">
        <f t="shared" si="8"/>
        <v>0.19264999999999999</v>
      </c>
      <c r="EY133" s="4">
        <f t="shared" si="9"/>
        <v>0.82704999999999995</v>
      </c>
      <c r="EZ133" s="4">
        <f t="shared" si="10"/>
        <v>7.3000000000000001E-3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k=50, r=0.5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r=0.5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k=5, r=0.5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k=5, r=0.5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k=5, r=0.5</v>
      </c>
    </row>
    <row r="134" spans="1:161" x14ac:dyDescent="0.2">
      <c r="A134" s="1" t="s">
        <v>120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>
        <v>0.61639999999999995</v>
      </c>
      <c r="M134" s="4">
        <v>0.65059999999999996</v>
      </c>
      <c r="N134" s="4">
        <v>0.22359999999999999</v>
      </c>
      <c r="O134" s="4">
        <v>0.84440000000000004</v>
      </c>
      <c r="P134" s="4">
        <v>7.4000000000000003E-3</v>
      </c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14"/>
      <c r="AB134" s="14"/>
      <c r="AC134" s="14"/>
      <c r="AD134" s="14"/>
      <c r="AE134" s="14"/>
      <c r="AF134" s="4"/>
      <c r="AG134" s="4"/>
      <c r="AH134" s="4"/>
      <c r="AI134" s="4"/>
      <c r="AJ134" s="4"/>
      <c r="AK134" s="14"/>
      <c r="AL134" s="14"/>
      <c r="AM134" s="14"/>
      <c r="AN134" s="14"/>
      <c r="AO134" s="14"/>
      <c r="AP134" s="4"/>
      <c r="AQ134" s="4"/>
      <c r="AR134" s="4"/>
      <c r="AS134" s="4"/>
      <c r="AT134" s="4"/>
      <c r="AU134" s="14"/>
      <c r="AV134" s="14"/>
      <c r="AW134" s="14"/>
      <c r="AX134" s="14"/>
      <c r="AY134" s="14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>
        <v>0.61729999999999996</v>
      </c>
      <c r="DI134" s="4">
        <v>0.65549999999999997</v>
      </c>
      <c r="DJ134" s="4">
        <v>0.22109999999999999</v>
      </c>
      <c r="DK134" s="4">
        <v>0.84570000000000001</v>
      </c>
      <c r="DL134" s="4">
        <v>7.6E-3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0.6168499999999999</v>
      </c>
      <c r="EW134" s="4">
        <f t="shared" si="7"/>
        <v>0.65304999999999991</v>
      </c>
      <c r="EX134" s="4">
        <f t="shared" si="8"/>
        <v>0.22234999999999999</v>
      </c>
      <c r="EY134" s="4">
        <f t="shared" si="9"/>
        <v>0.84505000000000008</v>
      </c>
      <c r="EZ134" s="4">
        <f t="shared" si="10"/>
        <v>7.4999999999999997E-3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k=5, r=0.5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r=0.5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k=5, r=0.5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k=50, r=0.5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k=5, r=0.5</v>
      </c>
    </row>
    <row r="135" spans="1:161" x14ac:dyDescent="0.2">
      <c r="A135" s="1" t="s">
        <v>121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>
        <v>0.6169</v>
      </c>
      <c r="M135" s="4">
        <v>0.65200000000000002</v>
      </c>
      <c r="N135" s="4">
        <v>0.2039</v>
      </c>
      <c r="O135" s="4">
        <v>0.85970000000000002</v>
      </c>
      <c r="P135" s="4">
        <v>5.3E-3</v>
      </c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14"/>
      <c r="AB135" s="14"/>
      <c r="AC135" s="14"/>
      <c r="AD135" s="14"/>
      <c r="AE135" s="14"/>
      <c r="AF135" s="4"/>
      <c r="AG135" s="4"/>
      <c r="AH135" s="4"/>
      <c r="AI135" s="4"/>
      <c r="AJ135" s="4"/>
      <c r="AK135" s="14"/>
      <c r="AL135" s="14"/>
      <c r="AM135" s="14"/>
      <c r="AN135" s="14"/>
      <c r="AO135" s="14"/>
      <c r="AP135" s="4"/>
      <c r="AQ135" s="4"/>
      <c r="AR135" s="4"/>
      <c r="AS135" s="4"/>
      <c r="AT135" s="4"/>
      <c r="AU135" s="14"/>
      <c r="AV135" s="14"/>
      <c r="AW135" s="14"/>
      <c r="AX135" s="14"/>
      <c r="AY135" s="14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>
        <v>0.61780000000000002</v>
      </c>
      <c r="DI135" s="4">
        <v>0.65780000000000005</v>
      </c>
      <c r="DJ135" s="4">
        <v>0.19370000000000001</v>
      </c>
      <c r="DK135" s="4">
        <v>0.85950000000000004</v>
      </c>
      <c r="DL135" s="4">
        <v>6.6E-3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0.61735000000000007</v>
      </c>
      <c r="EW135" s="4">
        <f t="shared" si="7"/>
        <v>0.65490000000000004</v>
      </c>
      <c r="EX135" s="4">
        <f t="shared" si="8"/>
        <v>0.1988</v>
      </c>
      <c r="EY135" s="4">
        <f t="shared" si="9"/>
        <v>0.85960000000000003</v>
      </c>
      <c r="EZ135" s="4">
        <f t="shared" si="10"/>
        <v>5.9500000000000004E-3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k=5, r=0.5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r=0.5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k=5, r=0.5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r=0.5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k=5, r=0.5</v>
      </c>
    </row>
    <row r="136" spans="1:161" x14ac:dyDescent="0.2">
      <c r="A136" s="1" t="s">
        <v>122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>
        <v>0.61570000000000003</v>
      </c>
      <c r="M136" s="4">
        <v>0.65349999999999997</v>
      </c>
      <c r="N136" s="4">
        <v>0.21890000000000001</v>
      </c>
      <c r="O136" s="4">
        <v>0.87919999999999998</v>
      </c>
      <c r="P136" s="4">
        <v>3.5000000000000001E-3</v>
      </c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14"/>
      <c r="AB136" s="14"/>
      <c r="AC136" s="14"/>
      <c r="AD136" s="14"/>
      <c r="AE136" s="14"/>
      <c r="AF136" s="4"/>
      <c r="AG136" s="4"/>
      <c r="AH136" s="4"/>
      <c r="AI136" s="4"/>
      <c r="AJ136" s="4"/>
      <c r="AK136" s="14"/>
      <c r="AL136" s="14"/>
      <c r="AM136" s="14"/>
      <c r="AN136" s="14"/>
      <c r="AO136" s="14"/>
      <c r="AP136" s="4"/>
      <c r="AQ136" s="4"/>
      <c r="AR136" s="4"/>
      <c r="AS136" s="4"/>
      <c r="AT136" s="4"/>
      <c r="AU136" s="14"/>
      <c r="AV136" s="14"/>
      <c r="AW136" s="14"/>
      <c r="AX136" s="14"/>
      <c r="AY136" s="14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>
        <v>0.61639999999999995</v>
      </c>
      <c r="DI136" s="4">
        <v>0.65859999999999996</v>
      </c>
      <c r="DJ136" s="4">
        <v>0.21079999999999999</v>
      </c>
      <c r="DK136" s="4">
        <v>0.87980000000000003</v>
      </c>
      <c r="DL136" s="4">
        <v>4.0000000000000001E-3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0.61604999999999999</v>
      </c>
      <c r="EW136" s="4">
        <f t="shared" si="7"/>
        <v>0.65605000000000002</v>
      </c>
      <c r="EX136" s="4">
        <f t="shared" si="8"/>
        <v>0.21484999999999999</v>
      </c>
      <c r="EY136" s="4">
        <f t="shared" si="9"/>
        <v>0.87949999999999995</v>
      </c>
      <c r="EZ136" s="4">
        <f t="shared" si="10"/>
        <v>3.7499999999999999E-3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k=5, r=0.5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r=0.5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k=5, r=0.5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k=50, r=0.5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k=5, r=0.5</v>
      </c>
    </row>
    <row r="137" spans="1:161" x14ac:dyDescent="0.2">
      <c r="A137" s="1" t="s">
        <v>123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>
        <v>0.61570000000000003</v>
      </c>
      <c r="M137" s="4">
        <v>0.65029999999999999</v>
      </c>
      <c r="N137" s="4">
        <v>0.20780000000000001</v>
      </c>
      <c r="O137" s="4">
        <v>0.8569</v>
      </c>
      <c r="P137" s="4">
        <v>8.9999999999999993E-3</v>
      </c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14"/>
      <c r="AB137" s="14"/>
      <c r="AC137" s="14"/>
      <c r="AD137" s="14"/>
      <c r="AE137" s="14"/>
      <c r="AF137" s="4"/>
      <c r="AG137" s="4"/>
      <c r="AH137" s="4"/>
      <c r="AI137" s="4"/>
      <c r="AJ137" s="4"/>
      <c r="AK137" s="14"/>
      <c r="AL137" s="14"/>
      <c r="AM137" s="14"/>
      <c r="AN137" s="14"/>
      <c r="AO137" s="14"/>
      <c r="AP137" s="4"/>
      <c r="AQ137" s="4"/>
      <c r="AR137" s="4"/>
      <c r="AS137" s="4"/>
      <c r="AT137" s="4"/>
      <c r="AU137" s="14"/>
      <c r="AV137" s="14"/>
      <c r="AW137" s="14"/>
      <c r="AX137" s="14"/>
      <c r="AY137" s="14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>
        <v>0.61739999999999995</v>
      </c>
      <c r="DI137" s="4">
        <v>0.65820000000000001</v>
      </c>
      <c r="DJ137" s="4">
        <v>0.1946</v>
      </c>
      <c r="DK137" s="4">
        <v>0.85660000000000003</v>
      </c>
      <c r="DL137" s="4">
        <v>1.0999999999999999E-2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0.61654999999999993</v>
      </c>
      <c r="EW137" s="4">
        <f t="shared" si="7"/>
        <v>0.65425</v>
      </c>
      <c r="EX137" s="4">
        <f t="shared" si="8"/>
        <v>0.20119999999999999</v>
      </c>
      <c r="EY137" s="4">
        <f t="shared" si="9"/>
        <v>0.85675000000000001</v>
      </c>
      <c r="EZ137" s="4">
        <f t="shared" si="10"/>
        <v>9.9999999999999985E-3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k=5, r=0.5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r=0.5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k=5, r=0.5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r=0.5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k=5, r=0.5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>
        <v>0.61719999999999997</v>
      </c>
      <c r="M138" s="4">
        <v>0.65700000000000003</v>
      </c>
      <c r="N138" s="4">
        <v>0.21310000000000001</v>
      </c>
      <c r="O138" s="4">
        <v>0.87290000000000001</v>
      </c>
      <c r="P138" s="4">
        <v>1.0999999999999999E-2</v>
      </c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>
        <v>0.61860000000000004</v>
      </c>
      <c r="DI138" s="4">
        <v>0.66320000000000001</v>
      </c>
      <c r="DJ138" s="4">
        <v>0.19980000000000001</v>
      </c>
      <c r="DK138" s="4">
        <v>0.87290000000000001</v>
      </c>
      <c r="DL138" s="4">
        <v>1.4E-2</v>
      </c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0.6179</v>
      </c>
      <c r="EW138" s="4">
        <f t="shared" ref="EW138" si="27">AVERAGEIFS(B138:EU138,metrics.est,"MSE")</f>
        <v>0.66010000000000002</v>
      </c>
      <c r="EX138" s="4">
        <f t="shared" ref="EX138" si="28">AVERAGEIFS(B138:EU138,metrics.est,"R")</f>
        <v>0.20645000000000002</v>
      </c>
      <c r="EY138" s="4">
        <f t="shared" ref="EY138" si="29">AVERAGEIFS(B138:EU138,metrics.est,"Coverage")</f>
        <v>0.87290000000000001</v>
      </c>
      <c r="EZ138" s="4">
        <f t="shared" ref="EZ138" si="30">AVERAGEIFS(B138:EU138,metrics.est,"Time")</f>
        <v>1.2500000000000001E-2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k=5, r=0.5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k=5, r=0.5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k=5, r=0.5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k=5, r=0.5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k=5, r=0.5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>
        <v>0.61799999999999999</v>
      </c>
      <c r="M139" s="4">
        <v>0.65969999999999995</v>
      </c>
      <c r="N139" s="4">
        <v>0.20860000000000001</v>
      </c>
      <c r="O139" s="4">
        <v>0.87260000000000004</v>
      </c>
      <c r="P139" s="4">
        <v>1.1299999999999999E-2</v>
      </c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>
        <v>0.61909999999999998</v>
      </c>
      <c r="DI139" s="4">
        <v>0.66549999999999998</v>
      </c>
      <c r="DJ139" s="4">
        <v>0.1966</v>
      </c>
      <c r="DK139" s="4">
        <v>0.87309999999999999</v>
      </c>
      <c r="DL139" s="4">
        <v>1.2699999999999999E-2</v>
      </c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0.61854999999999993</v>
      </c>
      <c r="EW139" s="4">
        <f t="shared" ref="EW139" si="32">AVERAGEIFS(B139:EU139,metrics.est,"MSE")</f>
        <v>0.66259999999999997</v>
      </c>
      <c r="EX139" s="4">
        <f t="shared" ref="EX139" si="33">AVERAGEIFS(B139:EU139,metrics.est,"R")</f>
        <v>0.2026</v>
      </c>
      <c r="EY139" s="4">
        <f t="shared" ref="EY139" si="34">AVERAGEIFS(B139:EU139,metrics.est,"Coverage")</f>
        <v>0.87285000000000001</v>
      </c>
      <c r="EZ139" s="4">
        <f t="shared" ref="EZ139" si="35">AVERAGEIFS(B139:EU139,metrics.est,"Time")</f>
        <v>1.2E-2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k=5, r=0.5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k=5, r=0.5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k=5, r=0.5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k=50, r=0.5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k=5, r=0.5</v>
      </c>
    </row>
    <row r="140" spans="1:161" x14ac:dyDescent="0.2">
      <c r="A140" s="1" t="s">
        <v>124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>
        <v>0.61929999999999996</v>
      </c>
      <c r="M140" s="4">
        <v>0.65980000000000005</v>
      </c>
      <c r="N140" s="4">
        <v>0.2051</v>
      </c>
      <c r="O140" s="4">
        <v>0.87170000000000003</v>
      </c>
      <c r="P140" s="4">
        <v>5.4000000000000003E-3</v>
      </c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14"/>
      <c r="AB140" s="14"/>
      <c r="AC140" s="14"/>
      <c r="AD140" s="14"/>
      <c r="AE140" s="14"/>
      <c r="AF140" s="4"/>
      <c r="AG140" s="4"/>
      <c r="AH140" s="4"/>
      <c r="AI140" s="4"/>
      <c r="AJ140" s="4"/>
      <c r="AK140" s="14">
        <v>0.62180000000000002</v>
      </c>
      <c r="AL140" s="14">
        <v>0.66839999999999999</v>
      </c>
      <c r="AM140" s="14">
        <v>0.19139999999999999</v>
      </c>
      <c r="AN140" s="14">
        <v>0.87370000000000003</v>
      </c>
      <c r="AO140" s="14">
        <v>9.7000000000000003E-3</v>
      </c>
      <c r="AP140" s="4"/>
      <c r="AQ140" s="4"/>
      <c r="AR140" s="4"/>
      <c r="AS140" s="4"/>
      <c r="AT140" s="4"/>
      <c r="AU140" s="14"/>
      <c r="AV140" s="14"/>
      <c r="AW140" s="14"/>
      <c r="AX140" s="14"/>
      <c r="AY140" s="14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>
        <v>0.62070000000000003</v>
      </c>
      <c r="BK140" s="4">
        <v>0.66520000000000001</v>
      </c>
      <c r="BL140" s="4">
        <v>0.18940000000000001</v>
      </c>
      <c r="BM140" s="4">
        <v>0.87280000000000002</v>
      </c>
      <c r="BN140" s="4">
        <v>8.0000000000000002E-3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>
        <v>0.62070000000000003</v>
      </c>
      <c r="CJ140" s="5">
        <v>0.66590000000000005</v>
      </c>
      <c r="CK140" s="5">
        <v>0.1968</v>
      </c>
      <c r="CL140" s="5">
        <v>0.87139999999999995</v>
      </c>
      <c r="CM140" s="5">
        <v>6.8999999999999999E-3</v>
      </c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4">
        <v>0.62019999999999997</v>
      </c>
      <c r="DI140" s="4">
        <v>0.66549999999999998</v>
      </c>
      <c r="DJ140" s="4">
        <v>0.19500000000000001</v>
      </c>
      <c r="DK140" s="4">
        <v>0.87260000000000004</v>
      </c>
      <c r="DL140" s="4">
        <v>6.6E-3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0.62</v>
      </c>
      <c r="EH140" s="5">
        <v>0.66490000000000005</v>
      </c>
      <c r="EI140" s="5">
        <v>0.19620000000000001</v>
      </c>
      <c r="EJ140" s="5">
        <v>0.87229999999999996</v>
      </c>
      <c r="EK140" s="5">
        <v>6.7999999999999996E-3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0.62045000000000006</v>
      </c>
      <c r="EW140" s="4">
        <f t="shared" ref="EW140:EW216" si="37">AVERAGEIFS(B140:EU140,metrics.est,"MSE")</f>
        <v>0.66495000000000004</v>
      </c>
      <c r="EX140" s="4">
        <f t="shared" ref="EX140:EX216" si="38">AVERAGEIFS(B140:EU140,metrics.est,"R")</f>
        <v>0.19564999999999999</v>
      </c>
      <c r="EY140" s="4">
        <f t="shared" ref="EY140:EY216" si="39">AVERAGEIFS(B140:EU140,metrics.est,"Coverage")</f>
        <v>0.87241666666666662</v>
      </c>
      <c r="EZ140" s="4">
        <f t="shared" ref="EZ140:EZ216" si="40">AVERAGEIFS(B140:EU140,metrics.est,"Time")</f>
        <v>7.2333333333333338E-3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k=5, r=0.5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r=0.5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k=5, r=0.5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k=10, r=0.5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k=5, r=0.5</v>
      </c>
    </row>
    <row r="141" spans="1:161" x14ac:dyDescent="0.2">
      <c r="A141" s="1" t="s">
        <v>125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>
        <v>0.66049999999999998</v>
      </c>
      <c r="M141" s="4">
        <v>0.7349</v>
      </c>
      <c r="N141" s="4">
        <v>0.15040000000000001</v>
      </c>
      <c r="O141" s="4">
        <v>0.93179999999999996</v>
      </c>
      <c r="P141" s="4">
        <v>2.98E-2</v>
      </c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14"/>
      <c r="AB141" s="14"/>
      <c r="AC141" s="14"/>
      <c r="AD141" s="14"/>
      <c r="AE141" s="14"/>
      <c r="AF141" s="4"/>
      <c r="AG141" s="4"/>
      <c r="AH141" s="4"/>
      <c r="AI141" s="4"/>
      <c r="AJ141" s="4"/>
      <c r="AK141" s="14"/>
      <c r="AL141" s="14"/>
      <c r="AM141" s="14"/>
      <c r="AN141" s="14"/>
      <c r="AO141" s="14"/>
      <c r="AP141" s="4"/>
      <c r="AQ141" s="4"/>
      <c r="AR141" s="4"/>
      <c r="AS141" s="4"/>
      <c r="AT141" s="4"/>
      <c r="AU141" s="14"/>
      <c r="AV141" s="14"/>
      <c r="AW141" s="14"/>
      <c r="AX141" s="14"/>
      <c r="AY141" s="14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>
        <v>0.65649999999999997</v>
      </c>
      <c r="DI141" s="4">
        <v>0.72989999999999999</v>
      </c>
      <c r="DJ141" s="4">
        <v>0.1421</v>
      </c>
      <c r="DK141" s="4">
        <v>0.93269999999999997</v>
      </c>
      <c r="DL141" s="4">
        <v>4.58E-2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0.65849999999999997</v>
      </c>
      <c r="EW141" s="4">
        <f t="shared" si="37"/>
        <v>0.73239999999999994</v>
      </c>
      <c r="EX141" s="4">
        <f t="shared" si="38"/>
        <v>0.14624999999999999</v>
      </c>
      <c r="EY141" s="4">
        <f t="shared" si="39"/>
        <v>0.93225000000000002</v>
      </c>
      <c r="EZ141" s="4">
        <f t="shared" si="40"/>
        <v>3.78E-2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k=50, r=0.5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k=50, r=0.5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k=5, r=0.5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k=50, r=0.5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k=5, r=0.5</v>
      </c>
    </row>
    <row r="142" spans="1:161" x14ac:dyDescent="0.2">
      <c r="A142" s="1" t="s">
        <v>126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>
        <v>0.6079</v>
      </c>
      <c r="M142" s="4">
        <v>0.62980000000000003</v>
      </c>
      <c r="N142" s="4">
        <v>0.1915</v>
      </c>
      <c r="O142" s="4">
        <v>0.81830000000000003</v>
      </c>
      <c r="P142" s="4">
        <v>9.1000000000000004E-3</v>
      </c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14"/>
      <c r="AB142" s="14"/>
      <c r="AC142" s="14"/>
      <c r="AD142" s="14"/>
      <c r="AE142" s="14"/>
      <c r="AF142" s="4"/>
      <c r="AG142" s="4"/>
      <c r="AH142" s="4"/>
      <c r="AI142" s="4"/>
      <c r="AJ142" s="4"/>
      <c r="AK142" s="14"/>
      <c r="AL142" s="14"/>
      <c r="AM142" s="14"/>
      <c r="AN142" s="14"/>
      <c r="AO142" s="14"/>
      <c r="AP142" s="4"/>
      <c r="AQ142" s="4"/>
      <c r="AR142" s="4"/>
      <c r="AS142" s="4"/>
      <c r="AT142" s="4"/>
      <c r="AU142" s="14"/>
      <c r="AV142" s="14"/>
      <c r="AW142" s="14"/>
      <c r="AX142" s="14"/>
      <c r="AY142" s="14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>
        <v>0.6079</v>
      </c>
      <c r="DI142" s="4">
        <v>0.63360000000000005</v>
      </c>
      <c r="DJ142" s="4">
        <v>0.18920000000000001</v>
      </c>
      <c r="DK142" s="4">
        <v>0.81969999999999998</v>
      </c>
      <c r="DL142" s="4">
        <v>1.11E-2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0.6079</v>
      </c>
      <c r="EW142" s="4">
        <f t="shared" si="37"/>
        <v>0.63170000000000004</v>
      </c>
      <c r="EX142" s="4">
        <f t="shared" si="38"/>
        <v>0.19035000000000002</v>
      </c>
      <c r="EY142" s="4">
        <f t="shared" si="39"/>
        <v>0.81899999999999995</v>
      </c>
      <c r="EZ142" s="4">
        <f t="shared" si="40"/>
        <v>1.0100000000000001E-2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k=5, r=0.5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k=5, r=0.5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k=5, r=0.5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k=50, r=0.5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k=5, r=0.5</v>
      </c>
    </row>
    <row r="143" spans="1:161" x14ac:dyDescent="0.2">
      <c r="A143" s="1" t="s">
        <v>127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>
        <v>0.61880000000000002</v>
      </c>
      <c r="M143" s="4">
        <v>0.65739999999999998</v>
      </c>
      <c r="N143" s="4">
        <v>0.19670000000000001</v>
      </c>
      <c r="O143" s="4">
        <v>0.86029999999999995</v>
      </c>
      <c r="P143" s="4">
        <v>6.7999999999999996E-3</v>
      </c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14"/>
      <c r="AB143" s="14"/>
      <c r="AC143" s="14"/>
      <c r="AD143" s="14"/>
      <c r="AE143" s="14"/>
      <c r="AF143" s="4"/>
      <c r="AG143" s="4"/>
      <c r="AH143" s="4"/>
      <c r="AI143" s="4"/>
      <c r="AJ143" s="4"/>
      <c r="AK143" s="14"/>
      <c r="AL143" s="14"/>
      <c r="AM143" s="14"/>
      <c r="AN143" s="14"/>
      <c r="AO143" s="14"/>
      <c r="AP143" s="4"/>
      <c r="AQ143" s="4"/>
      <c r="AR143" s="4"/>
      <c r="AS143" s="4"/>
      <c r="AT143" s="4"/>
      <c r="AU143" s="14"/>
      <c r="AV143" s="14"/>
      <c r="AW143" s="14"/>
      <c r="AX143" s="14"/>
      <c r="AY143" s="14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>
        <v>0.61899999999999999</v>
      </c>
      <c r="DI143" s="4">
        <v>0.66100000000000003</v>
      </c>
      <c r="DJ143" s="4">
        <v>0.1885</v>
      </c>
      <c r="DK143" s="4">
        <v>0.85970000000000002</v>
      </c>
      <c r="DL143" s="4">
        <v>8.3999999999999995E-3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0.61890000000000001</v>
      </c>
      <c r="EW143" s="4">
        <f t="shared" si="37"/>
        <v>0.65920000000000001</v>
      </c>
      <c r="EX143" s="4">
        <f t="shared" si="38"/>
        <v>0.19259999999999999</v>
      </c>
      <c r="EY143" s="4">
        <f t="shared" si="39"/>
        <v>0.86</v>
      </c>
      <c r="EZ143" s="4">
        <f t="shared" si="40"/>
        <v>7.5999999999999991E-3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k=5, r=0.5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r=0.5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k=5, r=0.5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k=5, r=0.5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k=5, r=0.5</v>
      </c>
    </row>
    <row r="144" spans="1:161" x14ac:dyDescent="0.2">
      <c r="A144" s="1" t="s">
        <v>128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>
        <v>0.61770000000000003</v>
      </c>
      <c r="M144" s="4">
        <v>0.65269999999999995</v>
      </c>
      <c r="N144" s="4">
        <v>0.2039</v>
      </c>
      <c r="O144" s="4">
        <v>0.86099999999999999</v>
      </c>
      <c r="P144" s="4">
        <v>4.1999999999999997E-3</v>
      </c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14"/>
      <c r="AB144" s="14"/>
      <c r="AC144" s="14"/>
      <c r="AD144" s="14"/>
      <c r="AE144" s="14"/>
      <c r="AF144" s="4"/>
      <c r="AG144" s="4"/>
      <c r="AH144" s="4"/>
      <c r="AI144" s="4"/>
      <c r="AJ144" s="4"/>
      <c r="AK144" s="14">
        <v>0.61990000000000001</v>
      </c>
      <c r="AL144" s="14">
        <v>0.66039999999999999</v>
      </c>
      <c r="AM144" s="14">
        <v>0.1925</v>
      </c>
      <c r="AN144" s="14">
        <v>0.86080000000000001</v>
      </c>
      <c r="AO144" s="14">
        <v>7.7000000000000002E-3</v>
      </c>
      <c r="AP144" s="4"/>
      <c r="AQ144" s="4"/>
      <c r="AR144" s="4"/>
      <c r="AS144" s="4"/>
      <c r="AT144" s="4"/>
      <c r="AU144" s="14"/>
      <c r="AV144" s="14"/>
      <c r="AW144" s="14"/>
      <c r="AX144" s="14"/>
      <c r="AY144" s="14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>
        <v>0.61929999999999996</v>
      </c>
      <c r="BK144" s="4">
        <v>0.65890000000000004</v>
      </c>
      <c r="BL144" s="4">
        <v>0.19020000000000001</v>
      </c>
      <c r="BM144" s="4">
        <v>0.86129999999999995</v>
      </c>
      <c r="BN144" s="4">
        <v>7.4000000000000003E-3</v>
      </c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>
        <v>0.61919999999999997</v>
      </c>
      <c r="CJ144" s="5">
        <v>0.65820000000000001</v>
      </c>
      <c r="CK144" s="5">
        <v>0.19389999999999999</v>
      </c>
      <c r="CL144" s="5">
        <v>0.86019999999999996</v>
      </c>
      <c r="CM144" s="5">
        <v>5.7000000000000002E-3</v>
      </c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4">
        <v>0.61899999999999999</v>
      </c>
      <c r="DI144" s="4">
        <v>0.65900000000000003</v>
      </c>
      <c r="DJ144" s="4">
        <v>0.19159999999999999</v>
      </c>
      <c r="DK144" s="4">
        <v>0.86080000000000001</v>
      </c>
      <c r="DL144" s="4">
        <v>5.4999999999999997E-3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0.61890000000000001</v>
      </c>
      <c r="EH144" s="5">
        <v>0.65890000000000004</v>
      </c>
      <c r="EI144" s="5">
        <v>0.1928</v>
      </c>
      <c r="EJ144" s="5">
        <v>0.86060000000000003</v>
      </c>
      <c r="EK144" s="5">
        <v>5.1000000000000004E-3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0.61899999999999988</v>
      </c>
      <c r="EW144" s="4">
        <f t="shared" si="37"/>
        <v>0.65801666666666669</v>
      </c>
      <c r="EX144" s="4">
        <f t="shared" si="38"/>
        <v>0.19415000000000002</v>
      </c>
      <c r="EY144" s="4">
        <f t="shared" si="39"/>
        <v>0.86078333333333334</v>
      </c>
      <c r="EZ144" s="4">
        <f t="shared" si="40"/>
        <v>5.933333333333333E-3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k=5, r=0.5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r=0.5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k=5, r=0.5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k=15, r=0.5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k=5, r=0.5</v>
      </c>
    </row>
    <row r="145" spans="1:161" x14ac:dyDescent="0.2">
      <c r="A145" s="1" t="s">
        <v>129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>
        <v>0.61939999999999995</v>
      </c>
      <c r="M145" s="4">
        <v>0.65810000000000002</v>
      </c>
      <c r="N145" s="4">
        <v>0.19739999999999999</v>
      </c>
      <c r="O145" s="4">
        <v>0.86119999999999997</v>
      </c>
      <c r="P145" s="4">
        <v>6.1000000000000004E-3</v>
      </c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14"/>
      <c r="AB145" s="14"/>
      <c r="AC145" s="14"/>
      <c r="AD145" s="14"/>
      <c r="AE145" s="14"/>
      <c r="AF145" s="4"/>
      <c r="AG145" s="4"/>
      <c r="AH145" s="4"/>
      <c r="AI145" s="4"/>
      <c r="AJ145" s="4"/>
      <c r="AK145" s="14">
        <v>0.62170000000000003</v>
      </c>
      <c r="AL145" s="14">
        <v>0.66590000000000005</v>
      </c>
      <c r="AM145" s="14">
        <v>0.18629999999999999</v>
      </c>
      <c r="AN145" s="14">
        <v>0.86119999999999997</v>
      </c>
      <c r="AO145" s="14">
        <v>1.0699999999999999E-2</v>
      </c>
      <c r="AP145" s="4"/>
      <c r="AQ145" s="4"/>
      <c r="AR145" s="4"/>
      <c r="AS145" s="4"/>
      <c r="AT145" s="4"/>
      <c r="AU145" s="14"/>
      <c r="AV145" s="14"/>
      <c r="AW145" s="14"/>
      <c r="AX145" s="14"/>
      <c r="AY145" s="14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>
        <v>0.62109999999999999</v>
      </c>
      <c r="BK145" s="4">
        <v>0.66439999999999999</v>
      </c>
      <c r="BL145" s="4">
        <v>0.18290000000000001</v>
      </c>
      <c r="BM145" s="4">
        <v>0.86119999999999997</v>
      </c>
      <c r="BN145" s="4">
        <v>8.8999999999999999E-3</v>
      </c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>
        <v>0.62090000000000001</v>
      </c>
      <c r="CJ145" s="5">
        <v>0.66400000000000003</v>
      </c>
      <c r="CK145" s="5">
        <v>0.18629999999999999</v>
      </c>
      <c r="CL145" s="5">
        <v>0.86050000000000004</v>
      </c>
      <c r="CM145" s="5">
        <v>8.3000000000000001E-3</v>
      </c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4">
        <v>0.62039999999999995</v>
      </c>
      <c r="DI145" s="4">
        <v>0.66379999999999995</v>
      </c>
      <c r="DJ145" s="4">
        <v>0.18479999999999999</v>
      </c>
      <c r="DK145" s="4">
        <v>0.8609</v>
      </c>
      <c r="DL145" s="4">
        <v>7.9000000000000008E-3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0.62029999999999996</v>
      </c>
      <c r="EH145" s="5">
        <v>0.66400000000000003</v>
      </c>
      <c r="EI145" s="5">
        <v>0.18540000000000001</v>
      </c>
      <c r="EJ145" s="5">
        <v>0.86080000000000001</v>
      </c>
      <c r="EK145" s="5">
        <v>7.7000000000000002E-3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0.62063333333333326</v>
      </c>
      <c r="EW145" s="4">
        <f t="shared" si="37"/>
        <v>0.66336666666666677</v>
      </c>
      <c r="EX145" s="4">
        <f t="shared" si="38"/>
        <v>0.18718333333333334</v>
      </c>
      <c r="EY145" s="4">
        <f t="shared" si="39"/>
        <v>0.86096666666666666</v>
      </c>
      <c r="EZ145" s="4">
        <f t="shared" si="40"/>
        <v>8.266666666666667E-3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k=5, r=0.5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r=0.5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k=5, r=0.5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k=5, r=0.5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k=5, r=0.5</v>
      </c>
    </row>
    <row r="146" spans="1:161" x14ac:dyDescent="0.2">
      <c r="A146" s="1" t="s">
        <v>130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>
        <v>0.65920000000000001</v>
      </c>
      <c r="M146" s="4">
        <v>0.74719999999999998</v>
      </c>
      <c r="N146" s="4">
        <v>0.14940000000000001</v>
      </c>
      <c r="O146" s="4">
        <v>0.66220000000000001</v>
      </c>
      <c r="P146" s="4">
        <v>4.7999999999999996E-3</v>
      </c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14"/>
      <c r="AB146" s="14"/>
      <c r="AC146" s="14"/>
      <c r="AD146" s="14"/>
      <c r="AE146" s="14"/>
      <c r="AF146" s="4"/>
      <c r="AG146" s="4"/>
      <c r="AH146" s="4"/>
      <c r="AI146" s="4"/>
      <c r="AJ146" s="4"/>
      <c r="AK146" s="14"/>
      <c r="AL146" s="14"/>
      <c r="AM146" s="14"/>
      <c r="AN146" s="14"/>
      <c r="AO146" s="14"/>
      <c r="AP146" s="4"/>
      <c r="AQ146" s="4"/>
      <c r="AR146" s="4"/>
      <c r="AS146" s="4"/>
      <c r="AT146" s="4"/>
      <c r="AU146" s="14"/>
      <c r="AV146" s="14"/>
      <c r="AW146" s="14"/>
      <c r="AX146" s="14"/>
      <c r="AY146" s="14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>
        <v>0.65880000000000005</v>
      </c>
      <c r="DI146" s="4">
        <v>0.74850000000000005</v>
      </c>
      <c r="DJ146" s="4">
        <v>0.1416</v>
      </c>
      <c r="DK146" s="4">
        <v>0.66439999999999999</v>
      </c>
      <c r="DL146" s="4">
        <v>5.1999999999999998E-3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0.65900000000000003</v>
      </c>
      <c r="EW146" s="4">
        <f t="shared" si="37"/>
        <v>0.74785000000000001</v>
      </c>
      <c r="EX146" s="4">
        <f t="shared" si="38"/>
        <v>0.14550000000000002</v>
      </c>
      <c r="EY146" s="4">
        <f t="shared" si="39"/>
        <v>0.6633</v>
      </c>
      <c r="EZ146" s="4">
        <f t="shared" si="40"/>
        <v>4.9999999999999992E-3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k=50, r=0.5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r=0.5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k=5, r=0.5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k=50, r=0.5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k=5, r=0.5</v>
      </c>
    </row>
    <row r="147" spans="1:161" x14ac:dyDescent="0.2">
      <c r="A147" s="1" t="s">
        <v>131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>
        <v>0.62109999999999999</v>
      </c>
      <c r="M147" s="4">
        <v>0.66249999999999998</v>
      </c>
      <c r="N147" s="4">
        <v>0.1835</v>
      </c>
      <c r="O147" s="4">
        <v>0.85540000000000005</v>
      </c>
      <c r="P147" s="4">
        <v>6.6E-3</v>
      </c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14"/>
      <c r="AB147" s="14"/>
      <c r="AC147" s="14"/>
      <c r="AD147" s="14"/>
      <c r="AE147" s="14"/>
      <c r="AF147" s="4"/>
      <c r="AG147" s="4"/>
      <c r="AH147" s="4"/>
      <c r="AI147" s="4"/>
      <c r="AJ147" s="4"/>
      <c r="AK147" s="14"/>
      <c r="AL147" s="14"/>
      <c r="AM147" s="14"/>
      <c r="AN147" s="14"/>
      <c r="AO147" s="14"/>
      <c r="AP147" s="4"/>
      <c r="AQ147" s="4"/>
      <c r="AR147" s="4"/>
      <c r="AS147" s="4"/>
      <c r="AT147" s="4"/>
      <c r="AU147" s="14"/>
      <c r="AV147" s="14"/>
      <c r="AW147" s="14"/>
      <c r="AX147" s="14"/>
      <c r="AY147" s="14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>
        <v>0.62139999999999995</v>
      </c>
      <c r="DI147" s="4">
        <v>0.66679999999999995</v>
      </c>
      <c r="DJ147" s="4">
        <v>0.17510000000000001</v>
      </c>
      <c r="DK147" s="4">
        <v>0.85460000000000003</v>
      </c>
      <c r="DL147" s="4">
        <v>7.4999999999999997E-3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0.62124999999999997</v>
      </c>
      <c r="EW147" s="4">
        <f t="shared" si="37"/>
        <v>0.66464999999999996</v>
      </c>
      <c r="EX147" s="4">
        <f t="shared" si="38"/>
        <v>0.17930000000000001</v>
      </c>
      <c r="EY147" s="4">
        <f t="shared" si="39"/>
        <v>0.85499999999999998</v>
      </c>
      <c r="EZ147" s="4">
        <f t="shared" si="40"/>
        <v>7.0499999999999998E-3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k=5, r=0.5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r=0.5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k=5, r=0.5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r=0.5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k=5, r=0.5</v>
      </c>
    </row>
    <row r="148" spans="1:161" x14ac:dyDescent="0.2">
      <c r="A148" s="1" t="s">
        <v>132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>
        <v>0.62290000000000001</v>
      </c>
      <c r="M148" s="4">
        <v>0.66269999999999996</v>
      </c>
      <c r="N148" s="4">
        <v>0.1804</v>
      </c>
      <c r="O148" s="4">
        <v>0.8498</v>
      </c>
      <c r="P148" s="4">
        <v>4.4999999999999997E-3</v>
      </c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14"/>
      <c r="AB148" s="14"/>
      <c r="AC148" s="14"/>
      <c r="AD148" s="14"/>
      <c r="AE148" s="14"/>
      <c r="AF148" s="4"/>
      <c r="AG148" s="4"/>
      <c r="AH148" s="4"/>
      <c r="AI148" s="4"/>
      <c r="AJ148" s="4"/>
      <c r="AK148" s="14"/>
      <c r="AL148" s="14"/>
      <c r="AM148" s="14"/>
      <c r="AN148" s="14"/>
      <c r="AO148" s="14"/>
      <c r="AP148" s="4"/>
      <c r="AQ148" s="4"/>
      <c r="AR148" s="4"/>
      <c r="AS148" s="4"/>
      <c r="AT148" s="4"/>
      <c r="AU148" s="14"/>
      <c r="AV148" s="14"/>
      <c r="AW148" s="14"/>
      <c r="AX148" s="14"/>
      <c r="AY148" s="14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>
        <v>0.62339999999999995</v>
      </c>
      <c r="DI148" s="4">
        <v>0.66700000000000004</v>
      </c>
      <c r="DJ148" s="4">
        <v>0.1704</v>
      </c>
      <c r="DK148" s="4">
        <v>0.84830000000000005</v>
      </c>
      <c r="DL148" s="4">
        <v>5.4999999999999997E-3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0.62314999999999998</v>
      </c>
      <c r="EW148" s="4">
        <f t="shared" si="37"/>
        <v>0.66484999999999994</v>
      </c>
      <c r="EX148" s="4">
        <f t="shared" si="38"/>
        <v>0.1754</v>
      </c>
      <c r="EY148" s="4">
        <f t="shared" si="39"/>
        <v>0.84905000000000008</v>
      </c>
      <c r="EZ148" s="4">
        <f t="shared" si="40"/>
        <v>4.9999999999999992E-3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k=5, r=0.5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r=0.5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k=5, r=0.5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k=5, r=0.5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k=5, r=0.5</v>
      </c>
    </row>
    <row r="149" spans="1:161" x14ac:dyDescent="0.2">
      <c r="A149" s="1" t="s">
        <v>133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>
        <v>0.62480000000000002</v>
      </c>
      <c r="M149" s="4">
        <v>0.6694</v>
      </c>
      <c r="N149" s="4">
        <v>0.17849999999999999</v>
      </c>
      <c r="O149" s="4">
        <v>0.85780000000000001</v>
      </c>
      <c r="P149" s="4">
        <v>6.1999999999999998E-3</v>
      </c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14"/>
      <c r="AB149" s="14"/>
      <c r="AC149" s="14"/>
      <c r="AD149" s="14"/>
      <c r="AE149" s="14"/>
      <c r="AF149" s="4"/>
      <c r="AG149" s="4"/>
      <c r="AH149" s="4"/>
      <c r="AI149" s="4"/>
      <c r="AJ149" s="4"/>
      <c r="AK149" s="14"/>
      <c r="AL149" s="14"/>
      <c r="AM149" s="14"/>
      <c r="AN149" s="14"/>
      <c r="AO149" s="14"/>
      <c r="AP149" s="4"/>
      <c r="AQ149" s="4"/>
      <c r="AR149" s="4"/>
      <c r="AS149" s="4"/>
      <c r="AT149" s="4"/>
      <c r="AU149" s="14"/>
      <c r="AV149" s="14"/>
      <c r="AW149" s="14"/>
      <c r="AX149" s="14"/>
      <c r="AY149" s="14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>
        <v>0.62570000000000003</v>
      </c>
      <c r="DI149" s="4">
        <v>0.67459999999999998</v>
      </c>
      <c r="DJ149" s="4">
        <v>0.1666</v>
      </c>
      <c r="DK149" s="4">
        <v>0.85729999999999995</v>
      </c>
      <c r="DL149" s="4">
        <v>7.6E-3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0.62525000000000008</v>
      </c>
      <c r="EW149" s="4">
        <f t="shared" si="37"/>
        <v>0.67199999999999993</v>
      </c>
      <c r="EX149" s="4">
        <f t="shared" si="38"/>
        <v>0.17254999999999998</v>
      </c>
      <c r="EY149" s="4">
        <f t="shared" si="39"/>
        <v>0.85755000000000003</v>
      </c>
      <c r="EZ149" s="4">
        <f t="shared" si="40"/>
        <v>6.8999999999999999E-3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k=5, r=0.5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r=0.5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k=5, r=0.5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r=0.5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k=5, r=0.5</v>
      </c>
    </row>
    <row r="150" spans="1:161" x14ac:dyDescent="0.2">
      <c r="A150" s="1" t="s">
        <v>134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>
        <v>0.62170000000000003</v>
      </c>
      <c r="M150" s="4">
        <v>0.66590000000000005</v>
      </c>
      <c r="N150" s="4">
        <v>0.18579999999999999</v>
      </c>
      <c r="O150" s="4">
        <v>0.86099999999999999</v>
      </c>
      <c r="P150" s="4">
        <v>6.1000000000000004E-3</v>
      </c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14"/>
      <c r="AB150" s="14"/>
      <c r="AC150" s="14"/>
      <c r="AD150" s="14"/>
      <c r="AE150" s="14"/>
      <c r="AF150" s="4"/>
      <c r="AG150" s="4"/>
      <c r="AH150" s="4"/>
      <c r="AI150" s="4"/>
      <c r="AJ150" s="4"/>
      <c r="AK150" s="14"/>
      <c r="AL150" s="14"/>
      <c r="AM150" s="14"/>
      <c r="AN150" s="14"/>
      <c r="AO150" s="14"/>
      <c r="AP150" s="4"/>
      <c r="AQ150" s="4"/>
      <c r="AR150" s="4"/>
      <c r="AS150" s="4"/>
      <c r="AT150" s="4"/>
      <c r="AU150" s="14"/>
      <c r="AV150" s="14"/>
      <c r="AW150" s="14"/>
      <c r="AX150" s="14"/>
      <c r="AY150" s="14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>
        <v>0.62190000000000001</v>
      </c>
      <c r="DI150" s="4">
        <v>0.66969999999999996</v>
      </c>
      <c r="DJ150" s="4">
        <v>0.1762</v>
      </c>
      <c r="DK150" s="4">
        <v>0.86070000000000002</v>
      </c>
      <c r="DL150" s="4">
        <v>8.5000000000000006E-3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0.62180000000000002</v>
      </c>
      <c r="EW150" s="4">
        <f t="shared" si="37"/>
        <v>0.66779999999999995</v>
      </c>
      <c r="EX150" s="4">
        <f t="shared" si="38"/>
        <v>0.18099999999999999</v>
      </c>
      <c r="EY150" s="4">
        <f t="shared" si="39"/>
        <v>0.86085</v>
      </c>
      <c r="EZ150" s="4">
        <f t="shared" si="40"/>
        <v>7.3000000000000009E-3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k=5, r=0.5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r=0.5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k=5, r=0.5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k=5, r=0.5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k=5, r=0.5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>
        <v>0.62239999999999995</v>
      </c>
      <c r="M151" s="4">
        <v>0.66379999999999995</v>
      </c>
      <c r="N151" s="4">
        <v>0.1883</v>
      </c>
      <c r="O151" s="4">
        <v>0.86129999999999995</v>
      </c>
      <c r="P151" s="4">
        <v>6.7000000000000002E-3</v>
      </c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>
        <v>0.62339999999999995</v>
      </c>
      <c r="DI151" s="4">
        <v>0.66890000000000005</v>
      </c>
      <c r="DJ151" s="4">
        <v>0.17780000000000001</v>
      </c>
      <c r="DK151" s="4">
        <v>0.86129999999999995</v>
      </c>
      <c r="DL151" s="4">
        <v>8.3000000000000001E-3</v>
      </c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0.62290000000000001</v>
      </c>
      <c r="EW151" s="4">
        <f t="shared" si="37"/>
        <v>0.66635</v>
      </c>
      <c r="EX151" s="4">
        <f t="shared" si="38"/>
        <v>0.18304999999999999</v>
      </c>
      <c r="EY151" s="4">
        <f t="shared" si="39"/>
        <v>0.86129999999999995</v>
      </c>
      <c r="EZ151" s="4">
        <f t="shared" si="40"/>
        <v>7.4999999999999997E-3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k=5, r=0.5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k=5, r=0.5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k=5, r=0.5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k=5, r=0.5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k=5, r=0.5</v>
      </c>
    </row>
    <row r="152" spans="1:161" x14ac:dyDescent="0.2">
      <c r="A152" s="1" t="s">
        <v>226</v>
      </c>
      <c r="B152" s="4"/>
      <c r="C152" s="4"/>
      <c r="D152" s="4"/>
      <c r="E152" s="4"/>
      <c r="F152" s="4"/>
      <c r="G152" s="14"/>
      <c r="H152" s="14"/>
      <c r="I152" s="14"/>
      <c r="J152" s="14"/>
      <c r="K152" s="14"/>
      <c r="L152" s="4">
        <v>0.63539999999999996</v>
      </c>
      <c r="M152" s="4">
        <v>0.68169999999999997</v>
      </c>
      <c r="N152" s="4">
        <v>0.1734</v>
      </c>
      <c r="O152" s="4">
        <v>0.84089999999999998</v>
      </c>
      <c r="P152" s="4">
        <v>3.3E-3</v>
      </c>
      <c r="Q152" s="14"/>
      <c r="R152" s="14"/>
      <c r="S152" s="14"/>
      <c r="T152" s="14"/>
      <c r="U152" s="14"/>
      <c r="V152" s="4"/>
      <c r="W152" s="4"/>
      <c r="X152" s="4"/>
      <c r="Y152" s="4"/>
      <c r="Z152" s="4"/>
      <c r="AA152" s="14"/>
      <c r="AB152" s="14"/>
      <c r="AC152" s="14"/>
      <c r="AD152" s="14"/>
      <c r="AE152" s="14"/>
      <c r="AF152" s="4"/>
      <c r="AG152" s="4"/>
      <c r="AH152" s="4"/>
      <c r="AI152" s="4"/>
      <c r="AJ152" s="4"/>
      <c r="AK152" s="14"/>
      <c r="AL152" s="14"/>
      <c r="AM152" s="14"/>
      <c r="AN152" s="14"/>
      <c r="AO152" s="14"/>
      <c r="AP152" s="4"/>
      <c r="AQ152" s="4"/>
      <c r="AR152" s="4"/>
      <c r="AS152" s="4"/>
      <c r="AT152" s="4"/>
      <c r="AU152" s="14"/>
      <c r="AV152" s="14"/>
      <c r="AW152" s="14"/>
      <c r="AX152" s="14"/>
      <c r="AY152" s="14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>
        <v>0.63449999999999995</v>
      </c>
      <c r="DI152" s="4">
        <v>0.68200000000000005</v>
      </c>
      <c r="DJ152" s="4">
        <v>0.17169999999999999</v>
      </c>
      <c r="DK152" s="4">
        <v>0.84260000000000002</v>
      </c>
      <c r="DL152" s="4">
        <v>3.7000000000000002E-3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0.6349499999999999</v>
      </c>
      <c r="EW152" s="4">
        <f t="shared" si="37"/>
        <v>0.68185000000000007</v>
      </c>
      <c r="EX152" s="4">
        <f t="shared" si="38"/>
        <v>0.17254999999999998</v>
      </c>
      <c r="EY152" s="4">
        <f t="shared" si="39"/>
        <v>0.84175</v>
      </c>
      <c r="EZ152" s="4">
        <f t="shared" si="40"/>
        <v>3.5000000000000001E-3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k=50, r=0.5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k=5, r=0.5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k=5, r=0.5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k=50, r=0.5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k=5, r=0.5</v>
      </c>
    </row>
    <row r="153" spans="1:161" x14ac:dyDescent="0.2">
      <c r="A153" s="1" t="s">
        <v>135</v>
      </c>
      <c r="B153" s="4"/>
      <c r="C153" s="4"/>
      <c r="D153" s="4"/>
      <c r="E153" s="4"/>
      <c r="F153" s="4"/>
      <c r="G153" s="14"/>
      <c r="H153" s="14"/>
      <c r="I153" s="14"/>
      <c r="J153" s="14"/>
      <c r="K153" s="14"/>
      <c r="L153" s="4">
        <v>0.61580000000000001</v>
      </c>
      <c r="M153" s="4">
        <v>0.6482</v>
      </c>
      <c r="N153" s="4">
        <v>0.21060000000000001</v>
      </c>
      <c r="O153" s="4">
        <v>0.86009999999999998</v>
      </c>
      <c r="P153" s="4">
        <v>5.1000000000000004E-3</v>
      </c>
      <c r="Q153" s="14"/>
      <c r="R153" s="14"/>
      <c r="S153" s="14"/>
      <c r="T153" s="14"/>
      <c r="U153" s="14"/>
      <c r="V153" s="4"/>
      <c r="W153" s="4"/>
      <c r="X153" s="4"/>
      <c r="Y153" s="4"/>
      <c r="Z153" s="4"/>
      <c r="AA153" s="14"/>
      <c r="AB153" s="14"/>
      <c r="AC153" s="14"/>
      <c r="AD153" s="14"/>
      <c r="AE153" s="14"/>
      <c r="AF153" s="4"/>
      <c r="AG153" s="4"/>
      <c r="AH153" s="4"/>
      <c r="AI153" s="4"/>
      <c r="AJ153" s="4"/>
      <c r="AK153" s="14">
        <v>0.61839999999999995</v>
      </c>
      <c r="AL153" s="14">
        <v>0.65700000000000003</v>
      </c>
      <c r="AM153" s="14">
        <v>0.20080000000000001</v>
      </c>
      <c r="AN153" s="14">
        <v>0.86009999999999998</v>
      </c>
      <c r="AO153" s="14">
        <v>1.0500000000000001E-2</v>
      </c>
      <c r="AP153" s="4"/>
      <c r="AQ153" s="4"/>
      <c r="AR153" s="4"/>
      <c r="AS153" s="4"/>
      <c r="AT153" s="4"/>
      <c r="AU153" s="14"/>
      <c r="AV153" s="14"/>
      <c r="AW153" s="14"/>
      <c r="AX153" s="14"/>
      <c r="AY153" s="14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>
        <v>0.61750000000000005</v>
      </c>
      <c r="BK153" s="4">
        <v>0.65490000000000004</v>
      </c>
      <c r="BL153" s="4">
        <v>0.19570000000000001</v>
      </c>
      <c r="BM153" s="4">
        <v>0.86029999999999995</v>
      </c>
      <c r="BN153" s="4">
        <v>7.9000000000000008E-3</v>
      </c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>
        <v>0.61739999999999995</v>
      </c>
      <c r="CJ153" s="5">
        <v>0.65439999999999998</v>
      </c>
      <c r="CK153" s="5">
        <v>0.20230000000000001</v>
      </c>
      <c r="CL153" s="5">
        <v>0.85909999999999997</v>
      </c>
      <c r="CM153" s="5">
        <v>7.0000000000000001E-3</v>
      </c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4">
        <v>0.61729999999999996</v>
      </c>
      <c r="DI153" s="4">
        <v>0.65490000000000004</v>
      </c>
      <c r="DJ153" s="4">
        <v>0.19769999999999999</v>
      </c>
      <c r="DK153" s="4">
        <v>0.8599</v>
      </c>
      <c r="DL153" s="4">
        <v>6.1999999999999998E-3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0.61729999999999996</v>
      </c>
      <c r="EH153" s="5">
        <v>0.65510000000000002</v>
      </c>
      <c r="EI153" s="5">
        <v>0.19789999999999999</v>
      </c>
      <c r="EJ153" s="5">
        <v>0.85960000000000003</v>
      </c>
      <c r="EK153" s="5">
        <v>6.7999999999999996E-3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0.61728333333333341</v>
      </c>
      <c r="EW153" s="4">
        <f t="shared" si="37"/>
        <v>0.65408333333333335</v>
      </c>
      <c r="EX153" s="4">
        <f t="shared" si="38"/>
        <v>0.20083333333333331</v>
      </c>
      <c r="EY153" s="4">
        <f t="shared" si="39"/>
        <v>0.85984999999999989</v>
      </c>
      <c r="EZ153" s="4">
        <f t="shared" si="40"/>
        <v>7.2499999999999995E-3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k=5, r=0.5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r=0.5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k=5, r=0.5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k=15, r=0.5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k=5, r=0.5</v>
      </c>
    </row>
    <row r="154" spans="1:161" x14ac:dyDescent="0.2">
      <c r="A154" s="1" t="s">
        <v>136</v>
      </c>
      <c r="B154" s="4"/>
      <c r="C154" s="4"/>
      <c r="D154" s="4"/>
      <c r="E154" s="4"/>
      <c r="F154" s="4"/>
      <c r="G154" s="14"/>
      <c r="H154" s="14"/>
      <c r="I154" s="14"/>
      <c r="J154" s="14"/>
      <c r="K154" s="14"/>
      <c r="L154" s="4">
        <v>0.6472</v>
      </c>
      <c r="M154" s="4">
        <v>0.7087</v>
      </c>
      <c r="N154" s="4">
        <v>0.16900000000000001</v>
      </c>
      <c r="O154" s="4">
        <v>0.82520000000000004</v>
      </c>
      <c r="P154" s="4">
        <v>3.5999999999999999E-3</v>
      </c>
      <c r="Q154" s="14"/>
      <c r="R154" s="14"/>
      <c r="S154" s="14"/>
      <c r="T154" s="14"/>
      <c r="U154" s="14"/>
      <c r="V154" s="4"/>
      <c r="W154" s="4"/>
      <c r="X154" s="4"/>
      <c r="Y154" s="4"/>
      <c r="Z154" s="4"/>
      <c r="AA154" s="14"/>
      <c r="AB154" s="14"/>
      <c r="AC154" s="14"/>
      <c r="AD154" s="14"/>
      <c r="AE154" s="14"/>
      <c r="AF154" s="4"/>
      <c r="AG154" s="4"/>
      <c r="AH154" s="4"/>
      <c r="AI154" s="4"/>
      <c r="AJ154" s="4"/>
      <c r="AK154" s="14"/>
      <c r="AL154" s="14"/>
      <c r="AM154" s="14"/>
      <c r="AN154" s="14"/>
      <c r="AO154" s="14"/>
      <c r="AP154" s="4"/>
      <c r="AQ154" s="4"/>
      <c r="AR154" s="4"/>
      <c r="AS154" s="4"/>
      <c r="AT154" s="4"/>
      <c r="AU154" s="14"/>
      <c r="AV154" s="14"/>
      <c r="AW154" s="14"/>
      <c r="AX154" s="14"/>
      <c r="AY154" s="14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>
        <v>0.64610000000000001</v>
      </c>
      <c r="DI154" s="4">
        <v>0.70750000000000002</v>
      </c>
      <c r="DJ154" s="4">
        <v>0.16300000000000001</v>
      </c>
      <c r="DK154" s="4">
        <v>0.82689999999999997</v>
      </c>
      <c r="DL154" s="4">
        <v>4.4000000000000003E-3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0.64664999999999995</v>
      </c>
      <c r="EW154" s="4">
        <f t="shared" si="37"/>
        <v>0.70809999999999995</v>
      </c>
      <c r="EX154" s="4">
        <f t="shared" si="38"/>
        <v>0.16600000000000001</v>
      </c>
      <c r="EY154" s="4">
        <f t="shared" si="39"/>
        <v>0.82604999999999995</v>
      </c>
      <c r="EZ154" s="4">
        <f t="shared" si="40"/>
        <v>4.0000000000000001E-3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k=50, r=0.5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k=50, r=0.5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k=5, r=0.5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k=50, r=0.5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k=5, r=0.5</v>
      </c>
    </row>
    <row r="155" spans="1:161" x14ac:dyDescent="0.2">
      <c r="A155" s="1" t="s">
        <v>137</v>
      </c>
      <c r="B155" s="4"/>
      <c r="C155" s="4"/>
      <c r="D155" s="4"/>
      <c r="E155" s="4"/>
      <c r="F155" s="4"/>
      <c r="G155" s="14"/>
      <c r="H155" s="14"/>
      <c r="I155" s="14"/>
      <c r="J155" s="14"/>
      <c r="K155" s="14"/>
      <c r="L155" s="4">
        <v>0.61199999999999999</v>
      </c>
      <c r="M155" s="4">
        <v>0.63690000000000002</v>
      </c>
      <c r="N155" s="4">
        <v>0.222</v>
      </c>
      <c r="O155" s="4">
        <v>0.85129999999999995</v>
      </c>
      <c r="P155" s="4">
        <v>5.0000000000000001E-3</v>
      </c>
      <c r="Q155" s="14"/>
      <c r="R155" s="14"/>
      <c r="S155" s="14"/>
      <c r="T155" s="14"/>
      <c r="U155" s="14"/>
      <c r="V155" s="4"/>
      <c r="W155" s="4"/>
      <c r="X155" s="4"/>
      <c r="Y155" s="4"/>
      <c r="Z155" s="4"/>
      <c r="AA155" s="14"/>
      <c r="AB155" s="14"/>
      <c r="AC155" s="14"/>
      <c r="AD155" s="14"/>
      <c r="AE155" s="14"/>
      <c r="AF155" s="4"/>
      <c r="AG155" s="4"/>
      <c r="AH155" s="4"/>
      <c r="AI155" s="4"/>
      <c r="AJ155" s="4"/>
      <c r="AK155" s="14"/>
      <c r="AL155" s="14"/>
      <c r="AM155" s="14"/>
      <c r="AN155" s="14"/>
      <c r="AO155" s="14"/>
      <c r="AP155" s="4"/>
      <c r="AQ155" s="4"/>
      <c r="AR155" s="4"/>
      <c r="AS155" s="4"/>
      <c r="AT155" s="4"/>
      <c r="AU155" s="14"/>
      <c r="AV155" s="14"/>
      <c r="AW155" s="14"/>
      <c r="AX155" s="14"/>
      <c r="AY155" s="14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>
        <v>0.61380000000000001</v>
      </c>
      <c r="DI155" s="4">
        <v>0.6431</v>
      </c>
      <c r="DJ155" s="4">
        <v>0.2102</v>
      </c>
      <c r="DK155" s="4">
        <v>0.85150000000000003</v>
      </c>
      <c r="DL155" s="4">
        <v>6.6E-3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0.6129</v>
      </c>
      <c r="EW155" s="4">
        <f t="shared" si="37"/>
        <v>0.64</v>
      </c>
      <c r="EX155" s="4">
        <f t="shared" si="38"/>
        <v>0.21610000000000001</v>
      </c>
      <c r="EY155" s="4">
        <f t="shared" si="39"/>
        <v>0.85139999999999993</v>
      </c>
      <c r="EZ155" s="4">
        <f t="shared" si="40"/>
        <v>5.7999999999999996E-3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k=5, r=0.5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r=0.5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k=5, r=0.5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k=50, r=0.5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k=5, r=0.5</v>
      </c>
    </row>
    <row r="156" spans="1:161" x14ac:dyDescent="0.2">
      <c r="A156" s="1" t="s">
        <v>138</v>
      </c>
      <c r="B156" s="4"/>
      <c r="C156" s="4"/>
      <c r="D156" s="4"/>
      <c r="E156" s="4"/>
      <c r="F156" s="4"/>
      <c r="G156" s="14"/>
      <c r="H156" s="14"/>
      <c r="I156" s="14"/>
      <c r="J156" s="14"/>
      <c r="K156" s="14"/>
      <c r="L156" s="4">
        <v>0.64759999999999995</v>
      </c>
      <c r="M156" s="4">
        <v>0.71440000000000003</v>
      </c>
      <c r="N156" s="4">
        <v>0.17749999999999999</v>
      </c>
      <c r="O156" s="4">
        <v>0.87229999999999996</v>
      </c>
      <c r="P156" s="4">
        <v>4.7999999999999996E-3</v>
      </c>
      <c r="Q156" s="14"/>
      <c r="R156" s="14"/>
      <c r="S156" s="14"/>
      <c r="T156" s="14"/>
      <c r="U156" s="14"/>
      <c r="V156" s="4"/>
      <c r="W156" s="4"/>
      <c r="X156" s="4"/>
      <c r="Y156" s="4"/>
      <c r="Z156" s="4"/>
      <c r="AA156" s="14"/>
      <c r="AB156" s="14"/>
      <c r="AC156" s="14"/>
      <c r="AD156" s="14"/>
      <c r="AE156" s="14"/>
      <c r="AF156" s="4"/>
      <c r="AG156" s="4"/>
      <c r="AH156" s="4"/>
      <c r="AI156" s="4"/>
      <c r="AJ156" s="4"/>
      <c r="AK156" s="14"/>
      <c r="AL156" s="14"/>
      <c r="AM156" s="14"/>
      <c r="AN156" s="14"/>
      <c r="AO156" s="14"/>
      <c r="AP156" s="4"/>
      <c r="AQ156" s="4"/>
      <c r="AR156" s="4"/>
      <c r="AS156" s="4"/>
      <c r="AT156" s="4"/>
      <c r="AU156" s="14"/>
      <c r="AV156" s="14"/>
      <c r="AW156" s="14"/>
      <c r="AX156" s="14"/>
      <c r="AY156" s="14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>
        <v>0.6462</v>
      </c>
      <c r="DI156" s="4">
        <v>0.71299999999999997</v>
      </c>
      <c r="DJ156" s="4">
        <v>0.1726</v>
      </c>
      <c r="DK156" s="4">
        <v>0.87170000000000003</v>
      </c>
      <c r="DL156" s="4">
        <v>6.3E-3</v>
      </c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0.64690000000000003</v>
      </c>
      <c r="EW156" s="4">
        <f t="shared" si="37"/>
        <v>0.7137</v>
      </c>
      <c r="EX156" s="4">
        <f t="shared" si="38"/>
        <v>0.17504999999999998</v>
      </c>
      <c r="EY156" s="4">
        <f t="shared" si="39"/>
        <v>0.872</v>
      </c>
      <c r="EZ156" s="4">
        <f t="shared" si="40"/>
        <v>5.5499999999999994E-3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k=50, r=0.5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k=50, r=0.5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k=5, r=0.5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r=0.5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k=5, r=0.5</v>
      </c>
    </row>
    <row r="157" spans="1:161" x14ac:dyDescent="0.2">
      <c r="A157" s="1" t="s">
        <v>139</v>
      </c>
      <c r="B157" s="4"/>
      <c r="C157" s="4"/>
      <c r="D157" s="4"/>
      <c r="E157" s="4"/>
      <c r="F157" s="4"/>
      <c r="G157" s="14"/>
      <c r="H157" s="14"/>
      <c r="I157" s="14"/>
      <c r="J157" s="14"/>
      <c r="K157" s="14"/>
      <c r="L157" s="4">
        <v>0.65720000000000001</v>
      </c>
      <c r="M157" s="4">
        <v>0.7268</v>
      </c>
      <c r="N157" s="4">
        <v>0.1608</v>
      </c>
      <c r="O157" s="4">
        <v>0.79059999999999997</v>
      </c>
      <c r="P157" s="4">
        <v>5.3E-3</v>
      </c>
      <c r="Q157" s="14"/>
      <c r="R157" s="14"/>
      <c r="S157" s="14"/>
      <c r="T157" s="14"/>
      <c r="U157" s="14"/>
      <c r="V157" s="4"/>
      <c r="W157" s="4"/>
      <c r="X157" s="4"/>
      <c r="Y157" s="4"/>
      <c r="Z157" s="4"/>
      <c r="AA157" s="14"/>
      <c r="AB157" s="14"/>
      <c r="AC157" s="14"/>
      <c r="AD157" s="14"/>
      <c r="AE157" s="14"/>
      <c r="AF157" s="4"/>
      <c r="AG157" s="4"/>
      <c r="AH157" s="4"/>
      <c r="AI157" s="4"/>
      <c r="AJ157" s="4"/>
      <c r="AK157" s="14"/>
      <c r="AL157" s="14"/>
      <c r="AM157" s="14"/>
      <c r="AN157" s="14"/>
      <c r="AO157" s="14"/>
      <c r="AP157" s="4"/>
      <c r="AQ157" s="4"/>
      <c r="AR157" s="4"/>
      <c r="AS157" s="4"/>
      <c r="AT157" s="4"/>
      <c r="AU157" s="14"/>
      <c r="AV157" s="14"/>
      <c r="AW157" s="14"/>
      <c r="AX157" s="14"/>
      <c r="AY157" s="14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>
        <v>0.65710000000000002</v>
      </c>
      <c r="DI157" s="4">
        <v>0.72629999999999995</v>
      </c>
      <c r="DJ157" s="4">
        <v>0.14979999999999999</v>
      </c>
      <c r="DK157" s="4">
        <v>0.79079999999999995</v>
      </c>
      <c r="DL157" s="4">
        <v>6.4999999999999997E-3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0.65715000000000001</v>
      </c>
      <c r="EW157" s="4">
        <f t="shared" si="37"/>
        <v>0.72655000000000003</v>
      </c>
      <c r="EX157" s="4">
        <f t="shared" si="38"/>
        <v>0.15529999999999999</v>
      </c>
      <c r="EY157" s="4">
        <f t="shared" si="39"/>
        <v>0.79069999999999996</v>
      </c>
      <c r="EZ157" s="4">
        <f t="shared" si="40"/>
        <v>5.8999999999999999E-3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k=50, r=0.5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k=50, r=0.5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k=5, r=0.5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k=50, r=0.5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k=5, r=0.5</v>
      </c>
    </row>
    <row r="158" spans="1:161" x14ac:dyDescent="0.2">
      <c r="A158" s="1" t="s">
        <v>140</v>
      </c>
      <c r="B158" s="4"/>
      <c r="C158" s="4"/>
      <c r="D158" s="4"/>
      <c r="E158" s="4"/>
      <c r="F158" s="4"/>
      <c r="G158" s="14"/>
      <c r="H158" s="14"/>
      <c r="I158" s="14"/>
      <c r="J158" s="14"/>
      <c r="K158" s="14"/>
      <c r="L158" s="4">
        <v>0.63380000000000003</v>
      </c>
      <c r="M158" s="4">
        <v>0.70140000000000002</v>
      </c>
      <c r="N158" s="4">
        <v>0.1822</v>
      </c>
      <c r="O158" s="4">
        <v>0.92259999999999998</v>
      </c>
      <c r="P158" s="4">
        <v>1.9599999999999999E-2</v>
      </c>
      <c r="Q158" s="14"/>
      <c r="R158" s="14"/>
      <c r="S158" s="14"/>
      <c r="T158" s="14"/>
      <c r="U158" s="14"/>
      <c r="V158" s="4"/>
      <c r="W158" s="4"/>
      <c r="X158" s="4"/>
      <c r="Y158" s="4"/>
      <c r="Z158" s="4"/>
      <c r="AA158" s="14"/>
      <c r="AB158" s="14"/>
      <c r="AC158" s="14"/>
      <c r="AD158" s="14"/>
      <c r="AE158" s="14"/>
      <c r="AF158" s="4"/>
      <c r="AG158" s="4"/>
      <c r="AH158" s="4"/>
      <c r="AI158" s="4"/>
      <c r="AJ158" s="4"/>
      <c r="AK158" s="14"/>
      <c r="AL158" s="14"/>
      <c r="AM158" s="14"/>
      <c r="AN158" s="14"/>
      <c r="AO158" s="14"/>
      <c r="AP158" s="4"/>
      <c r="AQ158" s="4"/>
      <c r="AR158" s="4"/>
      <c r="AS158" s="4"/>
      <c r="AT158" s="4"/>
      <c r="AU158" s="14"/>
      <c r="AV158" s="14"/>
      <c r="AW158" s="14"/>
      <c r="AX158" s="14"/>
      <c r="AY158" s="14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14"/>
      <c r="BP158" s="14"/>
      <c r="BQ158" s="14"/>
      <c r="BR158" s="14"/>
      <c r="BS158" s="14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14"/>
      <c r="CJ158" s="14"/>
      <c r="CK158" s="14"/>
      <c r="CL158" s="14"/>
      <c r="CM158" s="14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>
        <v>0.63249999999999995</v>
      </c>
      <c r="DI158" s="4">
        <v>0.70069999999999999</v>
      </c>
      <c r="DJ158" s="4">
        <v>0.17549999999999999</v>
      </c>
      <c r="DK158" s="4">
        <v>0.9244</v>
      </c>
      <c r="DL158" s="4">
        <v>3.3000000000000002E-2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0.63314999999999999</v>
      </c>
      <c r="EW158" s="4">
        <f t="shared" si="37"/>
        <v>0.70104999999999995</v>
      </c>
      <c r="EX158" s="4">
        <f t="shared" si="38"/>
        <v>0.17885000000000001</v>
      </c>
      <c r="EY158" s="4">
        <f t="shared" si="39"/>
        <v>0.92349999999999999</v>
      </c>
      <c r="EZ158" s="4">
        <f t="shared" si="40"/>
        <v>2.63E-2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k=50,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k=50,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k=5, r=0.5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k=50,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k=5, r=0.5</v>
      </c>
    </row>
    <row r="159" spans="1:161" x14ac:dyDescent="0.2">
      <c r="A159" s="1" t="s">
        <v>141</v>
      </c>
      <c r="B159" s="4"/>
      <c r="C159" s="4"/>
      <c r="D159" s="4"/>
      <c r="E159" s="4"/>
      <c r="F159" s="4"/>
      <c r="G159" s="14"/>
      <c r="H159" s="14"/>
      <c r="I159" s="14"/>
      <c r="J159" s="14"/>
      <c r="K159" s="14"/>
      <c r="L159" s="4">
        <v>0.7429</v>
      </c>
      <c r="M159" s="4">
        <v>0.92090000000000005</v>
      </c>
      <c r="N159" s="4">
        <v>7.51E-2</v>
      </c>
      <c r="O159" s="4">
        <v>0.5544</v>
      </c>
      <c r="P159" s="4">
        <v>4.4999999999999997E-3</v>
      </c>
      <c r="Q159" s="14"/>
      <c r="R159" s="14"/>
      <c r="S159" s="14"/>
      <c r="T159" s="14"/>
      <c r="U159" s="14"/>
      <c r="V159" s="4"/>
      <c r="W159" s="4"/>
      <c r="X159" s="4"/>
      <c r="Y159" s="4"/>
      <c r="Z159" s="4"/>
      <c r="AA159" s="14"/>
      <c r="AB159" s="14"/>
      <c r="AC159" s="14"/>
      <c r="AD159" s="14"/>
      <c r="AE159" s="14"/>
      <c r="AF159" s="4"/>
      <c r="AG159" s="4"/>
      <c r="AH159" s="4"/>
      <c r="AI159" s="4"/>
      <c r="AJ159" s="4"/>
      <c r="AK159" s="14"/>
      <c r="AL159" s="14"/>
      <c r="AM159" s="14"/>
      <c r="AN159" s="14"/>
      <c r="AO159" s="14"/>
      <c r="AP159" s="4"/>
      <c r="AQ159" s="4"/>
      <c r="AR159" s="4"/>
      <c r="AS159" s="4"/>
      <c r="AT159" s="4"/>
      <c r="AU159" s="14"/>
      <c r="AV159" s="14"/>
      <c r="AW159" s="14"/>
      <c r="AX159" s="14"/>
      <c r="AY159" s="14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14"/>
      <c r="CJ159" s="14"/>
      <c r="CK159" s="14"/>
      <c r="CL159" s="14"/>
      <c r="CM159" s="14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>
        <v>0.7399</v>
      </c>
      <c r="DI159" s="4">
        <v>0.91210000000000002</v>
      </c>
      <c r="DJ159" s="4">
        <v>6.4199999999999993E-2</v>
      </c>
      <c r="DK159" s="4">
        <v>0.55459999999999998</v>
      </c>
      <c r="DL159" s="4">
        <v>5.4000000000000003E-3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0.74140000000000006</v>
      </c>
      <c r="EW159" s="4">
        <f t="shared" si="37"/>
        <v>0.91650000000000009</v>
      </c>
      <c r="EX159" s="4">
        <f t="shared" si="38"/>
        <v>6.964999999999999E-2</v>
      </c>
      <c r="EY159" s="4">
        <f t="shared" si="39"/>
        <v>0.55449999999999999</v>
      </c>
      <c r="EZ159" s="4">
        <f t="shared" si="40"/>
        <v>4.9499999999999995E-3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k=50, r=0.5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k=50, r=0.5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k=5, r=0.5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k=50, r=0.5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k=5, r=0.5</v>
      </c>
    </row>
    <row r="160" spans="1:161" x14ac:dyDescent="0.2">
      <c r="A160" s="1" t="s">
        <v>142</v>
      </c>
      <c r="B160" s="4"/>
      <c r="C160" s="4"/>
      <c r="D160" s="4"/>
      <c r="E160" s="4"/>
      <c r="F160" s="4"/>
      <c r="G160" s="14"/>
      <c r="H160" s="14"/>
      <c r="I160" s="14"/>
      <c r="J160" s="14"/>
      <c r="K160" s="14"/>
      <c r="L160" s="4">
        <v>0.67220000000000002</v>
      </c>
      <c r="M160" s="4">
        <v>0.76649999999999996</v>
      </c>
      <c r="N160" s="4">
        <v>8.8400000000000006E-2</v>
      </c>
      <c r="O160" s="4">
        <v>0.6603</v>
      </c>
      <c r="P160" s="4">
        <v>4.5999999999999999E-3</v>
      </c>
      <c r="Q160" s="14"/>
      <c r="R160" s="14"/>
      <c r="S160" s="14"/>
      <c r="T160" s="14"/>
      <c r="U160" s="14"/>
      <c r="V160" s="4"/>
      <c r="W160" s="4"/>
      <c r="X160" s="4"/>
      <c r="Y160" s="4"/>
      <c r="Z160" s="4"/>
      <c r="AA160" s="14"/>
      <c r="AB160" s="14"/>
      <c r="AC160" s="14"/>
      <c r="AD160" s="14"/>
      <c r="AE160" s="14"/>
      <c r="AF160" s="4"/>
      <c r="AG160" s="4"/>
      <c r="AH160" s="4"/>
      <c r="AI160" s="4"/>
      <c r="AJ160" s="4"/>
      <c r="AK160" s="14"/>
      <c r="AL160" s="14"/>
      <c r="AM160" s="14"/>
      <c r="AN160" s="14"/>
      <c r="AO160" s="14"/>
      <c r="AP160" s="4"/>
      <c r="AQ160" s="4"/>
      <c r="AR160" s="4"/>
      <c r="AS160" s="4"/>
      <c r="AT160" s="4"/>
      <c r="AU160" s="14"/>
      <c r="AV160" s="14"/>
      <c r="AW160" s="14"/>
      <c r="AX160" s="14"/>
      <c r="AY160" s="14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14"/>
      <c r="CJ160" s="14"/>
      <c r="CK160" s="14"/>
      <c r="CL160" s="14"/>
      <c r="CM160" s="14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>
        <v>0.67310000000000003</v>
      </c>
      <c r="DI160" s="4">
        <v>0.76910000000000001</v>
      </c>
      <c r="DJ160" s="4">
        <v>8.1000000000000003E-2</v>
      </c>
      <c r="DK160" s="4">
        <v>0.66239999999999999</v>
      </c>
      <c r="DL160" s="4">
        <v>5.3E-3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0.67264999999999997</v>
      </c>
      <c r="EW160" s="4">
        <f t="shared" si="37"/>
        <v>0.76780000000000004</v>
      </c>
      <c r="EX160" s="4">
        <f t="shared" si="38"/>
        <v>8.4699999999999998E-2</v>
      </c>
      <c r="EY160" s="4">
        <f t="shared" si="39"/>
        <v>0.66134999999999999</v>
      </c>
      <c r="EZ160" s="4">
        <f t="shared" si="40"/>
        <v>4.9499999999999995E-3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k=5, r=0.5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r=0.5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k=5, r=0.5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k=50, r=0.5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k=5, r=0.5</v>
      </c>
    </row>
    <row r="161" spans="1:161" x14ac:dyDescent="0.2">
      <c r="A161" s="1" t="s">
        <v>143</v>
      </c>
      <c r="B161" s="4"/>
      <c r="C161" s="4"/>
      <c r="D161" s="4"/>
      <c r="E161" s="4"/>
      <c r="F161" s="4"/>
      <c r="G161" s="14"/>
      <c r="H161" s="14"/>
      <c r="I161" s="14"/>
      <c r="J161" s="14"/>
      <c r="K161" s="14"/>
      <c r="L161" s="4">
        <v>0.65429999999999999</v>
      </c>
      <c r="M161" s="4">
        <v>0.72760000000000002</v>
      </c>
      <c r="N161" s="4">
        <v>9.6100000000000005E-2</v>
      </c>
      <c r="O161" s="4">
        <v>0.69550000000000001</v>
      </c>
      <c r="P161" s="4">
        <v>4.3E-3</v>
      </c>
      <c r="Q161" s="14"/>
      <c r="R161" s="14"/>
      <c r="S161" s="14"/>
      <c r="T161" s="14"/>
      <c r="U161" s="14"/>
      <c r="V161" s="4"/>
      <c r="W161" s="4"/>
      <c r="X161" s="4"/>
      <c r="Y161" s="4"/>
      <c r="Z161" s="4"/>
      <c r="AA161" s="14"/>
      <c r="AB161" s="14"/>
      <c r="AC161" s="14"/>
      <c r="AD161" s="14"/>
      <c r="AE161" s="14"/>
      <c r="AF161" s="4"/>
      <c r="AG161" s="4"/>
      <c r="AH161" s="4"/>
      <c r="AI161" s="4"/>
      <c r="AJ161" s="4"/>
      <c r="AK161" s="14"/>
      <c r="AL161" s="14"/>
      <c r="AM161" s="14"/>
      <c r="AN161" s="14"/>
      <c r="AO161" s="14"/>
      <c r="AP161" s="4"/>
      <c r="AQ161" s="4"/>
      <c r="AR161" s="4"/>
      <c r="AS161" s="4"/>
      <c r="AT161" s="4"/>
      <c r="AU161" s="14"/>
      <c r="AV161" s="14"/>
      <c r="AW161" s="14"/>
      <c r="AX161" s="14"/>
      <c r="AY161" s="14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14"/>
      <c r="CJ161" s="14"/>
      <c r="CK161" s="14"/>
      <c r="CL161" s="14"/>
      <c r="CM161" s="14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>
        <v>0.65369999999999995</v>
      </c>
      <c r="DI161" s="4">
        <v>0.72850000000000004</v>
      </c>
      <c r="DJ161" s="4">
        <v>8.5000000000000006E-2</v>
      </c>
      <c r="DK161" s="4">
        <v>0.69379999999999997</v>
      </c>
      <c r="DL161" s="4">
        <v>5.1999999999999998E-3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0.65399999999999991</v>
      </c>
      <c r="EW161" s="4">
        <f t="shared" si="37"/>
        <v>0.72805000000000009</v>
      </c>
      <c r="EX161" s="4">
        <f t="shared" si="38"/>
        <v>9.0550000000000005E-2</v>
      </c>
      <c r="EY161" s="4">
        <f t="shared" si="39"/>
        <v>0.69464999999999999</v>
      </c>
      <c r="EZ161" s="4">
        <f t="shared" si="40"/>
        <v>4.7499999999999999E-3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k=50, r=0.5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k=5, r=0.5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k=5, r=0.5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r=0.5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k=5, r=0.5</v>
      </c>
    </row>
    <row r="162" spans="1:161" s="11" customFormat="1" x14ac:dyDescent="0.2">
      <c r="A162" s="11" t="s">
        <v>228</v>
      </c>
      <c r="B162" s="4"/>
      <c r="C162" s="4"/>
      <c r="D162" s="4"/>
      <c r="E162" s="4"/>
      <c r="F162" s="4"/>
      <c r="G162" s="14"/>
      <c r="H162" s="14"/>
      <c r="I162" s="14"/>
      <c r="J162" s="14"/>
      <c r="K162" s="14"/>
      <c r="L162" s="4">
        <v>0.62090000000000001</v>
      </c>
      <c r="M162" s="4">
        <v>0.66930000000000001</v>
      </c>
      <c r="N162" s="4">
        <v>0.18840000000000001</v>
      </c>
      <c r="O162" s="4">
        <v>0.87450000000000006</v>
      </c>
      <c r="P162" s="4">
        <v>8.9999999999999993E-3</v>
      </c>
      <c r="Q162" s="14"/>
      <c r="R162" s="14"/>
      <c r="S162" s="14"/>
      <c r="T162" s="14"/>
      <c r="U162" s="14"/>
      <c r="V162" s="4"/>
      <c r="W162" s="4"/>
      <c r="X162" s="4"/>
      <c r="Y162" s="4"/>
      <c r="Z162" s="4"/>
      <c r="AA162" s="14"/>
      <c r="AB162" s="14"/>
      <c r="AC162" s="14"/>
      <c r="AD162" s="14"/>
      <c r="AE162" s="14"/>
      <c r="AF162" s="4"/>
      <c r="AG162" s="4"/>
      <c r="AH162" s="4"/>
      <c r="AI162" s="4"/>
      <c r="AJ162" s="4"/>
      <c r="AK162" s="14"/>
      <c r="AL162" s="14"/>
      <c r="AM162" s="14"/>
      <c r="AN162" s="14"/>
      <c r="AO162" s="14"/>
      <c r="AP162" s="4"/>
      <c r="AQ162" s="4"/>
      <c r="AR162" s="4"/>
      <c r="AS162" s="4"/>
      <c r="AT162" s="4"/>
      <c r="AU162" s="14"/>
      <c r="AV162" s="14"/>
      <c r="AW162" s="14"/>
      <c r="AX162" s="14"/>
      <c r="AY162" s="14"/>
      <c r="AZ162" s="4"/>
      <c r="BA162" s="4"/>
      <c r="BB162" s="4"/>
      <c r="BC162" s="4"/>
      <c r="BD162" s="4"/>
      <c r="BE162" s="14"/>
      <c r="BF162" s="14"/>
      <c r="BG162" s="14"/>
      <c r="BH162" s="14"/>
      <c r="BI162" s="14"/>
      <c r="BJ162" s="4"/>
      <c r="BK162" s="4"/>
      <c r="BL162" s="4"/>
      <c r="BM162" s="4"/>
      <c r="BN162" s="4"/>
      <c r="BO162" s="14"/>
      <c r="BP162" s="14"/>
      <c r="BQ162" s="14"/>
      <c r="BR162" s="14"/>
      <c r="BS162" s="14"/>
      <c r="BT162" s="4"/>
      <c r="BU162" s="4"/>
      <c r="BV162" s="4"/>
      <c r="BW162" s="4"/>
      <c r="BX162" s="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14"/>
      <c r="CJ162" s="14"/>
      <c r="CK162" s="14"/>
      <c r="CL162" s="14"/>
      <c r="CM162" s="14"/>
      <c r="CN162" s="4"/>
      <c r="CO162" s="4"/>
      <c r="CP162" s="4"/>
      <c r="CQ162" s="4"/>
      <c r="CR162" s="4"/>
      <c r="CS162" s="14"/>
      <c r="CT162" s="14"/>
      <c r="CU162" s="14"/>
      <c r="CV162" s="14"/>
      <c r="CW162" s="14"/>
      <c r="CX162" s="4"/>
      <c r="CY162" s="4"/>
      <c r="CZ162" s="4"/>
      <c r="DA162" s="4"/>
      <c r="DB162" s="4"/>
      <c r="DC162" s="14"/>
      <c r="DD162" s="14"/>
      <c r="DE162" s="14"/>
      <c r="DF162" s="14"/>
      <c r="DG162" s="14"/>
      <c r="DH162" s="4">
        <v>0.62209999999999999</v>
      </c>
      <c r="DI162" s="4">
        <v>0.67510000000000003</v>
      </c>
      <c r="DJ162" s="4">
        <v>0.18190000000000001</v>
      </c>
      <c r="DK162" s="4">
        <v>0.87580000000000002</v>
      </c>
      <c r="DL162" s="4">
        <v>9.9000000000000008E-3</v>
      </c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0.62149999999999994</v>
      </c>
      <c r="EW162" s="4">
        <f t="shared" si="37"/>
        <v>0.67220000000000002</v>
      </c>
      <c r="EX162" s="4">
        <f t="shared" si="38"/>
        <v>0.18515000000000001</v>
      </c>
      <c r="EY162" s="4">
        <f t="shared" si="39"/>
        <v>0.87515000000000009</v>
      </c>
      <c r="EZ162" s="4">
        <f t="shared" si="40"/>
        <v>9.4500000000000001E-3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k=5, r=0.5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k=5, r=0.5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k=5, r=0.5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k=50, r=0.5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k=5, r=0.5</v>
      </c>
    </row>
    <row r="163" spans="1:161" x14ac:dyDescent="0.2">
      <c r="A163" s="1" t="s">
        <v>144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>
        <v>0.63060000000000005</v>
      </c>
      <c r="M163" s="4">
        <v>0.70369999999999999</v>
      </c>
      <c r="N163" s="4">
        <v>0.2339</v>
      </c>
      <c r="O163" s="4">
        <v>0.94830000000000003</v>
      </c>
      <c r="P163" s="4">
        <v>4.4000000000000003E-3</v>
      </c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14"/>
      <c r="AB163" s="14"/>
      <c r="AC163" s="14"/>
      <c r="AD163" s="14"/>
      <c r="AE163" s="14"/>
      <c r="AF163" s="4"/>
      <c r="AG163" s="4"/>
      <c r="AH163" s="4"/>
      <c r="AI163" s="4"/>
      <c r="AJ163" s="4"/>
      <c r="AK163" s="14">
        <v>0.63180000000000003</v>
      </c>
      <c r="AL163" s="14">
        <v>0.71</v>
      </c>
      <c r="AM163" s="14">
        <v>0.22839999999999999</v>
      </c>
      <c r="AN163" s="14">
        <v>0.94879999999999998</v>
      </c>
      <c r="AO163" s="14">
        <v>7.9000000000000008E-3</v>
      </c>
      <c r="AP163" s="4"/>
      <c r="AQ163" s="4"/>
      <c r="AR163" s="4"/>
      <c r="AS163" s="4"/>
      <c r="AT163" s="4"/>
      <c r="AU163" s="14"/>
      <c r="AV163" s="14"/>
      <c r="AW163" s="14"/>
      <c r="AX163" s="14"/>
      <c r="AY163" s="14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>
        <v>0.63180000000000003</v>
      </c>
      <c r="BK163" s="4">
        <v>0.70789999999999997</v>
      </c>
      <c r="BL163" s="4">
        <v>0.22789999999999999</v>
      </c>
      <c r="BM163" s="4">
        <v>0.94869999999999999</v>
      </c>
      <c r="BN163" s="4">
        <v>8.6999999999999994E-3</v>
      </c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14">
        <v>0.63129999999999997</v>
      </c>
      <c r="CJ163" s="14">
        <v>0.70620000000000005</v>
      </c>
      <c r="CK163" s="14">
        <v>0.2341</v>
      </c>
      <c r="CL163" s="14">
        <v>0.94699999999999995</v>
      </c>
      <c r="CM163" s="14">
        <v>6.1999999999999998E-3</v>
      </c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4">
        <v>0.63180000000000003</v>
      </c>
      <c r="DI163" s="4">
        <v>0.70899999999999996</v>
      </c>
      <c r="DJ163" s="4">
        <v>0.22819999999999999</v>
      </c>
      <c r="DK163" s="4">
        <v>0.94879999999999998</v>
      </c>
      <c r="DL163" s="4">
        <v>5.7000000000000002E-3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0.63160000000000005</v>
      </c>
      <c r="EH163" s="5">
        <v>0.70850000000000002</v>
      </c>
      <c r="EI163" s="5">
        <v>0.23050000000000001</v>
      </c>
      <c r="EJ163" s="5">
        <v>0.94820000000000004</v>
      </c>
      <c r="EK163" s="5">
        <v>5.4999999999999997E-3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0.6314833333333334</v>
      </c>
      <c r="EW163" s="4">
        <f t="shared" si="37"/>
        <v>0.70755000000000001</v>
      </c>
      <c r="EX163" s="4">
        <f t="shared" si="38"/>
        <v>0.23049999999999995</v>
      </c>
      <c r="EY163" s="4">
        <f t="shared" si="39"/>
        <v>0.94830000000000003</v>
      </c>
      <c r="EZ163" s="4">
        <f t="shared" si="40"/>
        <v>6.3999999999999994E-3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k=5, r=0.5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k=5, r=0.5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r=0.5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k=10, r=0.5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k=5, r=0.5</v>
      </c>
    </row>
    <row r="164" spans="1:161" x14ac:dyDescent="0.2">
      <c r="A164" s="1" t="s">
        <v>145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>
        <v>0.62860000000000005</v>
      </c>
      <c r="M164" s="4">
        <v>0.69540000000000002</v>
      </c>
      <c r="N164" s="4">
        <v>0.22620000000000001</v>
      </c>
      <c r="O164" s="4">
        <v>0.93810000000000004</v>
      </c>
      <c r="P164" s="4">
        <v>4.0000000000000001E-3</v>
      </c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14"/>
      <c r="AB164" s="14"/>
      <c r="AC164" s="14"/>
      <c r="AD164" s="14"/>
      <c r="AE164" s="14"/>
      <c r="AF164" s="4"/>
      <c r="AG164" s="4"/>
      <c r="AH164" s="4"/>
      <c r="AI164" s="4"/>
      <c r="AJ164" s="4"/>
      <c r="AK164" s="14">
        <v>0.62980000000000003</v>
      </c>
      <c r="AL164" s="14">
        <v>0.69989999999999997</v>
      </c>
      <c r="AM164" s="14">
        <v>0.22570000000000001</v>
      </c>
      <c r="AN164" s="14">
        <v>0.93910000000000005</v>
      </c>
      <c r="AO164" s="14">
        <v>7.6E-3</v>
      </c>
      <c r="AP164" s="4"/>
      <c r="AQ164" s="4"/>
      <c r="AR164" s="4"/>
      <c r="AS164" s="4"/>
      <c r="AT164" s="4"/>
      <c r="AU164" s="14"/>
      <c r="AV164" s="14"/>
      <c r="AW164" s="14"/>
      <c r="AX164" s="14"/>
      <c r="AY164" s="14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>
        <v>0.62990000000000002</v>
      </c>
      <c r="BK164" s="4">
        <v>0.69910000000000005</v>
      </c>
      <c r="BL164" s="4">
        <v>0.22270000000000001</v>
      </c>
      <c r="BM164" s="4">
        <v>0.93869999999999998</v>
      </c>
      <c r="BN164" s="4">
        <v>7.6E-3</v>
      </c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14">
        <v>0.62919999999999998</v>
      </c>
      <c r="CJ164" s="14">
        <v>0.69740000000000002</v>
      </c>
      <c r="CK164" s="14">
        <v>0.22819999999999999</v>
      </c>
      <c r="CL164" s="14">
        <v>0.93700000000000006</v>
      </c>
      <c r="CM164" s="14">
        <v>5.7000000000000002E-3</v>
      </c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4">
        <v>0.62970000000000004</v>
      </c>
      <c r="DI164" s="4">
        <v>0.69940000000000002</v>
      </c>
      <c r="DJ164" s="4">
        <v>0.22189999999999999</v>
      </c>
      <c r="DK164" s="4">
        <v>0.93879999999999997</v>
      </c>
      <c r="DL164" s="4">
        <v>5.4000000000000003E-3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0.62949999999999995</v>
      </c>
      <c r="EH164" s="5">
        <v>0.69899999999999995</v>
      </c>
      <c r="EI164" s="5">
        <v>0.22539999999999999</v>
      </c>
      <c r="EJ164" s="5">
        <v>0.93810000000000004</v>
      </c>
      <c r="EK164" s="5">
        <v>5.1999999999999998E-3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0.62944999999999995</v>
      </c>
      <c r="EW164" s="4">
        <f t="shared" si="37"/>
        <v>0.69836666666666669</v>
      </c>
      <c r="EX164" s="4">
        <f t="shared" si="38"/>
        <v>0.22501666666666667</v>
      </c>
      <c r="EY164" s="4">
        <f t="shared" si="39"/>
        <v>0.93830000000000002</v>
      </c>
      <c r="EZ164" s="4">
        <f t="shared" si="40"/>
        <v>5.9166666666666673E-3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k=5, r=0.5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k=5, r=0.5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r=0.5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k=10, r=0.5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k=5, r=0.5</v>
      </c>
    </row>
    <row r="165" spans="1:161" x14ac:dyDescent="0.2">
      <c r="A165" s="1" t="s">
        <v>146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>
        <v>0.62790000000000001</v>
      </c>
      <c r="M165" s="4">
        <v>0.69240000000000002</v>
      </c>
      <c r="N165" s="4">
        <v>0.23449999999999999</v>
      </c>
      <c r="O165" s="4">
        <v>0.93810000000000004</v>
      </c>
      <c r="P165" s="4">
        <v>4.1000000000000003E-3</v>
      </c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14"/>
      <c r="AB165" s="14"/>
      <c r="AC165" s="14"/>
      <c r="AD165" s="14"/>
      <c r="AE165" s="14"/>
      <c r="AF165" s="4"/>
      <c r="AG165" s="4"/>
      <c r="AH165" s="4"/>
      <c r="AI165" s="4"/>
      <c r="AJ165" s="4"/>
      <c r="AK165" s="14">
        <v>0.62949999999999995</v>
      </c>
      <c r="AL165" s="14">
        <v>0.69769999999999999</v>
      </c>
      <c r="AM165" s="14">
        <v>0.23330000000000001</v>
      </c>
      <c r="AN165" s="14">
        <v>0.93910000000000005</v>
      </c>
      <c r="AO165" s="14">
        <v>7.9000000000000008E-3</v>
      </c>
      <c r="AP165" s="4"/>
      <c r="AQ165" s="4"/>
      <c r="AR165" s="4"/>
      <c r="AS165" s="4"/>
      <c r="AT165" s="4"/>
      <c r="AU165" s="14"/>
      <c r="AV165" s="14"/>
      <c r="AW165" s="14"/>
      <c r="AX165" s="14"/>
      <c r="AY165" s="14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>
        <v>0.62960000000000005</v>
      </c>
      <c r="BK165" s="4">
        <v>0.69679999999999997</v>
      </c>
      <c r="BL165" s="4">
        <v>0.2311</v>
      </c>
      <c r="BM165" s="4">
        <v>0.93869999999999998</v>
      </c>
      <c r="BN165" s="4">
        <v>8.0999999999999996E-3</v>
      </c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14">
        <v>0.62890000000000001</v>
      </c>
      <c r="CJ165" s="14">
        <v>0.69520000000000004</v>
      </c>
      <c r="CK165" s="14">
        <v>0.23780000000000001</v>
      </c>
      <c r="CL165" s="14">
        <v>0.93700000000000006</v>
      </c>
      <c r="CM165" s="14">
        <v>5.7000000000000002E-3</v>
      </c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>
        <v>0.62929999999999997</v>
      </c>
      <c r="DI165" s="4">
        <v>0.69699999999999995</v>
      </c>
      <c r="DJ165" s="4">
        <v>0.23089999999999999</v>
      </c>
      <c r="DK165" s="4">
        <v>0.93879999999999997</v>
      </c>
      <c r="DL165" s="4">
        <v>5.4000000000000003E-3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0.62909999999999999</v>
      </c>
      <c r="EH165" s="5">
        <v>0.69669999999999999</v>
      </c>
      <c r="EI165" s="5">
        <v>0.23369999999999999</v>
      </c>
      <c r="EJ165" s="5">
        <v>0.93810000000000004</v>
      </c>
      <c r="EK165" s="5">
        <v>5.1999999999999998E-3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0.62905</v>
      </c>
      <c r="EW165" s="4">
        <f t="shared" si="37"/>
        <v>0.69596666666666662</v>
      </c>
      <c r="EX165" s="4">
        <f t="shared" si="38"/>
        <v>0.23355000000000001</v>
      </c>
      <c r="EY165" s="4">
        <f t="shared" si="39"/>
        <v>0.93830000000000002</v>
      </c>
      <c r="EZ165" s="4">
        <f t="shared" si="40"/>
        <v>6.0666666666666673E-3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k=5, r=0.5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k=5, r=0.5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r=0.5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k=10, r=0.5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k=5, r=0.5</v>
      </c>
    </row>
    <row r="166" spans="1:161" x14ac:dyDescent="0.2">
      <c r="A166" s="1" t="s">
        <v>147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>
        <v>0.61199999999999999</v>
      </c>
      <c r="M166" s="4">
        <v>0.65239999999999998</v>
      </c>
      <c r="N166" s="4">
        <v>0.24590000000000001</v>
      </c>
      <c r="O166" s="4">
        <v>0.89810000000000001</v>
      </c>
      <c r="P166" s="4">
        <v>4.7000000000000002E-3</v>
      </c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14"/>
      <c r="AB166" s="14"/>
      <c r="AC166" s="14"/>
      <c r="AD166" s="14"/>
      <c r="AE166" s="14"/>
      <c r="AF166" s="4"/>
      <c r="AG166" s="4"/>
      <c r="AH166" s="4"/>
      <c r="AI166" s="4"/>
      <c r="AJ166" s="4"/>
      <c r="AK166" s="14">
        <v>0.61399999999999999</v>
      </c>
      <c r="AL166" s="14">
        <v>0.65859999999999996</v>
      </c>
      <c r="AM166" s="14">
        <v>0.2399</v>
      </c>
      <c r="AN166" s="14">
        <v>0.89970000000000006</v>
      </c>
      <c r="AO166" s="14">
        <v>8.8999999999999999E-3</v>
      </c>
      <c r="AP166" s="4"/>
      <c r="AQ166" s="4"/>
      <c r="AR166" s="4"/>
      <c r="AS166" s="4"/>
      <c r="AT166" s="4"/>
      <c r="AU166" s="14"/>
      <c r="AV166" s="14"/>
      <c r="AW166" s="14"/>
      <c r="AX166" s="14"/>
      <c r="AY166" s="14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>
        <v>0.61360000000000003</v>
      </c>
      <c r="BK166" s="4">
        <v>0.65769999999999995</v>
      </c>
      <c r="BL166" s="4">
        <v>0.23530000000000001</v>
      </c>
      <c r="BM166" s="4">
        <v>0.89959999999999996</v>
      </c>
      <c r="BN166" s="4">
        <v>9.5999999999999992E-3</v>
      </c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14">
        <v>0.61260000000000003</v>
      </c>
      <c r="CJ166" s="14">
        <v>0.65549999999999997</v>
      </c>
      <c r="CK166" s="14">
        <v>0.24279999999999999</v>
      </c>
      <c r="CL166" s="14">
        <v>0.89859999999999995</v>
      </c>
      <c r="CM166" s="14">
        <v>6.4999999999999997E-3</v>
      </c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>
        <v>0.61329999999999996</v>
      </c>
      <c r="DI166" s="4">
        <v>0.65790000000000004</v>
      </c>
      <c r="DJ166" s="4">
        <v>0.2384</v>
      </c>
      <c r="DK166" s="4">
        <v>0.89900000000000002</v>
      </c>
      <c r="DL166" s="4">
        <v>6.0000000000000001E-3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0.6129</v>
      </c>
      <c r="EH166" s="5">
        <v>0.65690000000000004</v>
      </c>
      <c r="EI166" s="5">
        <v>0.24079999999999999</v>
      </c>
      <c r="EJ166" s="5">
        <v>0.89870000000000005</v>
      </c>
      <c r="EK166" s="5">
        <v>6.1000000000000004E-3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0.61306666666666665</v>
      </c>
      <c r="EW166" s="4">
        <f t="shared" si="37"/>
        <v>0.65649999999999997</v>
      </c>
      <c r="EX166" s="4">
        <f t="shared" si="38"/>
        <v>0.24051666666666668</v>
      </c>
      <c r="EY166" s="4">
        <f t="shared" si="39"/>
        <v>0.89895000000000003</v>
      </c>
      <c r="EZ166" s="4">
        <f t="shared" si="40"/>
        <v>6.9666666666666661E-3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k=5, r=0.5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r=0.5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k=5, r=0.5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k=10, r=0.5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k=5, r=0.5</v>
      </c>
    </row>
    <row r="167" spans="1:161" x14ac:dyDescent="0.2">
      <c r="A167" s="1" t="s">
        <v>148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>
        <v>0.62729999999999997</v>
      </c>
      <c r="M167" s="4">
        <v>0.69159999999999999</v>
      </c>
      <c r="N167" s="4">
        <v>0.2281</v>
      </c>
      <c r="O167" s="4">
        <v>0.93810000000000004</v>
      </c>
      <c r="P167" s="4">
        <v>4.1999999999999997E-3</v>
      </c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14"/>
      <c r="AB167" s="14"/>
      <c r="AC167" s="14"/>
      <c r="AD167" s="14"/>
      <c r="AE167" s="14"/>
      <c r="AF167" s="4"/>
      <c r="AG167" s="4"/>
      <c r="AH167" s="4"/>
      <c r="AI167" s="4"/>
      <c r="AJ167" s="4"/>
      <c r="AK167" s="14">
        <v>0.62860000000000005</v>
      </c>
      <c r="AL167" s="14">
        <v>0.69640000000000002</v>
      </c>
      <c r="AM167" s="14">
        <v>0.22700000000000001</v>
      </c>
      <c r="AN167" s="14">
        <v>0.93910000000000005</v>
      </c>
      <c r="AO167" s="14">
        <v>7.7999999999999996E-3</v>
      </c>
      <c r="AP167" s="4"/>
      <c r="AQ167" s="4"/>
      <c r="AR167" s="4"/>
      <c r="AS167" s="4"/>
      <c r="AT167" s="4"/>
      <c r="AU167" s="14"/>
      <c r="AV167" s="14"/>
      <c r="AW167" s="14"/>
      <c r="AX167" s="14"/>
      <c r="AY167" s="14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>
        <v>0.62860000000000005</v>
      </c>
      <c r="BK167" s="4">
        <v>0.69540000000000002</v>
      </c>
      <c r="BL167" s="4">
        <v>0.22409999999999999</v>
      </c>
      <c r="BM167" s="4">
        <v>0.93869999999999998</v>
      </c>
      <c r="BN167" s="4">
        <v>8.2000000000000007E-3</v>
      </c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14">
        <v>0.62790000000000001</v>
      </c>
      <c r="CJ167" s="14">
        <v>0.69359999999999999</v>
      </c>
      <c r="CK167" s="14">
        <v>0.23019999999999999</v>
      </c>
      <c r="CL167" s="14">
        <v>0.93700000000000006</v>
      </c>
      <c r="CM167" s="14">
        <v>5.7000000000000002E-3</v>
      </c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>
        <v>0.62839999999999996</v>
      </c>
      <c r="DI167" s="4">
        <v>0.6956</v>
      </c>
      <c r="DJ167" s="4">
        <v>0.22359999999999999</v>
      </c>
      <c r="DK167" s="4">
        <v>0.93879999999999997</v>
      </c>
      <c r="DL167" s="4">
        <v>5.3E-3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0.62819999999999998</v>
      </c>
      <c r="EH167" s="5">
        <v>0.69540000000000002</v>
      </c>
      <c r="EI167" s="5">
        <v>0.22700000000000001</v>
      </c>
      <c r="EJ167" s="5">
        <v>0.93810000000000004</v>
      </c>
      <c r="EK167" s="5">
        <v>5.1999999999999998E-3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0.62816666666666665</v>
      </c>
      <c r="EW167" s="4">
        <f t="shared" si="37"/>
        <v>0.69466666666666665</v>
      </c>
      <c r="EX167" s="4">
        <f t="shared" si="38"/>
        <v>0.22666666666666668</v>
      </c>
      <c r="EY167" s="4">
        <f t="shared" si="39"/>
        <v>0.93830000000000002</v>
      </c>
      <c r="EZ167" s="4">
        <f t="shared" si="40"/>
        <v>6.0666666666666673E-3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k=5, r=0.5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k=5, r=0.5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r=0.5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k=10, r=0.5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k=5, r=0.5</v>
      </c>
    </row>
    <row r="168" spans="1:161" x14ac:dyDescent="0.2">
      <c r="A168" s="1" t="s">
        <v>149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>
        <v>0.62519999999999998</v>
      </c>
      <c r="M168" s="4">
        <v>0.68720000000000003</v>
      </c>
      <c r="N168" s="4">
        <v>0.24379999999999999</v>
      </c>
      <c r="O168" s="4">
        <v>0.93810000000000004</v>
      </c>
      <c r="P168" s="4">
        <v>3.0000000000000001E-3</v>
      </c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14"/>
      <c r="AB168" s="14"/>
      <c r="AC168" s="14"/>
      <c r="AD168" s="14"/>
      <c r="AE168" s="14"/>
      <c r="AF168" s="4"/>
      <c r="AG168" s="4"/>
      <c r="AH168" s="4"/>
      <c r="AI168" s="4"/>
      <c r="AJ168" s="4"/>
      <c r="AK168" s="14"/>
      <c r="AL168" s="14"/>
      <c r="AM168" s="14"/>
      <c r="AN168" s="14"/>
      <c r="AO168" s="14"/>
      <c r="AP168" s="4"/>
      <c r="AQ168" s="4"/>
      <c r="AR168" s="4"/>
      <c r="AS168" s="4"/>
      <c r="AT168" s="4"/>
      <c r="AU168" s="14"/>
      <c r="AV168" s="14"/>
      <c r="AW168" s="14"/>
      <c r="AX168" s="14"/>
      <c r="AY168" s="14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>
        <v>0.62680000000000002</v>
      </c>
      <c r="DI168" s="4">
        <v>0.69189999999999996</v>
      </c>
      <c r="DJ168" s="4">
        <v>0.2364</v>
      </c>
      <c r="DK168" s="4">
        <v>0.93879999999999997</v>
      </c>
      <c r="DL168" s="4">
        <v>3.5000000000000001E-3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0.626</v>
      </c>
      <c r="EW168" s="4">
        <f t="shared" si="37"/>
        <v>0.68955</v>
      </c>
      <c r="EX168" s="4">
        <f t="shared" si="38"/>
        <v>0.24009999999999998</v>
      </c>
      <c r="EY168" s="4">
        <f t="shared" si="39"/>
        <v>0.93845000000000001</v>
      </c>
      <c r="EZ168" s="4">
        <f t="shared" si="40"/>
        <v>3.2500000000000003E-3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k=5, r=0.5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k=5, r=0.5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k=5, r=0.5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k=50, r=0.5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k=5, r=0.5</v>
      </c>
    </row>
    <row r="169" spans="1:161" x14ac:dyDescent="0.2">
      <c r="A169" s="1" t="s">
        <v>150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>
        <v>0.63190000000000002</v>
      </c>
      <c r="M169" s="4">
        <v>0.70230000000000004</v>
      </c>
      <c r="N169" s="4">
        <v>0.23419999999999999</v>
      </c>
      <c r="O169" s="4">
        <v>0.94830000000000003</v>
      </c>
      <c r="P169" s="4">
        <v>3.5000000000000001E-3</v>
      </c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14"/>
      <c r="AB169" s="14"/>
      <c r="AC169" s="14"/>
      <c r="AD169" s="14"/>
      <c r="AE169" s="14"/>
      <c r="AF169" s="4"/>
      <c r="AG169" s="4"/>
      <c r="AH169" s="4"/>
      <c r="AI169" s="4"/>
      <c r="AJ169" s="4"/>
      <c r="AK169" s="14"/>
      <c r="AL169" s="14"/>
      <c r="AM169" s="14"/>
      <c r="AN169" s="14"/>
      <c r="AO169" s="14"/>
      <c r="AP169" s="4"/>
      <c r="AQ169" s="4"/>
      <c r="AR169" s="4"/>
      <c r="AS169" s="4"/>
      <c r="AT169" s="4"/>
      <c r="AU169" s="14"/>
      <c r="AV169" s="14"/>
      <c r="AW169" s="14"/>
      <c r="AX169" s="14"/>
      <c r="AY169" s="14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>
        <v>0.63319999999999999</v>
      </c>
      <c r="DI169" s="4">
        <v>0.70720000000000005</v>
      </c>
      <c r="DJ169" s="4">
        <v>0.2266</v>
      </c>
      <c r="DK169" s="4">
        <v>0.94879999999999998</v>
      </c>
      <c r="DL169" s="4">
        <v>4.3E-3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0.63254999999999995</v>
      </c>
      <c r="EW169" s="4">
        <f t="shared" si="37"/>
        <v>0.70474999999999999</v>
      </c>
      <c r="EX169" s="4">
        <f t="shared" si="38"/>
        <v>0.23039999999999999</v>
      </c>
      <c r="EY169" s="4">
        <f t="shared" si="39"/>
        <v>0.94855</v>
      </c>
      <c r="EZ169" s="4">
        <f t="shared" si="40"/>
        <v>3.8999999999999998E-3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k=5, r=0.5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k=5, r=0.5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k=5, r=0.5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k=50, r=0.5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k=5, r=0.5</v>
      </c>
    </row>
    <row r="170" spans="1:161" x14ac:dyDescent="0.2">
      <c r="A170" s="1" t="s">
        <v>151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>
        <v>0.62670000000000003</v>
      </c>
      <c r="M170" s="4">
        <v>0.69189999999999996</v>
      </c>
      <c r="N170" s="4">
        <v>0.2321</v>
      </c>
      <c r="O170" s="4">
        <v>0.93810000000000004</v>
      </c>
      <c r="P170" s="4">
        <v>2.8999999999999998E-3</v>
      </c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14"/>
      <c r="AB170" s="14"/>
      <c r="AC170" s="14"/>
      <c r="AD170" s="14"/>
      <c r="AE170" s="14"/>
      <c r="AF170" s="4"/>
      <c r="AG170" s="4"/>
      <c r="AH170" s="4"/>
      <c r="AI170" s="4"/>
      <c r="AJ170" s="4"/>
      <c r="AK170" s="14"/>
      <c r="AL170" s="14"/>
      <c r="AM170" s="14"/>
      <c r="AN170" s="14"/>
      <c r="AO170" s="14"/>
      <c r="AP170" s="4"/>
      <c r="AQ170" s="4"/>
      <c r="AR170" s="4"/>
      <c r="AS170" s="4"/>
      <c r="AT170" s="4"/>
      <c r="AU170" s="14"/>
      <c r="AV170" s="14"/>
      <c r="AW170" s="14"/>
      <c r="AX170" s="14"/>
      <c r="AY170" s="14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>
        <v>0.62780000000000002</v>
      </c>
      <c r="DI170" s="4">
        <v>0.69620000000000004</v>
      </c>
      <c r="DJ170" s="4">
        <v>0.2283</v>
      </c>
      <c r="DK170" s="4">
        <v>0.93879999999999997</v>
      </c>
      <c r="DL170" s="4">
        <v>3.8999999999999998E-3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0.62725000000000009</v>
      </c>
      <c r="EW170" s="4">
        <f t="shared" si="37"/>
        <v>0.69405000000000006</v>
      </c>
      <c r="EX170" s="4">
        <f t="shared" si="38"/>
        <v>0.23020000000000002</v>
      </c>
      <c r="EY170" s="4">
        <f t="shared" si="39"/>
        <v>0.93845000000000001</v>
      </c>
      <c r="EZ170" s="4">
        <f t="shared" si="40"/>
        <v>3.3999999999999998E-3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k=5, r=0.5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k=5, r=0.5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k=5, r=0.5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k=50, r=0.5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k=5, r=0.5</v>
      </c>
    </row>
    <row r="171" spans="1:161" x14ac:dyDescent="0.2">
      <c r="A171" s="1" t="s">
        <v>152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>
        <v>0.62909999999999999</v>
      </c>
      <c r="M171" s="4">
        <v>0.70450000000000002</v>
      </c>
      <c r="N171" s="4">
        <v>0.2429</v>
      </c>
      <c r="O171" s="4">
        <v>0.94830000000000003</v>
      </c>
      <c r="P171" s="4">
        <v>3.3E-3</v>
      </c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14"/>
      <c r="AB171" s="14"/>
      <c r="AC171" s="14"/>
      <c r="AD171" s="14"/>
      <c r="AE171" s="14"/>
      <c r="AF171" s="4"/>
      <c r="AG171" s="4"/>
      <c r="AH171" s="4"/>
      <c r="AI171" s="4"/>
      <c r="AJ171" s="4"/>
      <c r="AK171" s="14"/>
      <c r="AL171" s="14"/>
      <c r="AM171" s="14"/>
      <c r="AN171" s="14"/>
      <c r="AO171" s="14"/>
      <c r="AP171" s="4"/>
      <c r="AQ171" s="4"/>
      <c r="AR171" s="4"/>
      <c r="AS171" s="4"/>
      <c r="AT171" s="4"/>
      <c r="AU171" s="14"/>
      <c r="AV171" s="14"/>
      <c r="AW171" s="14"/>
      <c r="AX171" s="14"/>
      <c r="AY171" s="14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>
        <v>0.63049999999999995</v>
      </c>
      <c r="DI171" s="4">
        <v>0.7107</v>
      </c>
      <c r="DJ171" s="4">
        <v>0.2354</v>
      </c>
      <c r="DK171" s="4">
        <v>0.94879999999999998</v>
      </c>
      <c r="DL171" s="4">
        <v>4.1999999999999997E-3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0.62979999999999992</v>
      </c>
      <c r="EW171" s="4">
        <f t="shared" si="37"/>
        <v>0.70760000000000001</v>
      </c>
      <c r="EX171" s="4">
        <f t="shared" si="38"/>
        <v>0.23915</v>
      </c>
      <c r="EY171" s="4">
        <f t="shared" si="39"/>
        <v>0.94855</v>
      </c>
      <c r="EZ171" s="4">
        <f t="shared" si="40"/>
        <v>3.7499999999999999E-3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k=5, r=0.5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r=0.5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k=5, r=0.5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k=50, r=0.5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k=5, r=0.5</v>
      </c>
    </row>
    <row r="172" spans="1:161" x14ac:dyDescent="0.2">
      <c r="A172" s="1" t="s">
        <v>153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>
        <v>0.62980000000000003</v>
      </c>
      <c r="M172" s="4">
        <v>0.70579999999999998</v>
      </c>
      <c r="N172" s="4">
        <v>0.24260000000000001</v>
      </c>
      <c r="O172" s="4">
        <v>0.94830000000000003</v>
      </c>
      <c r="P172" s="4">
        <v>3.8999999999999998E-3</v>
      </c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14"/>
      <c r="AB172" s="14"/>
      <c r="AC172" s="14"/>
      <c r="AD172" s="14"/>
      <c r="AE172" s="14"/>
      <c r="AF172" s="4"/>
      <c r="AG172" s="4"/>
      <c r="AH172" s="4"/>
      <c r="AI172" s="4"/>
      <c r="AJ172" s="4"/>
      <c r="AK172" s="14"/>
      <c r="AL172" s="14"/>
      <c r="AM172" s="14"/>
      <c r="AN172" s="14"/>
      <c r="AO172" s="14"/>
      <c r="AP172" s="4"/>
      <c r="AQ172" s="4"/>
      <c r="AR172" s="4"/>
      <c r="AS172" s="4"/>
      <c r="AT172" s="4"/>
      <c r="AU172" s="14"/>
      <c r="AV172" s="14"/>
      <c r="AW172" s="14"/>
      <c r="AX172" s="14"/>
      <c r="AY172" s="14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>
        <v>0.63129999999999997</v>
      </c>
      <c r="DI172" s="4">
        <v>0.71250000000000002</v>
      </c>
      <c r="DJ172" s="4">
        <v>0.2344</v>
      </c>
      <c r="DK172" s="4">
        <v>0.94879999999999998</v>
      </c>
      <c r="DL172" s="4">
        <v>4.7000000000000002E-3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0.63054999999999994</v>
      </c>
      <c r="EW172" s="4">
        <f t="shared" si="37"/>
        <v>0.70914999999999995</v>
      </c>
      <c r="EX172" s="4">
        <f t="shared" si="38"/>
        <v>0.23849999999999999</v>
      </c>
      <c r="EY172" s="4">
        <f t="shared" si="39"/>
        <v>0.94855</v>
      </c>
      <c r="EZ172" s="4">
        <f t="shared" si="40"/>
        <v>4.3E-3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k=5, r=0.5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k=5, r=0.5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k=5, r=0.5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k=50, r=0.5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k=5, r=0.5</v>
      </c>
    </row>
    <row r="173" spans="1:161" x14ac:dyDescent="0.2">
      <c r="A173" s="1" t="s">
        <v>154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>
        <v>0.63070000000000004</v>
      </c>
      <c r="M173" s="4">
        <v>0.7006</v>
      </c>
      <c r="N173" s="4">
        <v>0.23530000000000001</v>
      </c>
      <c r="O173" s="4">
        <v>0.94830000000000003</v>
      </c>
      <c r="P173" s="4">
        <v>3.0000000000000001E-3</v>
      </c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14"/>
      <c r="AB173" s="14"/>
      <c r="AC173" s="14"/>
      <c r="AD173" s="14"/>
      <c r="AE173" s="14"/>
      <c r="AF173" s="4"/>
      <c r="AG173" s="4"/>
      <c r="AH173" s="4"/>
      <c r="AI173" s="4"/>
      <c r="AJ173" s="4"/>
      <c r="AK173" s="14"/>
      <c r="AL173" s="14"/>
      <c r="AM173" s="14"/>
      <c r="AN173" s="14"/>
      <c r="AO173" s="14"/>
      <c r="AP173" s="4"/>
      <c r="AQ173" s="4"/>
      <c r="AR173" s="4"/>
      <c r="AS173" s="4"/>
      <c r="AT173" s="4"/>
      <c r="AU173" s="14"/>
      <c r="AV173" s="14"/>
      <c r="AW173" s="14"/>
      <c r="AX173" s="14"/>
      <c r="AY173" s="14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>
        <v>0.63190000000000002</v>
      </c>
      <c r="DI173" s="4">
        <v>0.70550000000000002</v>
      </c>
      <c r="DJ173" s="4">
        <v>0.22750000000000001</v>
      </c>
      <c r="DK173" s="4">
        <v>0.94879999999999998</v>
      </c>
      <c r="DL173" s="4">
        <v>3.8999999999999998E-3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0.63129999999999997</v>
      </c>
      <c r="EW173" s="4">
        <f t="shared" si="37"/>
        <v>0.70304999999999995</v>
      </c>
      <c r="EX173" s="4">
        <f t="shared" si="38"/>
        <v>0.23139999999999999</v>
      </c>
      <c r="EY173" s="4">
        <f t="shared" si="39"/>
        <v>0.94855</v>
      </c>
      <c r="EZ173" s="4">
        <f t="shared" si="40"/>
        <v>3.4499999999999999E-3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k=5, r=0.5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k=5, r=0.5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k=5, r=0.5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k=50, r=0.5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k=5, r=0.5</v>
      </c>
    </row>
    <row r="174" spans="1:161" x14ac:dyDescent="0.2">
      <c r="A174" s="1" t="s">
        <v>155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>
        <v>0.63170000000000004</v>
      </c>
      <c r="M174" s="4">
        <v>0.70279999999999998</v>
      </c>
      <c r="N174" s="4">
        <v>0.2344</v>
      </c>
      <c r="O174" s="4">
        <v>0.94830000000000003</v>
      </c>
      <c r="P174" s="4">
        <v>3.5000000000000001E-3</v>
      </c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14"/>
      <c r="AB174" s="14"/>
      <c r="AC174" s="14"/>
      <c r="AD174" s="14"/>
      <c r="AE174" s="14"/>
      <c r="AF174" s="4"/>
      <c r="AG174" s="4"/>
      <c r="AH174" s="4"/>
      <c r="AI174" s="4"/>
      <c r="AJ174" s="4"/>
      <c r="AK174" s="14"/>
      <c r="AL174" s="14"/>
      <c r="AM174" s="14"/>
      <c r="AN174" s="14"/>
      <c r="AO174" s="14"/>
      <c r="AP174" s="4"/>
      <c r="AQ174" s="4"/>
      <c r="AR174" s="4"/>
      <c r="AS174" s="4"/>
      <c r="AT174" s="4"/>
      <c r="AU174" s="14"/>
      <c r="AV174" s="14"/>
      <c r="AW174" s="14"/>
      <c r="AX174" s="14"/>
      <c r="AY174" s="14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>
        <v>0.6331</v>
      </c>
      <c r="DI174" s="4">
        <v>0.70820000000000005</v>
      </c>
      <c r="DJ174" s="4">
        <v>0.22639999999999999</v>
      </c>
      <c r="DK174" s="4">
        <v>0.94879999999999998</v>
      </c>
      <c r="DL174" s="4">
        <v>4.4999999999999997E-3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0.63240000000000007</v>
      </c>
      <c r="EW174" s="4">
        <f t="shared" si="37"/>
        <v>0.70550000000000002</v>
      </c>
      <c r="EX174" s="4">
        <f t="shared" si="38"/>
        <v>0.23039999999999999</v>
      </c>
      <c r="EY174" s="4">
        <f t="shared" si="39"/>
        <v>0.94855</v>
      </c>
      <c r="EZ174" s="4">
        <f t="shared" si="40"/>
        <v>4.0000000000000001E-3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k=5, r=0.5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k=5, r=0.5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k=5, r=0.5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k=50, r=0.5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k=5, r=0.5</v>
      </c>
    </row>
    <row r="175" spans="1:161" x14ac:dyDescent="0.2">
      <c r="A175" s="1" t="s">
        <v>156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>
        <v>0.63039999999999996</v>
      </c>
      <c r="M175" s="4">
        <v>0.70209999999999995</v>
      </c>
      <c r="N175" s="4">
        <v>0.23980000000000001</v>
      </c>
      <c r="O175" s="4">
        <v>0.94830000000000003</v>
      </c>
      <c r="P175" s="4">
        <v>3.0000000000000001E-3</v>
      </c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14"/>
      <c r="AB175" s="14"/>
      <c r="AC175" s="14"/>
      <c r="AD175" s="14"/>
      <c r="AE175" s="14"/>
      <c r="AF175" s="4"/>
      <c r="AG175" s="4"/>
      <c r="AH175" s="4"/>
      <c r="AI175" s="4"/>
      <c r="AJ175" s="4"/>
      <c r="AK175" s="14"/>
      <c r="AL175" s="14"/>
      <c r="AM175" s="14"/>
      <c r="AN175" s="14"/>
      <c r="AO175" s="14"/>
      <c r="AP175" s="4"/>
      <c r="AQ175" s="4"/>
      <c r="AR175" s="4"/>
      <c r="AS175" s="4"/>
      <c r="AT175" s="4"/>
      <c r="AU175" s="14"/>
      <c r="AV175" s="14"/>
      <c r="AW175" s="14"/>
      <c r="AX175" s="14"/>
      <c r="AY175" s="14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>
        <v>0.63180000000000003</v>
      </c>
      <c r="DI175" s="4">
        <v>0.70760000000000001</v>
      </c>
      <c r="DJ175" s="4">
        <v>0.23230000000000001</v>
      </c>
      <c r="DK175" s="4">
        <v>0.94879999999999998</v>
      </c>
      <c r="DL175" s="4">
        <v>3.7000000000000002E-3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0.63109999999999999</v>
      </c>
      <c r="EW175" s="4">
        <f t="shared" si="37"/>
        <v>0.70484999999999998</v>
      </c>
      <c r="EX175" s="4">
        <f t="shared" si="38"/>
        <v>0.23605000000000001</v>
      </c>
      <c r="EY175" s="4">
        <f t="shared" si="39"/>
        <v>0.94855</v>
      </c>
      <c r="EZ175" s="4">
        <f t="shared" si="40"/>
        <v>3.3500000000000001E-3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k=5, r=0.5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k=5, r=0.5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k=5, r=0.5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k=50, r=0.5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k=5, r=0.5</v>
      </c>
    </row>
    <row r="176" spans="1:161" x14ac:dyDescent="0.2">
      <c r="A176" s="1" t="s">
        <v>157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>
        <v>0.63119999999999998</v>
      </c>
      <c r="M176" s="4">
        <v>0.70369999999999999</v>
      </c>
      <c r="N176" s="4">
        <v>0.23899999999999999</v>
      </c>
      <c r="O176" s="4">
        <v>0.94830000000000003</v>
      </c>
      <c r="P176" s="4">
        <v>3.5999999999999999E-3</v>
      </c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14"/>
      <c r="AB176" s="14"/>
      <c r="AC176" s="14"/>
      <c r="AD176" s="14"/>
      <c r="AE176" s="14"/>
      <c r="AF176" s="4"/>
      <c r="AG176" s="4"/>
      <c r="AH176" s="4"/>
      <c r="AI176" s="4"/>
      <c r="AJ176" s="4"/>
      <c r="AK176" s="14"/>
      <c r="AL176" s="14"/>
      <c r="AM176" s="14"/>
      <c r="AN176" s="14"/>
      <c r="AO176" s="14"/>
      <c r="AP176" s="4"/>
      <c r="AQ176" s="4"/>
      <c r="AR176" s="4"/>
      <c r="AS176" s="4"/>
      <c r="AT176" s="4"/>
      <c r="AU176" s="14"/>
      <c r="AV176" s="14"/>
      <c r="AW176" s="14"/>
      <c r="AX176" s="14"/>
      <c r="AY176" s="14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>
        <v>0.63280000000000003</v>
      </c>
      <c r="DI176" s="4">
        <v>0.70989999999999998</v>
      </c>
      <c r="DJ176" s="4">
        <v>0.23139999999999999</v>
      </c>
      <c r="DK176" s="4">
        <v>0.94879999999999998</v>
      </c>
      <c r="DL176" s="4">
        <v>4.4999999999999997E-3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0.63200000000000001</v>
      </c>
      <c r="EW176" s="4">
        <f t="shared" si="37"/>
        <v>0.70679999999999998</v>
      </c>
      <c r="EX176" s="4">
        <f t="shared" si="38"/>
        <v>0.23519999999999999</v>
      </c>
      <c r="EY176" s="4">
        <f t="shared" si="39"/>
        <v>0.94855</v>
      </c>
      <c r="EZ176" s="4">
        <f t="shared" si="40"/>
        <v>4.0499999999999998E-3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k=5, r=0.5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k=5, r=0.5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k=5, r=0.5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k=50, r=0.5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k=5, r=0.5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>
        <v>0.62660000000000005</v>
      </c>
      <c r="M177" s="4">
        <v>0.69599999999999995</v>
      </c>
      <c r="N177" s="4">
        <v>0.23899999999999999</v>
      </c>
      <c r="O177" s="4">
        <v>0.93810000000000004</v>
      </c>
      <c r="P177" s="4">
        <v>3.3E-3</v>
      </c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>
        <v>0.628</v>
      </c>
      <c r="DI177" s="4">
        <v>0.7016</v>
      </c>
      <c r="DJ177" s="4">
        <v>0.23519999999999999</v>
      </c>
      <c r="DK177" s="4">
        <v>0.93879999999999997</v>
      </c>
      <c r="DL177" s="4">
        <v>4.3E-3</v>
      </c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0.62729999999999997</v>
      </c>
      <c r="EW177" s="4">
        <f t="shared" ref="EW177:EW178" si="43">AVERAGEIFS(B177:EU177,metrics.est,"MSE")</f>
        <v>0.69879999999999998</v>
      </c>
      <c r="EX177" s="4">
        <f t="shared" ref="EX177:EX178" si="44">AVERAGEIFS(B177:EU177,metrics.est,"R")</f>
        <v>0.23709999999999998</v>
      </c>
      <c r="EY177" s="4">
        <f t="shared" ref="EY177:EY178" si="45">AVERAGEIFS(B177:EU177,metrics.est,"Coverage")</f>
        <v>0.93845000000000001</v>
      </c>
      <c r="EZ177" s="4">
        <f t="shared" ref="EZ177:EZ178" si="46">AVERAGEIFS(B177:EU177,metrics.est,"Time")</f>
        <v>3.8E-3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k=5, r=0.5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k=5, r=0.5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k=5, r=0.5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k=50, r=0.5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k=5, r=0.5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>
        <v>0.62639999999999996</v>
      </c>
      <c r="M178" s="4">
        <v>0.69</v>
      </c>
      <c r="N178" s="4">
        <v>0.23980000000000001</v>
      </c>
      <c r="O178" s="4">
        <v>0.93810000000000004</v>
      </c>
      <c r="P178" s="4">
        <v>3.0000000000000001E-3</v>
      </c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>
        <v>0.62760000000000005</v>
      </c>
      <c r="DI178" s="4">
        <v>0.69450000000000001</v>
      </c>
      <c r="DJ178" s="4">
        <v>0.2359</v>
      </c>
      <c r="DK178" s="4">
        <v>0.93879999999999997</v>
      </c>
      <c r="DL178" s="4">
        <v>3.8E-3</v>
      </c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0.627</v>
      </c>
      <c r="EW178" s="4">
        <f t="shared" si="43"/>
        <v>0.69225000000000003</v>
      </c>
      <c r="EX178" s="4">
        <f t="shared" si="44"/>
        <v>0.23785000000000001</v>
      </c>
      <c r="EY178" s="4">
        <f t="shared" si="45"/>
        <v>0.93845000000000001</v>
      </c>
      <c r="EZ178" s="4">
        <f t="shared" si="46"/>
        <v>3.4000000000000002E-3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k=5, r=0.5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k=5, r=0.5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k=5, r=0.5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k=50, r=0.5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k=5, r=0.5</v>
      </c>
    </row>
    <row r="179" spans="1:161" x14ac:dyDescent="0.2">
      <c r="A179" s="1" t="s">
        <v>158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>
        <v>0.61070000000000002</v>
      </c>
      <c r="M179" s="4">
        <v>0.65159999999999996</v>
      </c>
      <c r="N179" s="4">
        <v>0.25009999999999999</v>
      </c>
      <c r="O179" s="4">
        <v>0.89810000000000001</v>
      </c>
      <c r="P179" s="4">
        <v>3.5999999999999999E-3</v>
      </c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14"/>
      <c r="AB179" s="14"/>
      <c r="AC179" s="14"/>
      <c r="AD179" s="14"/>
      <c r="AE179" s="14"/>
      <c r="AF179" s="4"/>
      <c r="AG179" s="4"/>
      <c r="AH179" s="4"/>
      <c r="AI179" s="4"/>
      <c r="AJ179" s="4"/>
      <c r="AK179" s="14"/>
      <c r="AL179" s="14"/>
      <c r="AM179" s="14"/>
      <c r="AN179" s="14"/>
      <c r="AO179" s="14"/>
      <c r="AP179" s="4"/>
      <c r="AQ179" s="4"/>
      <c r="AR179" s="4"/>
      <c r="AS179" s="4"/>
      <c r="AT179" s="4"/>
      <c r="AU179" s="14"/>
      <c r="AV179" s="14"/>
      <c r="AW179" s="14"/>
      <c r="AX179" s="14"/>
      <c r="AY179" s="14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>
        <v>0.61219999999999997</v>
      </c>
      <c r="DI179" s="4">
        <v>0.6573</v>
      </c>
      <c r="DJ179" s="4">
        <v>0.24249999999999999</v>
      </c>
      <c r="DK179" s="4">
        <v>0.89900000000000002</v>
      </c>
      <c r="DL179" s="4">
        <v>5.1000000000000004E-3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0.61145000000000005</v>
      </c>
      <c r="EW179" s="4">
        <f t="shared" ref="EW179:EW180" si="48">AVERAGEIFS(B179:EU179,metrics.est,"MSE")</f>
        <v>0.65444999999999998</v>
      </c>
      <c r="EX179" s="4">
        <f t="shared" ref="EX179:EX180" si="49">AVERAGEIFS(B179:EU179,metrics.est,"R")</f>
        <v>0.24629999999999999</v>
      </c>
      <c r="EY179" s="4">
        <f t="shared" ref="EY179:EY180" si="50">AVERAGEIFS(B179:EU179,metrics.est,"Coverage")</f>
        <v>0.89854999999999996</v>
      </c>
      <c r="EZ179" s="4">
        <f t="shared" ref="EZ179:EZ180" si="51">AVERAGEIFS(B179:EU179,metrics.est,"Time")</f>
        <v>4.3499999999999997E-3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k=5, r=0.5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r=0.5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k=5, r=0.5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k=50, r=0.5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k=5, r=0.5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>
        <v>0.63090000000000002</v>
      </c>
      <c r="M180" s="4">
        <v>0.70669999999999999</v>
      </c>
      <c r="N180" s="4">
        <v>0.24229999999999999</v>
      </c>
      <c r="O180" s="4">
        <v>0.94830000000000003</v>
      </c>
      <c r="P180" s="4">
        <v>3.7000000000000002E-3</v>
      </c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>
        <v>0.63239999999999996</v>
      </c>
      <c r="DI180" s="4">
        <v>0.71289999999999998</v>
      </c>
      <c r="DJ180" s="4">
        <v>0.2341</v>
      </c>
      <c r="DK180" s="4">
        <v>0.94879999999999998</v>
      </c>
      <c r="DL180" s="4">
        <v>5.4999999999999997E-3</v>
      </c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0.63165000000000004</v>
      </c>
      <c r="EW180" s="4">
        <f t="shared" si="48"/>
        <v>0.70979999999999999</v>
      </c>
      <c r="EX180" s="4">
        <f t="shared" si="49"/>
        <v>0.2382</v>
      </c>
      <c r="EY180" s="4">
        <f t="shared" si="50"/>
        <v>0.94855</v>
      </c>
      <c r="EZ180" s="4">
        <f t="shared" si="51"/>
        <v>4.5999999999999999E-3</v>
      </c>
      <c r="FA180" s="11" t="str" cm="1">
        <f t="array" aca="1" ref="FA180" ca="1">CONCATENATE(INDIRECT(ADDRESS(1,MATCH(_xlfn.MINIFS(B180:EU180,metrics.est,"MAE"),B180:EU180,0)+1)), ", ", INDIRECT(ADDRESS(2,MATCH(_xlfn.MINIFS(B180:EU180,metrics.est,"MAE"),B180:EU180,0)+1)))</f>
        <v>k=5, r=0.5</v>
      </c>
      <c r="FB180" s="11" t="str" cm="1">
        <f t="array" aca="1" ref="FB180" ca="1">CONCATENATE(INDIRECT(ADDRESS(1,MATCH(_xlfn.MINIFS(B180:EU180,metrics.est,"MSE"),B180:EU180,0)+1)), ", ", INDIRECT(ADDRESS(2,MATCH(_xlfn.MINIFS(B180:EU180,metrics.est,"MSE"),B180:EU180,0)+1)))</f>
        <v>k=5, r=0.5</v>
      </c>
      <c r="FC180" s="11" t="str" cm="1">
        <f t="array" aca="1" ref="FC180" ca="1">CONCATENATE(INDIRECT(ADDRESS(1,MATCH(_xlfn.MAXIFS(B180:EU180,metrics.est,"R"),B180:EU180,0)+1)), ", ", INDIRECT(ADDRESS(2,MATCH(_xlfn.MAXIFS(B180:EU180,metrics.est,"R"),B180:EU180,0)+1)))</f>
        <v>k=5, r=0.5</v>
      </c>
      <c r="FD180" s="1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k=50, r=0.5</v>
      </c>
      <c r="FE180" s="11" t="str" cm="1">
        <f t="array" aca="1" ref="FE180" ca="1">CONCATENATE(INDIRECT(ADDRESS(1,MATCH(_xlfn.MINIFS(B180:EU180,metrics.est,"Time"),B180:EU180,0)+1)), ", ", INDIRECT(ADDRESS(2,MATCH(_xlfn.MINIFS(B180:EU180,metrics.est,"Time"),B180:EU180,0)+1)))</f>
        <v>k=5, r=0.5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>
        <v>0.62570000000000003</v>
      </c>
      <c r="M181" s="4">
        <v>0.68930000000000002</v>
      </c>
      <c r="N181" s="4">
        <v>0.2336</v>
      </c>
      <c r="O181" s="4">
        <v>0.93810000000000004</v>
      </c>
      <c r="P181" s="4">
        <v>3.0000000000000001E-3</v>
      </c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>
        <v>0.62680000000000002</v>
      </c>
      <c r="DI181" s="4">
        <v>0.69330000000000003</v>
      </c>
      <c r="DJ181" s="4">
        <v>0.2301</v>
      </c>
      <c r="DK181" s="4">
        <v>0.93879999999999997</v>
      </c>
      <c r="DL181" s="4">
        <v>5.1000000000000004E-3</v>
      </c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0.62624999999999997</v>
      </c>
      <c r="EW181" s="4">
        <f t="shared" ref="EW181" si="53">AVERAGEIFS(B181:EU181,metrics.est,"MSE")</f>
        <v>0.69130000000000003</v>
      </c>
      <c r="EX181" s="4">
        <f t="shared" ref="EX181" si="54">AVERAGEIFS(B181:EU181,metrics.est,"R")</f>
        <v>0.23185</v>
      </c>
      <c r="EY181" s="4">
        <f t="shared" ref="EY181" si="55">AVERAGEIFS(B181:EU181,metrics.est,"Coverage")</f>
        <v>0.93845000000000001</v>
      </c>
      <c r="EZ181" s="4">
        <f t="shared" ref="EZ181" si="56">AVERAGEIFS(B181:EU181,metrics.est,"Time")</f>
        <v>4.0499999999999998E-3</v>
      </c>
      <c r="FA181" s="11" t="str" cm="1">
        <f t="array" aca="1" ref="FA181" ca="1">CONCATENATE(INDIRECT(ADDRESS(1,MATCH(_xlfn.MINIFS(B181:EU181,metrics.est,"MAE"),B181:EU181,0)+1)), ", ", INDIRECT(ADDRESS(2,MATCH(_xlfn.MINIFS(B181:EU181,metrics.est,"MAE"),B181:EU181,0)+1)))</f>
        <v>k=5, r=0.5</v>
      </c>
      <c r="FB181" s="11" t="str" cm="1">
        <f t="array" aca="1" ref="FB181" ca="1">CONCATENATE(INDIRECT(ADDRESS(1,MATCH(_xlfn.MINIFS(B181:EU181,metrics.est,"MSE"),B181:EU181,0)+1)), ", ", INDIRECT(ADDRESS(2,MATCH(_xlfn.MINIFS(B181:EU181,metrics.est,"MSE"),B181:EU181,0)+1)))</f>
        <v>k=5, r=0.5</v>
      </c>
      <c r="FC181" s="11" t="str" cm="1">
        <f t="array" aca="1" ref="FC181" ca="1">CONCATENATE(INDIRECT(ADDRESS(1,MATCH(_xlfn.MAXIFS(B181:EU181,metrics.est,"R"),B181:EU181,0)+1)), ", ", INDIRECT(ADDRESS(2,MATCH(_xlfn.MAXIFS(B181:EU181,metrics.est,"R"),B181:EU181,0)+1)))</f>
        <v>k=5, r=0.5</v>
      </c>
      <c r="FD181" s="1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k=50, r=0.5</v>
      </c>
      <c r="FE181" s="11" t="str" cm="1">
        <f t="array" aca="1" ref="FE181" ca="1">CONCATENATE(INDIRECT(ADDRESS(1,MATCH(_xlfn.MINIFS(B181:EU181,metrics.est,"Time"),B181:EU181,0)+1)), ", ", INDIRECT(ADDRESS(2,MATCH(_xlfn.MINIFS(B181:EU181,metrics.est,"Time"),B181:EU181,0)+1)))</f>
        <v>k=5, r=0.5</v>
      </c>
    </row>
    <row r="182" spans="1:161" x14ac:dyDescent="0.2">
      <c r="A182" s="1" t="s">
        <v>159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>
        <v>0.62629999999999997</v>
      </c>
      <c r="M182" s="4">
        <v>0.68940000000000001</v>
      </c>
      <c r="N182" s="4">
        <v>0.24329999999999999</v>
      </c>
      <c r="O182" s="4">
        <v>0.93810000000000004</v>
      </c>
      <c r="P182" s="4">
        <v>3.3999999999999998E-3</v>
      </c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14"/>
      <c r="AB182" s="14"/>
      <c r="AC182" s="14"/>
      <c r="AD182" s="14"/>
      <c r="AE182" s="14"/>
      <c r="AF182" s="4"/>
      <c r="AG182" s="4"/>
      <c r="AH182" s="4"/>
      <c r="AI182" s="4"/>
      <c r="AJ182" s="4"/>
      <c r="AK182" s="14"/>
      <c r="AL182" s="14"/>
      <c r="AM182" s="14"/>
      <c r="AN182" s="14"/>
      <c r="AO182" s="14"/>
      <c r="AP182" s="4"/>
      <c r="AQ182" s="4"/>
      <c r="AR182" s="4"/>
      <c r="AS182" s="4"/>
      <c r="AT182" s="4"/>
      <c r="AU182" s="14"/>
      <c r="AV182" s="14"/>
      <c r="AW182" s="14"/>
      <c r="AX182" s="14"/>
      <c r="AY182" s="14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>
        <v>0.62819999999999998</v>
      </c>
      <c r="DI182" s="4">
        <v>0.6946</v>
      </c>
      <c r="DJ182" s="4">
        <v>0.2349</v>
      </c>
      <c r="DK182" s="4">
        <v>0.93879999999999997</v>
      </c>
      <c r="DL182" s="4">
        <v>8.3999999999999995E-3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0.62724999999999997</v>
      </c>
      <c r="EW182" s="4">
        <f t="shared" si="37"/>
        <v>0.69199999999999995</v>
      </c>
      <c r="EX182" s="4">
        <f t="shared" si="38"/>
        <v>0.23909999999999998</v>
      </c>
      <c r="EY182" s="4">
        <f t="shared" si="39"/>
        <v>0.93845000000000001</v>
      </c>
      <c r="EZ182" s="4">
        <f t="shared" si="40"/>
        <v>5.8999999999999999E-3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k=5, r=0.5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k=5, r=0.5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k=5, r=0.5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k=50, r=0.5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k=5, r=0.5</v>
      </c>
    </row>
    <row r="183" spans="1:161" x14ac:dyDescent="0.2">
      <c r="A183" s="1" t="s">
        <v>160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>
        <v>0.63280000000000003</v>
      </c>
      <c r="M183" s="4">
        <v>0.70489999999999997</v>
      </c>
      <c r="N183" s="4">
        <v>0.23119999999999999</v>
      </c>
      <c r="O183" s="4">
        <v>0.94830000000000003</v>
      </c>
      <c r="P183" s="4">
        <v>4.0000000000000001E-3</v>
      </c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14"/>
      <c r="AB183" s="14"/>
      <c r="AC183" s="14"/>
      <c r="AD183" s="14"/>
      <c r="AE183" s="14"/>
      <c r="AF183" s="4"/>
      <c r="AG183" s="4"/>
      <c r="AH183" s="4"/>
      <c r="AI183" s="4"/>
      <c r="AJ183" s="4"/>
      <c r="AK183" s="14"/>
      <c r="AL183" s="14"/>
      <c r="AM183" s="14"/>
      <c r="AN183" s="14"/>
      <c r="AO183" s="14"/>
      <c r="AP183" s="4"/>
      <c r="AQ183" s="4"/>
      <c r="AR183" s="4"/>
      <c r="AS183" s="4"/>
      <c r="AT183" s="4"/>
      <c r="AU183" s="14"/>
      <c r="AV183" s="14"/>
      <c r="AW183" s="14"/>
      <c r="AX183" s="14"/>
      <c r="AY183" s="14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>
        <v>0.6341</v>
      </c>
      <c r="DI183" s="4">
        <v>0.7097</v>
      </c>
      <c r="DJ183" s="4">
        <v>0.2248</v>
      </c>
      <c r="DK183" s="4">
        <v>0.94879999999999998</v>
      </c>
      <c r="DL183" s="4">
        <v>3.8E-3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0.63345000000000007</v>
      </c>
      <c r="EW183" s="4">
        <f t="shared" si="37"/>
        <v>0.70730000000000004</v>
      </c>
      <c r="EX183" s="4">
        <f t="shared" si="38"/>
        <v>0.22799999999999998</v>
      </c>
      <c r="EY183" s="4">
        <f t="shared" si="39"/>
        <v>0.94855</v>
      </c>
      <c r="EZ183" s="4">
        <f t="shared" si="40"/>
        <v>3.8999999999999998E-3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k=5, r=0.5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k=5, r=0.5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k=5, r=0.5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k=50, r=0.5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k=50, r=0.5</v>
      </c>
    </row>
    <row r="184" spans="1:161" x14ac:dyDescent="0.2">
      <c r="A184" s="1" t="s">
        <v>161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>
        <v>0.62749999999999995</v>
      </c>
      <c r="M184" s="4">
        <v>0.6946</v>
      </c>
      <c r="N184" s="4">
        <v>0.2298</v>
      </c>
      <c r="O184" s="4">
        <v>0.93810000000000004</v>
      </c>
      <c r="P184" s="4">
        <v>3.2000000000000002E-3</v>
      </c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14"/>
      <c r="AB184" s="14"/>
      <c r="AC184" s="14"/>
      <c r="AD184" s="14"/>
      <c r="AE184" s="14"/>
      <c r="AF184" s="4"/>
      <c r="AG184" s="4"/>
      <c r="AH184" s="4"/>
      <c r="AI184" s="4"/>
      <c r="AJ184" s="4"/>
      <c r="AK184" s="14"/>
      <c r="AL184" s="14"/>
      <c r="AM184" s="14"/>
      <c r="AN184" s="14"/>
      <c r="AO184" s="14"/>
      <c r="AP184" s="4"/>
      <c r="AQ184" s="4"/>
      <c r="AR184" s="4"/>
      <c r="AS184" s="4"/>
      <c r="AT184" s="4"/>
      <c r="AU184" s="14"/>
      <c r="AV184" s="14"/>
      <c r="AW184" s="14"/>
      <c r="AX184" s="14"/>
      <c r="AY184" s="14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>
        <v>0.62870000000000004</v>
      </c>
      <c r="DI184" s="4">
        <v>0.69889999999999997</v>
      </c>
      <c r="DJ184" s="4">
        <v>0.22650000000000001</v>
      </c>
      <c r="DK184" s="4">
        <v>0.93879999999999997</v>
      </c>
      <c r="DL184" s="4">
        <v>3.8999999999999998E-3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0.62809999999999999</v>
      </c>
      <c r="EW184" s="4">
        <f t="shared" si="37"/>
        <v>0.69674999999999998</v>
      </c>
      <c r="EX184" s="4">
        <f t="shared" si="38"/>
        <v>0.22815000000000002</v>
      </c>
      <c r="EY184" s="4">
        <f t="shared" si="39"/>
        <v>0.93845000000000001</v>
      </c>
      <c r="EZ184" s="4">
        <f t="shared" si="40"/>
        <v>3.5500000000000002E-3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k=5, r=0.5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k=5, r=0.5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k=5, r=0.5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k=50, r=0.5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k=5, r=0.5</v>
      </c>
    </row>
    <row r="185" spans="1:161" x14ac:dyDescent="0.2">
      <c r="A185" s="1" t="s">
        <v>162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>
        <v>0.62970000000000004</v>
      </c>
      <c r="M185" s="4">
        <v>0.70609999999999995</v>
      </c>
      <c r="N185" s="4">
        <v>0.2412</v>
      </c>
      <c r="O185" s="4">
        <v>0.94830000000000003</v>
      </c>
      <c r="P185" s="4">
        <v>3.3999999999999998E-3</v>
      </c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14"/>
      <c r="AB185" s="14"/>
      <c r="AC185" s="14"/>
      <c r="AD185" s="14"/>
      <c r="AE185" s="14"/>
      <c r="AF185" s="4"/>
      <c r="AG185" s="4"/>
      <c r="AH185" s="4"/>
      <c r="AI185" s="4"/>
      <c r="AJ185" s="4"/>
      <c r="AK185" s="14"/>
      <c r="AL185" s="14"/>
      <c r="AM185" s="14"/>
      <c r="AN185" s="14"/>
      <c r="AO185" s="14"/>
      <c r="AP185" s="4"/>
      <c r="AQ185" s="4"/>
      <c r="AR185" s="4"/>
      <c r="AS185" s="4"/>
      <c r="AT185" s="4"/>
      <c r="AU185" s="14"/>
      <c r="AV185" s="14"/>
      <c r="AW185" s="14"/>
      <c r="AX185" s="14"/>
      <c r="AY185" s="14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>
        <v>0.63109999999999999</v>
      </c>
      <c r="DI185" s="4">
        <v>0.71250000000000002</v>
      </c>
      <c r="DJ185" s="4">
        <v>0.2341</v>
      </c>
      <c r="DK185" s="4">
        <v>0.94879999999999998</v>
      </c>
      <c r="DL185" s="4">
        <v>4.3E-3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0.63040000000000007</v>
      </c>
      <c r="EW185" s="4">
        <f t="shared" si="37"/>
        <v>0.70930000000000004</v>
      </c>
      <c r="EX185" s="4">
        <f t="shared" si="38"/>
        <v>0.23765</v>
      </c>
      <c r="EY185" s="4">
        <f t="shared" si="39"/>
        <v>0.94855</v>
      </c>
      <c r="EZ185" s="4">
        <f t="shared" si="40"/>
        <v>3.8500000000000001E-3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k=5, r=0.5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r=0.5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k=5, r=0.5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k=50, r=0.5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k=5, r=0.5</v>
      </c>
    </row>
    <row r="186" spans="1:161" x14ac:dyDescent="0.2">
      <c r="A186" s="1" t="s">
        <v>163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>
        <v>0.63029999999999997</v>
      </c>
      <c r="M186" s="4">
        <v>0.70730000000000004</v>
      </c>
      <c r="N186" s="4">
        <v>0.24060000000000001</v>
      </c>
      <c r="O186" s="4">
        <v>0.94830000000000003</v>
      </c>
      <c r="P186" s="4">
        <v>3.7000000000000002E-3</v>
      </c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14"/>
      <c r="AB186" s="14"/>
      <c r="AC186" s="14"/>
      <c r="AD186" s="14"/>
      <c r="AE186" s="14"/>
      <c r="AF186" s="4"/>
      <c r="AG186" s="4"/>
      <c r="AH186" s="4"/>
      <c r="AI186" s="4"/>
      <c r="AJ186" s="4"/>
      <c r="AK186" s="14"/>
      <c r="AL186" s="14"/>
      <c r="AM186" s="14"/>
      <c r="AN186" s="14"/>
      <c r="AO186" s="14"/>
      <c r="AP186" s="4"/>
      <c r="AQ186" s="4"/>
      <c r="AR186" s="4"/>
      <c r="AS186" s="4"/>
      <c r="AT186" s="4"/>
      <c r="AU186" s="14"/>
      <c r="AV186" s="14"/>
      <c r="AW186" s="14"/>
      <c r="AX186" s="14"/>
      <c r="AY186" s="14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>
        <v>0.63190000000000002</v>
      </c>
      <c r="DI186" s="4">
        <v>0.71409999999999996</v>
      </c>
      <c r="DJ186" s="4">
        <v>0.23300000000000001</v>
      </c>
      <c r="DK186" s="4">
        <v>0.94879999999999998</v>
      </c>
      <c r="DL186" s="4">
        <v>4.8999999999999998E-3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0.63109999999999999</v>
      </c>
      <c r="EW186" s="4">
        <f t="shared" si="37"/>
        <v>0.7107</v>
      </c>
      <c r="EX186" s="4">
        <f t="shared" si="38"/>
        <v>0.23680000000000001</v>
      </c>
      <c r="EY186" s="4">
        <f t="shared" si="39"/>
        <v>0.94855</v>
      </c>
      <c r="EZ186" s="4">
        <f t="shared" si="40"/>
        <v>4.3E-3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k=5, r=0.5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k=5, r=0.5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k=5, r=0.5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k=50, r=0.5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k=5, r=0.5</v>
      </c>
    </row>
    <row r="187" spans="1:161" x14ac:dyDescent="0.2">
      <c r="A187" s="1" t="s">
        <v>164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>
        <v>0.63149999999999995</v>
      </c>
      <c r="M187" s="4">
        <v>0.70289999999999997</v>
      </c>
      <c r="N187" s="4">
        <v>0.23219999999999999</v>
      </c>
      <c r="O187" s="4">
        <v>0.94830000000000003</v>
      </c>
      <c r="P187" s="4">
        <v>3.0999999999999999E-3</v>
      </c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14"/>
      <c r="AB187" s="14"/>
      <c r="AC187" s="14"/>
      <c r="AD187" s="14"/>
      <c r="AE187" s="14"/>
      <c r="AF187" s="4"/>
      <c r="AG187" s="4"/>
      <c r="AH187" s="4"/>
      <c r="AI187" s="4"/>
      <c r="AJ187" s="4"/>
      <c r="AK187" s="14"/>
      <c r="AL187" s="14"/>
      <c r="AM187" s="14"/>
      <c r="AN187" s="14"/>
      <c r="AO187" s="14"/>
      <c r="AP187" s="4"/>
      <c r="AQ187" s="4"/>
      <c r="AR187" s="4"/>
      <c r="AS187" s="4"/>
      <c r="AT187" s="4"/>
      <c r="AU187" s="14"/>
      <c r="AV187" s="14"/>
      <c r="AW187" s="14"/>
      <c r="AX187" s="14"/>
      <c r="AY187" s="14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>
        <v>0.63270000000000004</v>
      </c>
      <c r="DI187" s="4">
        <v>0.70760000000000001</v>
      </c>
      <c r="DJ187" s="4">
        <v>0.22570000000000001</v>
      </c>
      <c r="DK187" s="4">
        <v>0.94879999999999998</v>
      </c>
      <c r="DL187" s="4">
        <v>4.1000000000000003E-3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0.6321</v>
      </c>
      <c r="EW187" s="4">
        <f t="shared" si="37"/>
        <v>0.70524999999999993</v>
      </c>
      <c r="EX187" s="4">
        <f t="shared" si="38"/>
        <v>0.22894999999999999</v>
      </c>
      <c r="EY187" s="4">
        <f t="shared" si="39"/>
        <v>0.94855</v>
      </c>
      <c r="EZ187" s="4">
        <f t="shared" si="40"/>
        <v>3.5999999999999999E-3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k=5, r=0.5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k=5, r=0.5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k=5, r=0.5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k=50, r=0.5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k=5, r=0.5</v>
      </c>
    </row>
    <row r="188" spans="1:161" x14ac:dyDescent="0.2">
      <c r="A188" s="1" t="s">
        <v>165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>
        <v>0.63249999999999995</v>
      </c>
      <c r="M188" s="4">
        <v>0.70509999999999995</v>
      </c>
      <c r="N188" s="4">
        <v>0.23150000000000001</v>
      </c>
      <c r="O188" s="4">
        <v>0.94830000000000003</v>
      </c>
      <c r="P188" s="4">
        <v>3.7000000000000002E-3</v>
      </c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14"/>
      <c r="AB188" s="14"/>
      <c r="AC188" s="14"/>
      <c r="AD188" s="14"/>
      <c r="AE188" s="14"/>
      <c r="AF188" s="4"/>
      <c r="AG188" s="4"/>
      <c r="AH188" s="4"/>
      <c r="AI188" s="4"/>
      <c r="AJ188" s="4"/>
      <c r="AK188" s="14"/>
      <c r="AL188" s="14"/>
      <c r="AM188" s="14"/>
      <c r="AN188" s="14"/>
      <c r="AO188" s="14"/>
      <c r="AP188" s="4"/>
      <c r="AQ188" s="4"/>
      <c r="AR188" s="4"/>
      <c r="AS188" s="4"/>
      <c r="AT188" s="4"/>
      <c r="AU188" s="14"/>
      <c r="AV188" s="14"/>
      <c r="AW188" s="14"/>
      <c r="AX188" s="14"/>
      <c r="AY188" s="14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>
        <v>0.63390000000000002</v>
      </c>
      <c r="DI188" s="4">
        <v>0.71020000000000005</v>
      </c>
      <c r="DJ188" s="4">
        <v>0.22470000000000001</v>
      </c>
      <c r="DK188" s="4">
        <v>0.94879999999999998</v>
      </c>
      <c r="DL188" s="4">
        <v>4.0000000000000001E-3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0.63319999999999999</v>
      </c>
      <c r="EW188" s="4">
        <f t="shared" si="37"/>
        <v>0.70765</v>
      </c>
      <c r="EX188" s="4">
        <f t="shared" si="38"/>
        <v>0.22810000000000002</v>
      </c>
      <c r="EY188" s="4">
        <f t="shared" si="39"/>
        <v>0.94855</v>
      </c>
      <c r="EZ188" s="4">
        <f t="shared" si="40"/>
        <v>3.8500000000000001E-3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k=5, r=0.5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k=5, r=0.5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k=5, r=0.5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k=50, r=0.5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k=5, r=0.5</v>
      </c>
    </row>
    <row r="189" spans="1:161" x14ac:dyDescent="0.2">
      <c r="A189" s="1" t="s">
        <v>166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>
        <v>0.63109999999999999</v>
      </c>
      <c r="M189" s="4">
        <v>0.70409999999999995</v>
      </c>
      <c r="N189" s="4">
        <v>0.23780000000000001</v>
      </c>
      <c r="O189" s="4">
        <v>0.94830000000000003</v>
      </c>
      <c r="P189" s="4">
        <v>3.0999999999999999E-3</v>
      </c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14"/>
      <c r="AB189" s="14"/>
      <c r="AC189" s="14"/>
      <c r="AD189" s="14"/>
      <c r="AE189" s="14"/>
      <c r="AF189" s="4"/>
      <c r="AG189" s="4"/>
      <c r="AH189" s="4"/>
      <c r="AI189" s="4"/>
      <c r="AJ189" s="4"/>
      <c r="AK189" s="14"/>
      <c r="AL189" s="14"/>
      <c r="AM189" s="14"/>
      <c r="AN189" s="14"/>
      <c r="AO189" s="14"/>
      <c r="AP189" s="4"/>
      <c r="AQ189" s="4"/>
      <c r="AR189" s="4"/>
      <c r="AS189" s="4"/>
      <c r="AT189" s="4"/>
      <c r="AU189" s="14"/>
      <c r="AV189" s="14"/>
      <c r="AW189" s="14"/>
      <c r="AX189" s="14"/>
      <c r="AY189" s="14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>
        <v>0.63249999999999995</v>
      </c>
      <c r="DI189" s="4">
        <v>0.70960000000000001</v>
      </c>
      <c r="DJ189" s="4">
        <v>0.23089999999999999</v>
      </c>
      <c r="DK189" s="4">
        <v>0.94879999999999998</v>
      </c>
      <c r="DL189" s="4">
        <v>3.3999999999999998E-3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0.63179999999999992</v>
      </c>
      <c r="EW189" s="4">
        <f t="shared" si="37"/>
        <v>0.70684999999999998</v>
      </c>
      <c r="EX189" s="4">
        <f t="shared" si="38"/>
        <v>0.23435</v>
      </c>
      <c r="EY189" s="4">
        <f t="shared" si="39"/>
        <v>0.94855</v>
      </c>
      <c r="EZ189" s="4">
        <f t="shared" si="40"/>
        <v>3.2499999999999999E-3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k=5, r=0.5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k=5, r=0.5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k=5, r=0.5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k=50, r=0.5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k=5, r=0.5</v>
      </c>
    </row>
    <row r="190" spans="1:161" x14ac:dyDescent="0.2">
      <c r="A190" s="1" t="s">
        <v>167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>
        <v>0.63180000000000003</v>
      </c>
      <c r="M190" s="4">
        <v>0.7056</v>
      </c>
      <c r="N190" s="4">
        <v>0.2374</v>
      </c>
      <c r="O190" s="4">
        <v>0.94830000000000003</v>
      </c>
      <c r="P190" s="4">
        <v>3.5000000000000001E-3</v>
      </c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14"/>
      <c r="AB190" s="14"/>
      <c r="AC190" s="14"/>
      <c r="AD190" s="14"/>
      <c r="AE190" s="14"/>
      <c r="AF190" s="4"/>
      <c r="AG190" s="4"/>
      <c r="AH190" s="4"/>
      <c r="AI190" s="4"/>
      <c r="AJ190" s="4"/>
      <c r="AK190" s="14"/>
      <c r="AL190" s="14"/>
      <c r="AM190" s="14"/>
      <c r="AN190" s="14"/>
      <c r="AO190" s="14"/>
      <c r="AP190" s="4"/>
      <c r="AQ190" s="4"/>
      <c r="AR190" s="4"/>
      <c r="AS190" s="4"/>
      <c r="AT190" s="4"/>
      <c r="AU190" s="14"/>
      <c r="AV190" s="14"/>
      <c r="AW190" s="14"/>
      <c r="AX190" s="14"/>
      <c r="AY190" s="14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>
        <v>0.63349999999999995</v>
      </c>
      <c r="DI190" s="4">
        <v>0.71160000000000001</v>
      </c>
      <c r="DJ190" s="4">
        <v>0.22989999999999999</v>
      </c>
      <c r="DK190" s="4">
        <v>0.94879999999999998</v>
      </c>
      <c r="DL190" s="4">
        <v>3.8E-3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0.63264999999999993</v>
      </c>
      <c r="EW190" s="4">
        <f t="shared" si="37"/>
        <v>0.70860000000000001</v>
      </c>
      <c r="EX190" s="4">
        <f t="shared" si="38"/>
        <v>0.23365</v>
      </c>
      <c r="EY190" s="4">
        <f t="shared" si="39"/>
        <v>0.94855</v>
      </c>
      <c r="EZ190" s="4">
        <f t="shared" si="40"/>
        <v>3.65E-3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k=5, r=0.5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k=5, r=0.5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k=5, r=0.5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k=50, r=0.5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k=5, r=0.5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0.62719999999999998</v>
      </c>
      <c r="M191" s="4">
        <v>0.69779999999999998</v>
      </c>
      <c r="N191" s="4">
        <v>0.23619999999999999</v>
      </c>
      <c r="O191" s="4">
        <v>0.93810000000000004</v>
      </c>
      <c r="P191" s="4">
        <v>3.3999999999999998E-3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>
        <v>0.62870000000000004</v>
      </c>
      <c r="DI191" s="4">
        <v>0.70350000000000001</v>
      </c>
      <c r="DJ191" s="4">
        <v>0.23369999999999999</v>
      </c>
      <c r="DK191" s="4">
        <v>0.93879999999999997</v>
      </c>
      <c r="DL191" s="4">
        <v>3.8E-3</v>
      </c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0.62795000000000001</v>
      </c>
      <c r="EW191" s="4">
        <f t="shared" si="37"/>
        <v>0.70065</v>
      </c>
      <c r="EX191" s="4">
        <f t="shared" si="38"/>
        <v>0.23494999999999999</v>
      </c>
      <c r="EY191" s="4">
        <f t="shared" si="39"/>
        <v>0.93845000000000001</v>
      </c>
      <c r="EZ191" s="4">
        <f t="shared" si="40"/>
        <v>3.5999999999999999E-3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k=50, r=0.5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0.62690000000000001</v>
      </c>
      <c r="M192" s="4">
        <v>0.6915</v>
      </c>
      <c r="N192" s="4">
        <v>0.23760000000000001</v>
      </c>
      <c r="O192" s="4">
        <v>0.93810000000000004</v>
      </c>
      <c r="P192" s="4">
        <v>3.0999999999999999E-3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>
        <v>0.62809999999999999</v>
      </c>
      <c r="DI192" s="4">
        <v>0.69610000000000005</v>
      </c>
      <c r="DJ192" s="4">
        <v>0.2344</v>
      </c>
      <c r="DK192" s="4">
        <v>0.93879999999999997</v>
      </c>
      <c r="DL192" s="4">
        <v>3.3999999999999998E-3</v>
      </c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0.62749999999999995</v>
      </c>
      <c r="EW192" s="4">
        <f t="shared" ref="EW192" si="58">AVERAGEIFS(B192:EU192,metrics.est,"MSE")</f>
        <v>0.69379999999999997</v>
      </c>
      <c r="EX192" s="4">
        <f t="shared" ref="EX192" si="59">AVERAGEIFS(B192:EU192,metrics.est,"R")</f>
        <v>0.23599999999999999</v>
      </c>
      <c r="EY192" s="4">
        <f t="shared" ref="EY192" si="60">AVERAGEIFS(B192:EU192,metrics.est,"Coverage")</f>
        <v>0.93845000000000001</v>
      </c>
      <c r="EZ192" s="4">
        <f t="shared" ref="EZ192" si="61">AVERAGEIFS(B192:EU192,metrics.est,"Time")</f>
        <v>3.2499999999999999E-3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k=5, r=0.5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k=5, r=0.5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k=5, r=0.5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k=50, r=0.5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k=5, r=0.5</v>
      </c>
    </row>
    <row r="193" spans="1:161" x14ac:dyDescent="0.2">
      <c r="A193" s="1" t="s">
        <v>168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>
        <v>0.61119999999999997</v>
      </c>
      <c r="M193" s="4">
        <v>0.6522</v>
      </c>
      <c r="N193" s="4">
        <v>0.249</v>
      </c>
      <c r="O193" s="4">
        <v>0.89810000000000001</v>
      </c>
      <c r="P193" s="4">
        <v>3.7000000000000002E-3</v>
      </c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14"/>
      <c r="AB193" s="14"/>
      <c r="AC193" s="14"/>
      <c r="AD193" s="14"/>
      <c r="AE193" s="14"/>
      <c r="AF193" s="4"/>
      <c r="AG193" s="4"/>
      <c r="AH193" s="4"/>
      <c r="AI193" s="4"/>
      <c r="AJ193" s="4"/>
      <c r="AK193" s="14"/>
      <c r="AL193" s="14"/>
      <c r="AM193" s="14"/>
      <c r="AN193" s="14"/>
      <c r="AO193" s="14"/>
      <c r="AP193" s="4"/>
      <c r="AQ193" s="4"/>
      <c r="AR193" s="4"/>
      <c r="AS193" s="4"/>
      <c r="AT193" s="4"/>
      <c r="AU193" s="14"/>
      <c r="AV193" s="14"/>
      <c r="AW193" s="14"/>
      <c r="AX193" s="14"/>
      <c r="AY193" s="14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>
        <v>0.61270000000000002</v>
      </c>
      <c r="DI193" s="4">
        <v>0.65820000000000001</v>
      </c>
      <c r="DJ193" s="4">
        <v>0.24179999999999999</v>
      </c>
      <c r="DK193" s="4">
        <v>0.89900000000000002</v>
      </c>
      <c r="DL193" s="4">
        <v>4.0000000000000001E-3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0.61194999999999999</v>
      </c>
      <c r="EW193" s="4">
        <f t="shared" si="37"/>
        <v>0.6552</v>
      </c>
      <c r="EX193" s="4">
        <f t="shared" si="38"/>
        <v>0.24540000000000001</v>
      </c>
      <c r="EY193" s="4">
        <f t="shared" si="39"/>
        <v>0.89854999999999996</v>
      </c>
      <c r="EZ193" s="4">
        <f t="shared" si="40"/>
        <v>3.8500000000000001E-3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k=5, r=0.5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r=0.5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k=5, r=0.5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k=50, r=0.5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k=5, r=0.5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0.63149999999999995</v>
      </c>
      <c r="M194" s="4">
        <v>0.70860000000000001</v>
      </c>
      <c r="N194" s="4">
        <v>0.24079999999999999</v>
      </c>
      <c r="O194" s="4">
        <v>0.94830000000000003</v>
      </c>
      <c r="P194" s="4">
        <v>3.5000000000000001E-3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>
        <v>0.6331</v>
      </c>
      <c r="DI194" s="4">
        <v>0.71479999999999999</v>
      </c>
      <c r="DJ194" s="4">
        <v>0.2326</v>
      </c>
      <c r="DK194" s="4">
        <v>0.94879999999999998</v>
      </c>
      <c r="DL194" s="4">
        <v>4.0000000000000001E-3</v>
      </c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0.63229999999999997</v>
      </c>
      <c r="EW194" s="4">
        <f t="shared" si="37"/>
        <v>0.7117</v>
      </c>
      <c r="EX194" s="4">
        <f t="shared" si="38"/>
        <v>0.23669999999999999</v>
      </c>
      <c r="EY194" s="4">
        <f t="shared" si="39"/>
        <v>0.94855</v>
      </c>
      <c r="EZ194" s="4">
        <f t="shared" si="40"/>
        <v>3.7499999999999999E-3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k=50,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0.62629999999999997</v>
      </c>
      <c r="M195" s="4">
        <v>0.69089999999999996</v>
      </c>
      <c r="N195" s="4">
        <v>0.2316</v>
      </c>
      <c r="O195" s="4">
        <v>0.93810000000000004</v>
      </c>
      <c r="P195" s="4">
        <v>3.0000000000000001E-3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>
        <v>0.62739999999999996</v>
      </c>
      <c r="DI195" s="4">
        <v>0.69510000000000005</v>
      </c>
      <c r="DJ195" s="4">
        <v>0.22839999999999999</v>
      </c>
      <c r="DK195" s="4">
        <v>0.93879999999999997</v>
      </c>
      <c r="DL195" s="4">
        <v>3.3999999999999998E-3</v>
      </c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0.62684999999999991</v>
      </c>
      <c r="EW195" s="4">
        <f t="shared" ref="EW195" si="63">AVERAGEIFS(B195:EU195,metrics.est,"MSE")</f>
        <v>0.69300000000000006</v>
      </c>
      <c r="EX195" s="4">
        <f t="shared" ref="EX195" si="64">AVERAGEIFS(B195:EU195,metrics.est,"R")</f>
        <v>0.22999999999999998</v>
      </c>
      <c r="EY195" s="4">
        <f t="shared" ref="EY195" si="65">AVERAGEIFS(B195:EU195,metrics.est,"Coverage")</f>
        <v>0.93845000000000001</v>
      </c>
      <c r="EZ195" s="4">
        <f t="shared" ref="EZ195" si="66">AVERAGEIFS(B195:EU195,metrics.est,"Time")</f>
        <v>3.1999999999999997E-3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k=5, r=0.5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k=5, r=0.5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k=5, r=0.5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k=50, r=0.5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k=5, r=0.5</v>
      </c>
    </row>
    <row r="196" spans="1:161" x14ac:dyDescent="0.2">
      <c r="A196" s="1" t="s">
        <v>169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>
        <v>0.62050000000000005</v>
      </c>
      <c r="M196" s="4">
        <v>0.66180000000000005</v>
      </c>
      <c r="N196" s="4">
        <v>0.20219999999999999</v>
      </c>
      <c r="O196" s="4">
        <v>0.87039999999999995</v>
      </c>
      <c r="P196" s="4">
        <v>0.01</v>
      </c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14"/>
      <c r="AB196" s="14"/>
      <c r="AC196" s="14"/>
      <c r="AD196" s="14"/>
      <c r="AE196" s="14"/>
      <c r="AF196" s="4"/>
      <c r="AG196" s="4"/>
      <c r="AH196" s="4"/>
      <c r="AI196" s="4"/>
      <c r="AJ196" s="4"/>
      <c r="AK196" s="14">
        <v>0.62270000000000003</v>
      </c>
      <c r="AL196" s="14">
        <v>0.66900000000000004</v>
      </c>
      <c r="AM196" s="14">
        <v>0.18770000000000001</v>
      </c>
      <c r="AN196" s="14">
        <v>0.87029999999999996</v>
      </c>
      <c r="AO196" s="14">
        <v>1.5599999999999999E-2</v>
      </c>
      <c r="AP196" s="4"/>
      <c r="AQ196" s="4"/>
      <c r="AR196" s="4"/>
      <c r="AS196" s="4"/>
      <c r="AT196" s="4"/>
      <c r="AU196" s="14"/>
      <c r="AV196" s="14"/>
      <c r="AW196" s="14"/>
      <c r="AX196" s="14"/>
      <c r="AY196" s="14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>
        <v>0.62150000000000005</v>
      </c>
      <c r="BK196" s="4">
        <v>0.66600000000000004</v>
      </c>
      <c r="BL196" s="4">
        <v>0.18340000000000001</v>
      </c>
      <c r="BM196" s="4">
        <v>0.87029999999999996</v>
      </c>
      <c r="BN196" s="4">
        <v>1.3599999999999999E-2</v>
      </c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14">
        <v>0.62180000000000002</v>
      </c>
      <c r="CJ196" s="14">
        <v>0.66690000000000005</v>
      </c>
      <c r="CK196" s="14">
        <v>0.1888</v>
      </c>
      <c r="CL196" s="14">
        <v>0.86909999999999998</v>
      </c>
      <c r="CM196" s="14">
        <v>1.2200000000000001E-2</v>
      </c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>
        <v>0.62129999999999996</v>
      </c>
      <c r="DI196" s="4">
        <v>0.66649999999999998</v>
      </c>
      <c r="DJ196" s="4">
        <v>0.187</v>
      </c>
      <c r="DK196" s="4">
        <v>0.87</v>
      </c>
      <c r="DL196" s="4">
        <v>1.12E-2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0.62109999999999999</v>
      </c>
      <c r="EH196" s="5">
        <v>0.66639999999999999</v>
      </c>
      <c r="EI196" s="5">
        <v>0.18790000000000001</v>
      </c>
      <c r="EJ196" s="5">
        <v>0.86980000000000002</v>
      </c>
      <c r="EK196" s="5">
        <v>1.15E-2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0.62148333333333339</v>
      </c>
      <c r="EW196" s="4">
        <f t="shared" si="37"/>
        <v>0.66610000000000003</v>
      </c>
      <c r="EX196" s="4">
        <f t="shared" si="38"/>
        <v>0.1895</v>
      </c>
      <c r="EY196" s="4">
        <f t="shared" si="39"/>
        <v>0.86998333333333322</v>
      </c>
      <c r="EZ196" s="4">
        <f t="shared" si="40"/>
        <v>1.235E-2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k=5, r=0.5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r=0.5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k=5, r=0.5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k=5, r=0.5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k=5, r=0.5</v>
      </c>
    </row>
    <row r="197" spans="1:161" x14ac:dyDescent="0.2">
      <c r="A197" s="1" t="s">
        <v>170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>
        <v>0.62170000000000003</v>
      </c>
      <c r="M197" s="4">
        <v>0.66690000000000005</v>
      </c>
      <c r="N197" s="4">
        <v>0.1925</v>
      </c>
      <c r="O197" s="4">
        <v>0.88119999999999998</v>
      </c>
      <c r="P197" s="4">
        <v>8.8999999999999999E-3</v>
      </c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14"/>
      <c r="AB197" s="14"/>
      <c r="AC197" s="14"/>
      <c r="AD197" s="14"/>
      <c r="AE197" s="14"/>
      <c r="AF197" s="4"/>
      <c r="AG197" s="4"/>
      <c r="AH197" s="4"/>
      <c r="AI197" s="4"/>
      <c r="AJ197" s="4"/>
      <c r="AK197" s="14">
        <v>0.62309999999999999</v>
      </c>
      <c r="AL197" s="14">
        <v>0.6724</v>
      </c>
      <c r="AM197" s="14">
        <v>0.18970000000000001</v>
      </c>
      <c r="AN197" s="14">
        <v>0.8821</v>
      </c>
      <c r="AO197" s="14">
        <v>1.44E-2</v>
      </c>
      <c r="AP197" s="4"/>
      <c r="AQ197" s="4"/>
      <c r="AR197" s="4"/>
      <c r="AS197" s="4"/>
      <c r="AT197" s="4"/>
      <c r="AU197" s="14"/>
      <c r="AV197" s="14"/>
      <c r="AW197" s="14"/>
      <c r="AX197" s="14"/>
      <c r="AY197" s="14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>
        <v>0.62290000000000001</v>
      </c>
      <c r="BK197" s="4">
        <v>0.67210000000000003</v>
      </c>
      <c r="BL197" s="4">
        <v>0.18509999999999999</v>
      </c>
      <c r="BM197" s="4">
        <v>0.88239999999999996</v>
      </c>
      <c r="BN197" s="4">
        <v>1.23E-2</v>
      </c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14">
        <v>0.62270000000000003</v>
      </c>
      <c r="CJ197" s="14">
        <v>0.67159999999999997</v>
      </c>
      <c r="CK197" s="14">
        <v>0.18970000000000001</v>
      </c>
      <c r="CL197" s="14">
        <v>0.88090000000000002</v>
      </c>
      <c r="CM197" s="14">
        <v>1.0800000000000001E-2</v>
      </c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>
        <v>0.62219999999999998</v>
      </c>
      <c r="DI197" s="4">
        <v>0.67130000000000001</v>
      </c>
      <c r="DJ197" s="4">
        <v>0.18790000000000001</v>
      </c>
      <c r="DK197" s="4">
        <v>0.8821</v>
      </c>
      <c r="DL197" s="4">
        <v>1.01E-2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0.62190000000000001</v>
      </c>
      <c r="EH197" s="5">
        <v>0.67069999999999996</v>
      </c>
      <c r="EI197" s="5">
        <v>0.189</v>
      </c>
      <c r="EJ197" s="5">
        <v>0.88160000000000005</v>
      </c>
      <c r="EK197" s="5">
        <v>1.04E-2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0.62241666666666673</v>
      </c>
      <c r="EW197" s="4">
        <f t="shared" si="37"/>
        <v>0.67083333333333328</v>
      </c>
      <c r="EX197" s="4">
        <f t="shared" si="38"/>
        <v>0.18898333333333331</v>
      </c>
      <c r="EY197" s="4">
        <f t="shared" si="39"/>
        <v>0.8817166666666667</v>
      </c>
      <c r="EZ197" s="4">
        <f t="shared" si="40"/>
        <v>1.1149999999999998E-2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k=5, r=0.5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r=0.5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k=5, r=0.5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k=15, r=0.5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k=5, r=0.5</v>
      </c>
    </row>
    <row r="198" spans="1:161" x14ac:dyDescent="0.2">
      <c r="A198" s="1" t="s">
        <v>171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>
        <v>0.62080000000000002</v>
      </c>
      <c r="M198" s="4">
        <v>0.66459999999999997</v>
      </c>
      <c r="N198" s="4">
        <v>0.20960000000000001</v>
      </c>
      <c r="O198" s="4">
        <v>0.88680000000000003</v>
      </c>
      <c r="P198" s="4">
        <v>8.8000000000000005E-3</v>
      </c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14"/>
      <c r="AB198" s="14"/>
      <c r="AC198" s="14"/>
      <c r="AD198" s="14"/>
      <c r="AE198" s="14"/>
      <c r="AF198" s="4"/>
      <c r="AG198" s="4"/>
      <c r="AH198" s="4"/>
      <c r="AI198" s="4"/>
      <c r="AJ198" s="4"/>
      <c r="AK198" s="14">
        <v>0.62329999999999997</v>
      </c>
      <c r="AL198" s="14">
        <v>0.67349999999999999</v>
      </c>
      <c r="AM198" s="14">
        <v>0.1961</v>
      </c>
      <c r="AN198" s="14">
        <v>0.88839999999999997</v>
      </c>
      <c r="AO198" s="14">
        <v>1.52E-2</v>
      </c>
      <c r="AP198" s="4"/>
      <c r="AQ198" s="4"/>
      <c r="AR198" s="4"/>
      <c r="AS198" s="4"/>
      <c r="AT198" s="4"/>
      <c r="AU198" s="14"/>
      <c r="AV198" s="14"/>
      <c r="AW198" s="14"/>
      <c r="AX198" s="14"/>
      <c r="AY198" s="14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>
        <v>0.62239999999999995</v>
      </c>
      <c r="BK198" s="4">
        <v>0.67090000000000005</v>
      </c>
      <c r="BL198" s="4">
        <v>0.19139999999999999</v>
      </c>
      <c r="BM198" s="4">
        <v>0.88759999999999994</v>
      </c>
      <c r="BN198" s="4">
        <v>1.24E-2</v>
      </c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14">
        <v>0.62280000000000002</v>
      </c>
      <c r="CJ198" s="14">
        <v>0.67249999999999999</v>
      </c>
      <c r="CK198" s="14">
        <v>0.19800000000000001</v>
      </c>
      <c r="CL198" s="14">
        <v>0.88649999999999995</v>
      </c>
      <c r="CM198" s="14">
        <v>1.0999999999999999E-2</v>
      </c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>
        <v>0.62209999999999999</v>
      </c>
      <c r="DI198" s="4">
        <v>0.67169999999999996</v>
      </c>
      <c r="DJ198" s="4">
        <v>0.19700000000000001</v>
      </c>
      <c r="DK198" s="4">
        <v>0.88800000000000001</v>
      </c>
      <c r="DL198" s="4">
        <v>1.01E-2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0.62180000000000002</v>
      </c>
      <c r="EH198" s="5">
        <v>0.67069999999999996</v>
      </c>
      <c r="EI198" s="5">
        <v>0.19869999999999999</v>
      </c>
      <c r="EJ198" s="5">
        <v>0.88749999999999996</v>
      </c>
      <c r="EK198" s="5">
        <v>1.0200000000000001E-2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0.62219999999999998</v>
      </c>
      <c r="EW198" s="4">
        <f t="shared" si="37"/>
        <v>0.67064999999999986</v>
      </c>
      <c r="EX198" s="4">
        <f t="shared" si="38"/>
        <v>0.19846666666666665</v>
      </c>
      <c r="EY198" s="4">
        <f t="shared" si="39"/>
        <v>0.88746666666666663</v>
      </c>
      <c r="EZ198" s="4">
        <f t="shared" si="40"/>
        <v>1.1283333333333333E-2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k=5, r=0.5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r=0.5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k=5, r=0.5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k=10, r=0.5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k=5, r=0.5</v>
      </c>
    </row>
    <row r="199" spans="1:161" x14ac:dyDescent="0.2">
      <c r="A199" s="1" t="s">
        <v>172</v>
      </c>
      <c r="B199" s="4"/>
      <c r="C199" s="4"/>
      <c r="D199" s="4"/>
      <c r="E199" s="4"/>
      <c r="F199" s="4"/>
      <c r="G199" s="5"/>
      <c r="H199" s="5"/>
      <c r="I199" s="5"/>
      <c r="J199" s="5"/>
      <c r="K199" s="5"/>
      <c r="L199" s="4">
        <v>0.61750000000000005</v>
      </c>
      <c r="M199" s="4">
        <v>0.64900000000000002</v>
      </c>
      <c r="N199" s="4">
        <v>0.21490000000000001</v>
      </c>
      <c r="O199" s="4">
        <v>0.83940000000000003</v>
      </c>
      <c r="P199" s="4">
        <v>9.7999999999999997E-3</v>
      </c>
      <c r="Q199" s="5"/>
      <c r="R199" s="5"/>
      <c r="S199" s="5"/>
      <c r="T199" s="5"/>
      <c r="U199" s="5"/>
      <c r="V199" s="4"/>
      <c r="W199" s="4"/>
      <c r="X199" s="4"/>
      <c r="Y199" s="4"/>
      <c r="Z199" s="4"/>
      <c r="AA199" s="14"/>
      <c r="AB199" s="14"/>
      <c r="AC199" s="14"/>
      <c r="AD199" s="14"/>
      <c r="AE199" s="14"/>
      <c r="AF199" s="4"/>
      <c r="AG199" s="4"/>
      <c r="AH199" s="4"/>
      <c r="AI199" s="4"/>
      <c r="AJ199" s="4"/>
      <c r="AK199" s="14">
        <v>0.61950000000000005</v>
      </c>
      <c r="AL199" s="14">
        <v>0.65820000000000001</v>
      </c>
      <c r="AM199" s="14">
        <v>0.21890000000000001</v>
      </c>
      <c r="AN199" s="14">
        <v>0.8407</v>
      </c>
      <c r="AO199" s="14">
        <v>1.7100000000000001E-2</v>
      </c>
      <c r="AP199" s="4"/>
      <c r="AQ199" s="4"/>
      <c r="AR199" s="4"/>
      <c r="AS199" s="4"/>
      <c r="AT199" s="4"/>
      <c r="AU199" s="14"/>
      <c r="AV199" s="14"/>
      <c r="AW199" s="14"/>
      <c r="AX199" s="14"/>
      <c r="AY199" s="14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>
        <v>0.61850000000000005</v>
      </c>
      <c r="BK199" s="4">
        <v>0.65300000000000002</v>
      </c>
      <c r="BL199" s="4">
        <v>0.2172</v>
      </c>
      <c r="BM199" s="4">
        <v>0.84079999999999999</v>
      </c>
      <c r="BN199" s="4">
        <v>1.46E-2</v>
      </c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14">
        <v>0.61839999999999995</v>
      </c>
      <c r="CJ199" s="14">
        <v>0.65359999999999996</v>
      </c>
      <c r="CK199" s="14">
        <v>0.22689999999999999</v>
      </c>
      <c r="CL199" s="14">
        <v>0.83989999999999998</v>
      </c>
      <c r="CM199" s="14">
        <v>1.26E-2</v>
      </c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>
        <v>0.61909999999999998</v>
      </c>
      <c r="DI199" s="4">
        <v>0.65449999999999997</v>
      </c>
      <c r="DJ199" s="4">
        <v>0.21709999999999999</v>
      </c>
      <c r="DK199" s="4">
        <v>0.84009999999999996</v>
      </c>
      <c r="DL199" s="4">
        <v>1.15E-2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0.61880000000000002</v>
      </c>
      <c r="EH199" s="5">
        <v>0.65469999999999995</v>
      </c>
      <c r="EI199" s="5">
        <v>0.21920000000000001</v>
      </c>
      <c r="EJ199" s="5">
        <v>0.84040000000000004</v>
      </c>
      <c r="EK199" s="5">
        <v>1.2E-2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0.61863333333333337</v>
      </c>
      <c r="EW199" s="4">
        <f t="shared" si="37"/>
        <v>0.65383333333333338</v>
      </c>
      <c r="EX199" s="4">
        <f t="shared" si="38"/>
        <v>0.21903333333333333</v>
      </c>
      <c r="EY199" s="4">
        <f t="shared" si="39"/>
        <v>0.84021666666666661</v>
      </c>
      <c r="EZ199" s="4">
        <f t="shared" si="40"/>
        <v>1.2933333333333333E-2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k=5, r=0.5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r=0.5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k=20, r=0.5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k=15, r=0.5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k=5, r=0.5</v>
      </c>
    </row>
    <row r="200" spans="1:161" x14ac:dyDescent="0.2">
      <c r="A200" s="1" t="s">
        <v>173</v>
      </c>
      <c r="B200" s="4"/>
      <c r="C200" s="4"/>
      <c r="D200" s="4"/>
      <c r="E200" s="4"/>
      <c r="F200" s="4"/>
      <c r="G200" s="5"/>
      <c r="H200" s="5"/>
      <c r="I200" s="5"/>
      <c r="J200" s="5"/>
      <c r="K200" s="5"/>
      <c r="L200" s="4">
        <v>0.61899999999999999</v>
      </c>
      <c r="M200" s="4">
        <v>0.65739999999999998</v>
      </c>
      <c r="N200" s="4">
        <v>0.21229999999999999</v>
      </c>
      <c r="O200" s="4">
        <v>0.88149999999999995</v>
      </c>
      <c r="P200" s="4">
        <v>8.6999999999999994E-3</v>
      </c>
      <c r="Q200" s="5"/>
      <c r="R200" s="5"/>
      <c r="S200" s="5"/>
      <c r="T200" s="5"/>
      <c r="U200" s="5"/>
      <c r="V200" s="4"/>
      <c r="W200" s="4"/>
      <c r="X200" s="4"/>
      <c r="Y200" s="4"/>
      <c r="Z200" s="4"/>
      <c r="AA200" s="14"/>
      <c r="AB200" s="14"/>
      <c r="AC200" s="14"/>
      <c r="AD200" s="14"/>
      <c r="AE200" s="14"/>
      <c r="AF200" s="4"/>
      <c r="AG200" s="4"/>
      <c r="AH200" s="4"/>
      <c r="AI200" s="4"/>
      <c r="AJ200" s="4"/>
      <c r="AK200" s="14">
        <v>0.62080000000000002</v>
      </c>
      <c r="AL200" s="14">
        <v>0.66459999999999997</v>
      </c>
      <c r="AM200" s="14">
        <v>0.20119999999999999</v>
      </c>
      <c r="AN200" s="14">
        <v>0.88239999999999996</v>
      </c>
      <c r="AO200" s="14">
        <v>1.43E-2</v>
      </c>
      <c r="AP200" s="4"/>
      <c r="AQ200" s="4"/>
      <c r="AR200" s="4"/>
      <c r="AS200" s="4"/>
      <c r="AT200" s="4"/>
      <c r="AU200" s="14"/>
      <c r="AV200" s="14"/>
      <c r="AW200" s="14"/>
      <c r="AX200" s="14"/>
      <c r="AY200" s="14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>
        <v>0.61990000000000001</v>
      </c>
      <c r="BK200" s="4">
        <v>0.66269999999999996</v>
      </c>
      <c r="BL200" s="4">
        <v>0.2011</v>
      </c>
      <c r="BM200" s="4">
        <v>0.88260000000000005</v>
      </c>
      <c r="BN200" s="4">
        <v>1.2999999999999999E-2</v>
      </c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14">
        <v>0.61990000000000001</v>
      </c>
      <c r="CJ200" s="14">
        <v>0.66249999999999998</v>
      </c>
      <c r="CK200" s="14">
        <v>0.2049</v>
      </c>
      <c r="CL200" s="14">
        <v>0.88019999999999998</v>
      </c>
      <c r="CM200" s="14">
        <v>1.1299999999999999E-2</v>
      </c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>
        <v>0.62009999999999998</v>
      </c>
      <c r="DI200" s="4">
        <v>0.66349999999999998</v>
      </c>
      <c r="DJ200" s="4">
        <v>0.20039999999999999</v>
      </c>
      <c r="DK200" s="4">
        <v>0.8821</v>
      </c>
      <c r="DL200" s="4">
        <v>1.03E-2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0.61939999999999995</v>
      </c>
      <c r="EH200" s="5">
        <v>0.66200000000000003</v>
      </c>
      <c r="EI200" s="5">
        <v>0.2029</v>
      </c>
      <c r="EJ200" s="5">
        <v>0.88129999999999997</v>
      </c>
      <c r="EK200" s="5">
        <v>1.06E-2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0.61985000000000001</v>
      </c>
      <c r="EW200" s="4">
        <f t="shared" si="37"/>
        <v>0.66211666666666669</v>
      </c>
      <c r="EX200" s="4">
        <f t="shared" si="38"/>
        <v>0.20380000000000001</v>
      </c>
      <c r="EY200" s="4">
        <f t="shared" si="39"/>
        <v>0.88168333333333349</v>
      </c>
      <c r="EZ200" s="4">
        <f t="shared" si="40"/>
        <v>1.1366666666666666E-2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k=5, r=0.5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r=0.5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k=5, r=0.5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k=15, r=0.5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k=5, r=0.5</v>
      </c>
    </row>
    <row r="201" spans="1:161" x14ac:dyDescent="0.2">
      <c r="A201" s="1" t="s">
        <v>174</v>
      </c>
      <c r="B201" s="4"/>
      <c r="C201" s="4"/>
      <c r="D201" s="4"/>
      <c r="E201" s="4"/>
      <c r="F201" s="4"/>
      <c r="G201" s="5"/>
      <c r="H201" s="5"/>
      <c r="I201" s="5"/>
      <c r="J201" s="5"/>
      <c r="K201" s="5"/>
      <c r="L201" s="4">
        <v>0.61219999999999997</v>
      </c>
      <c r="M201" s="4">
        <v>0.63739999999999997</v>
      </c>
      <c r="N201" s="4">
        <v>0.21859999999999999</v>
      </c>
      <c r="O201" s="4">
        <v>0.85189999999999999</v>
      </c>
      <c r="P201" s="4">
        <v>6.4000000000000003E-3</v>
      </c>
      <c r="Q201" s="5"/>
      <c r="R201" s="5"/>
      <c r="S201" s="5"/>
      <c r="T201" s="5"/>
      <c r="U201" s="5"/>
      <c r="V201" s="4"/>
      <c r="W201" s="4"/>
      <c r="X201" s="4"/>
      <c r="Y201" s="4"/>
      <c r="Z201" s="4"/>
      <c r="AA201" s="14"/>
      <c r="AB201" s="14"/>
      <c r="AC201" s="14"/>
      <c r="AD201" s="14"/>
      <c r="AE201" s="14"/>
      <c r="AF201" s="4"/>
      <c r="AG201" s="4"/>
      <c r="AH201" s="4"/>
      <c r="AI201" s="4"/>
      <c r="AJ201" s="4"/>
      <c r="AK201" s="14"/>
      <c r="AL201" s="14"/>
      <c r="AM201" s="14"/>
      <c r="AN201" s="14"/>
      <c r="AO201" s="14"/>
      <c r="AP201" s="4"/>
      <c r="AQ201" s="4"/>
      <c r="AR201" s="4"/>
      <c r="AS201" s="4"/>
      <c r="AT201" s="4"/>
      <c r="AU201" s="14"/>
      <c r="AV201" s="14"/>
      <c r="AW201" s="14"/>
      <c r="AX201" s="14"/>
      <c r="AY201" s="14"/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>
        <v>0.61380000000000001</v>
      </c>
      <c r="DI201" s="4">
        <v>0.64380000000000004</v>
      </c>
      <c r="DJ201" s="4">
        <v>0.20630000000000001</v>
      </c>
      <c r="DK201" s="4">
        <v>0.85150000000000003</v>
      </c>
      <c r="DL201" s="4">
        <v>7.3000000000000001E-3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0.61299999999999999</v>
      </c>
      <c r="EW201" s="4">
        <f t="shared" si="37"/>
        <v>0.64060000000000006</v>
      </c>
      <c r="EX201" s="4">
        <f t="shared" si="38"/>
        <v>0.21245</v>
      </c>
      <c r="EY201" s="4">
        <f t="shared" si="39"/>
        <v>0.85170000000000001</v>
      </c>
      <c r="EZ201" s="4">
        <f t="shared" si="40"/>
        <v>6.8500000000000002E-3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k=5, r=0.5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r=0.5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k=5, r=0.5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r=0.5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k=5, r=0.5</v>
      </c>
    </row>
    <row r="202" spans="1:161" x14ac:dyDescent="0.2">
      <c r="A202" s="1" t="s">
        <v>175</v>
      </c>
      <c r="B202" s="4"/>
      <c r="C202" s="4"/>
      <c r="D202" s="4"/>
      <c r="E202" s="4"/>
      <c r="F202" s="4"/>
      <c r="G202" s="5"/>
      <c r="H202" s="5"/>
      <c r="I202" s="5"/>
      <c r="J202" s="5"/>
      <c r="K202" s="5"/>
      <c r="L202" s="4">
        <v>0.62</v>
      </c>
      <c r="M202" s="4">
        <v>0.66279999999999994</v>
      </c>
      <c r="N202" s="4">
        <v>0.20200000000000001</v>
      </c>
      <c r="O202" s="4">
        <v>0.88</v>
      </c>
      <c r="P202" s="4">
        <v>7.3000000000000001E-3</v>
      </c>
      <c r="Q202" s="5"/>
      <c r="R202" s="5"/>
      <c r="S202" s="5"/>
      <c r="T202" s="5"/>
      <c r="U202" s="5"/>
      <c r="V202" s="4"/>
      <c r="W202" s="4"/>
      <c r="X202" s="4"/>
      <c r="Y202" s="4"/>
      <c r="Z202" s="4"/>
      <c r="AA202" s="14"/>
      <c r="AB202" s="14"/>
      <c r="AC202" s="14"/>
      <c r="AD202" s="14"/>
      <c r="AE202" s="14"/>
      <c r="AF202" s="4"/>
      <c r="AG202" s="4"/>
      <c r="AH202" s="4"/>
      <c r="AI202" s="4"/>
      <c r="AJ202" s="4"/>
      <c r="AK202" s="14"/>
      <c r="AL202" s="14"/>
      <c r="AM202" s="14"/>
      <c r="AN202" s="14"/>
      <c r="AO202" s="14"/>
      <c r="AP202" s="4"/>
      <c r="AQ202" s="4"/>
      <c r="AR202" s="4"/>
      <c r="AS202" s="4"/>
      <c r="AT202" s="4"/>
      <c r="AU202" s="14"/>
      <c r="AV202" s="14"/>
      <c r="AW202" s="14"/>
      <c r="AX202" s="14"/>
      <c r="AY202" s="14"/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>
        <v>0.62109999999999999</v>
      </c>
      <c r="DI202" s="4">
        <v>0.66920000000000002</v>
      </c>
      <c r="DJ202" s="4">
        <v>0.191</v>
      </c>
      <c r="DK202" s="4">
        <v>0.88119999999999998</v>
      </c>
      <c r="DL202" s="4">
        <v>8.6E-3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0.62054999999999993</v>
      </c>
      <c r="EW202" s="4">
        <f t="shared" si="37"/>
        <v>0.66599999999999993</v>
      </c>
      <c r="EX202" s="4">
        <f t="shared" si="38"/>
        <v>0.19650000000000001</v>
      </c>
      <c r="EY202" s="4">
        <f t="shared" si="39"/>
        <v>0.88060000000000005</v>
      </c>
      <c r="EZ202" s="4">
        <f t="shared" si="40"/>
        <v>7.9500000000000005E-3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k=5, r=0.5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r=0.5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k=5, r=0.5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k=50, r=0.5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k=5, r=0.5</v>
      </c>
    </row>
    <row r="203" spans="1:161" x14ac:dyDescent="0.2">
      <c r="A203" s="1" t="s">
        <v>176</v>
      </c>
      <c r="B203" s="4"/>
      <c r="C203" s="4"/>
      <c r="D203" s="4"/>
      <c r="E203" s="4"/>
      <c r="F203" s="4"/>
      <c r="G203" s="5"/>
      <c r="H203" s="5"/>
      <c r="I203" s="5"/>
      <c r="J203" s="5"/>
      <c r="K203" s="5"/>
      <c r="L203" s="4">
        <v>0.6159</v>
      </c>
      <c r="M203" s="4">
        <v>0.64770000000000005</v>
      </c>
      <c r="N203" s="4">
        <v>0.20930000000000001</v>
      </c>
      <c r="O203" s="4">
        <v>0.85919999999999996</v>
      </c>
      <c r="P203" s="4">
        <v>6.1999999999999998E-3</v>
      </c>
      <c r="Q203" s="5"/>
      <c r="R203" s="5"/>
      <c r="S203" s="5"/>
      <c r="T203" s="5"/>
      <c r="U203" s="5"/>
      <c r="V203" s="4"/>
      <c r="W203" s="4"/>
      <c r="X203" s="4"/>
      <c r="Y203" s="4"/>
      <c r="Z203" s="4"/>
      <c r="AA203" s="14"/>
      <c r="AB203" s="14"/>
      <c r="AC203" s="14"/>
      <c r="AD203" s="14"/>
      <c r="AE203" s="14"/>
      <c r="AF203" s="4"/>
      <c r="AG203" s="4"/>
      <c r="AH203" s="4"/>
      <c r="AI203" s="4"/>
      <c r="AJ203" s="4"/>
      <c r="AK203" s="14"/>
      <c r="AL203" s="14"/>
      <c r="AM203" s="14"/>
      <c r="AN203" s="14"/>
      <c r="AO203" s="14"/>
      <c r="AP203" s="4"/>
      <c r="AQ203" s="4"/>
      <c r="AR203" s="4"/>
      <c r="AS203" s="4"/>
      <c r="AT203" s="4"/>
      <c r="AU203" s="14"/>
      <c r="AV203" s="14"/>
      <c r="AW203" s="14"/>
      <c r="AX203" s="14"/>
      <c r="AY203" s="14"/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>
        <v>0.61750000000000005</v>
      </c>
      <c r="DI203" s="4">
        <v>0.65469999999999995</v>
      </c>
      <c r="DJ203" s="4">
        <v>0.1953</v>
      </c>
      <c r="DK203" s="4">
        <v>0.85899999999999999</v>
      </c>
      <c r="DL203" s="4">
        <v>8.6999999999999994E-3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0.61670000000000003</v>
      </c>
      <c r="EW203" s="4">
        <f t="shared" si="37"/>
        <v>0.6512</v>
      </c>
      <c r="EX203" s="4">
        <f t="shared" si="38"/>
        <v>0.20230000000000001</v>
      </c>
      <c r="EY203" s="4">
        <f t="shared" si="39"/>
        <v>0.85909999999999997</v>
      </c>
      <c r="EZ203" s="4">
        <f t="shared" si="40"/>
        <v>7.45E-3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k=5, r=0.5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r=0.5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k=5, r=0.5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k=5, r=0.5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k=5, r=0.5</v>
      </c>
    </row>
    <row r="204" spans="1:161" x14ac:dyDescent="0.2">
      <c r="A204" s="1" t="s">
        <v>177</v>
      </c>
      <c r="B204" s="4"/>
      <c r="C204" s="4"/>
      <c r="D204" s="4"/>
      <c r="E204" s="4"/>
      <c r="F204" s="4"/>
      <c r="G204" s="5"/>
      <c r="H204" s="5"/>
      <c r="I204" s="5"/>
      <c r="J204" s="5"/>
      <c r="K204" s="5"/>
      <c r="L204" s="4">
        <v>0.62050000000000005</v>
      </c>
      <c r="M204" s="4">
        <v>0.66049999999999998</v>
      </c>
      <c r="N204" s="4">
        <v>0.19900000000000001</v>
      </c>
      <c r="O204" s="4">
        <v>0.86270000000000002</v>
      </c>
      <c r="P204" s="4">
        <v>1.01E-2</v>
      </c>
      <c r="Q204" s="5"/>
      <c r="R204" s="5"/>
      <c r="S204" s="5"/>
      <c r="T204" s="5"/>
      <c r="U204" s="5"/>
      <c r="V204" s="4"/>
      <c r="W204" s="4"/>
      <c r="X204" s="4"/>
      <c r="Y204" s="4"/>
      <c r="Z204" s="4"/>
      <c r="AA204" s="14"/>
      <c r="AB204" s="14"/>
      <c r="AC204" s="14"/>
      <c r="AD204" s="14"/>
      <c r="AE204" s="14"/>
      <c r="AF204" s="4"/>
      <c r="AG204" s="4"/>
      <c r="AH204" s="4"/>
      <c r="AI204" s="4"/>
      <c r="AJ204" s="4"/>
      <c r="AK204" s="14"/>
      <c r="AL204" s="14"/>
      <c r="AM204" s="14"/>
      <c r="AN204" s="14"/>
      <c r="AO204" s="14"/>
      <c r="AP204" s="4"/>
      <c r="AQ204" s="4"/>
      <c r="AR204" s="4"/>
      <c r="AS204" s="4"/>
      <c r="AT204" s="4"/>
      <c r="AU204" s="14"/>
      <c r="AV204" s="14"/>
      <c r="AW204" s="14"/>
      <c r="AX204" s="14"/>
      <c r="AY204" s="14"/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>
        <v>0.62219999999999998</v>
      </c>
      <c r="DI204" s="4">
        <v>0.66720000000000002</v>
      </c>
      <c r="DJ204" s="4">
        <v>0.18490000000000001</v>
      </c>
      <c r="DK204" s="4">
        <v>0.86270000000000002</v>
      </c>
      <c r="DL204" s="4">
        <v>1.47E-2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0.62135000000000007</v>
      </c>
      <c r="EW204" s="4">
        <f t="shared" si="37"/>
        <v>0.66385000000000005</v>
      </c>
      <c r="EX204" s="4">
        <f t="shared" si="38"/>
        <v>0.19195000000000001</v>
      </c>
      <c r="EY204" s="4">
        <f t="shared" si="39"/>
        <v>0.86270000000000002</v>
      </c>
      <c r="EZ204" s="4">
        <f t="shared" si="40"/>
        <v>1.24E-2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k=5, r=0.5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k=5, r=0.5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k=5, r=0.5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r=0.5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k=5, r=0.5</v>
      </c>
    </row>
    <row r="205" spans="1:161" x14ac:dyDescent="0.2">
      <c r="A205" s="1" t="s">
        <v>178</v>
      </c>
      <c r="B205" s="4"/>
      <c r="C205" s="4"/>
      <c r="D205" s="4"/>
      <c r="E205" s="4"/>
      <c r="F205" s="4"/>
      <c r="G205" s="5"/>
      <c r="H205" s="5"/>
      <c r="I205" s="5"/>
      <c r="J205" s="5"/>
      <c r="K205" s="5"/>
      <c r="L205" s="4">
        <v>0.62</v>
      </c>
      <c r="M205" s="4">
        <v>0.65969999999999995</v>
      </c>
      <c r="N205" s="4">
        <v>0.19769999999999999</v>
      </c>
      <c r="O205" s="4">
        <v>0.86240000000000006</v>
      </c>
      <c r="P205" s="4">
        <v>1.2E-2</v>
      </c>
      <c r="Q205" s="5"/>
      <c r="R205" s="5"/>
      <c r="S205" s="5"/>
      <c r="T205" s="5"/>
      <c r="U205" s="5"/>
      <c r="V205" s="4"/>
      <c r="W205" s="4"/>
      <c r="X205" s="4"/>
      <c r="Y205" s="4"/>
      <c r="Z205" s="4"/>
      <c r="AA205" s="14"/>
      <c r="AB205" s="14"/>
      <c r="AC205" s="14"/>
      <c r="AD205" s="14"/>
      <c r="AE205" s="14"/>
      <c r="AF205" s="4"/>
      <c r="AG205" s="4"/>
      <c r="AH205" s="4"/>
      <c r="AI205" s="4"/>
      <c r="AJ205" s="4"/>
      <c r="AK205" s="14"/>
      <c r="AL205" s="14"/>
      <c r="AM205" s="14"/>
      <c r="AN205" s="14"/>
      <c r="AO205" s="14"/>
      <c r="AP205" s="4"/>
      <c r="AQ205" s="4"/>
      <c r="AR205" s="4"/>
      <c r="AS205" s="4"/>
      <c r="AT205" s="4"/>
      <c r="AU205" s="14"/>
      <c r="AV205" s="14"/>
      <c r="AW205" s="14"/>
      <c r="AX205" s="14"/>
      <c r="AY205" s="14"/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>
        <v>0.62190000000000001</v>
      </c>
      <c r="DI205" s="4">
        <v>0.66710000000000003</v>
      </c>
      <c r="DJ205" s="4">
        <v>0.18429999999999999</v>
      </c>
      <c r="DK205" s="4">
        <v>0.86250000000000004</v>
      </c>
      <c r="DL205" s="4">
        <v>1.6799999999999999E-2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0.62095</v>
      </c>
      <c r="EW205" s="4">
        <f t="shared" si="37"/>
        <v>0.66339999999999999</v>
      </c>
      <c r="EX205" s="4">
        <f t="shared" si="38"/>
        <v>0.191</v>
      </c>
      <c r="EY205" s="4">
        <f t="shared" si="39"/>
        <v>0.86245000000000005</v>
      </c>
      <c r="EZ205" s="4">
        <f t="shared" si="40"/>
        <v>1.44E-2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k=5, r=0.5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r=0.5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k=5, r=0.5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k=50, r=0.5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k=5, r=0.5</v>
      </c>
    </row>
    <row r="206" spans="1:161" x14ac:dyDescent="0.2">
      <c r="A206" s="1" t="s">
        <v>179</v>
      </c>
      <c r="B206" s="4"/>
      <c r="C206" s="4"/>
      <c r="D206" s="4"/>
      <c r="E206" s="4"/>
      <c r="F206" s="4"/>
      <c r="G206" s="5"/>
      <c r="H206" s="5"/>
      <c r="I206" s="5"/>
      <c r="J206" s="5"/>
      <c r="K206" s="5"/>
      <c r="L206" s="4">
        <v>0.61880000000000002</v>
      </c>
      <c r="M206" s="4">
        <v>0.66259999999999997</v>
      </c>
      <c r="N206" s="4">
        <v>0.20669999999999999</v>
      </c>
      <c r="O206" s="4">
        <v>0.88009999999999999</v>
      </c>
      <c r="P206" s="4">
        <v>9.2999999999999992E-3</v>
      </c>
      <c r="Q206" s="5"/>
      <c r="R206" s="5"/>
      <c r="S206" s="5"/>
      <c r="T206" s="5"/>
      <c r="U206" s="5"/>
      <c r="V206" s="4"/>
      <c r="W206" s="4"/>
      <c r="X206" s="4"/>
      <c r="Y206" s="4"/>
      <c r="Z206" s="4"/>
      <c r="AA206" s="14"/>
      <c r="AB206" s="14"/>
      <c r="AC206" s="14"/>
      <c r="AD206" s="14"/>
      <c r="AE206" s="14"/>
      <c r="AF206" s="4"/>
      <c r="AG206" s="4"/>
      <c r="AH206" s="4"/>
      <c r="AI206" s="4"/>
      <c r="AJ206" s="4"/>
      <c r="AK206" s="14"/>
      <c r="AL206" s="14"/>
      <c r="AM206" s="14"/>
      <c r="AN206" s="14"/>
      <c r="AO206" s="14"/>
      <c r="AP206" s="4"/>
      <c r="AQ206" s="4"/>
      <c r="AR206" s="4"/>
      <c r="AS206" s="4"/>
      <c r="AT206" s="4"/>
      <c r="AU206" s="14"/>
      <c r="AV206" s="14"/>
      <c r="AW206" s="14"/>
      <c r="AX206" s="14"/>
      <c r="AY206" s="14"/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>
        <v>0.62009999999999998</v>
      </c>
      <c r="DI206" s="4">
        <v>0.66969999999999996</v>
      </c>
      <c r="DJ206" s="4">
        <v>0.19439999999999999</v>
      </c>
      <c r="DK206" s="4">
        <v>0.88149999999999995</v>
      </c>
      <c r="DL206" s="4">
        <v>1.3299999999999999E-2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0.61945000000000006</v>
      </c>
      <c r="EW206" s="4">
        <f t="shared" si="37"/>
        <v>0.66615000000000002</v>
      </c>
      <c r="EX206" s="4">
        <f t="shared" si="38"/>
        <v>0.20055000000000001</v>
      </c>
      <c r="EY206" s="4">
        <f t="shared" si="39"/>
        <v>0.88080000000000003</v>
      </c>
      <c r="EZ206" s="4">
        <f t="shared" si="40"/>
        <v>1.1299999999999999E-2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k=5, r=0.5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k=5, r=0.5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k=5, r=0.5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k=50, r=0.5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k=5, r=0.5</v>
      </c>
    </row>
    <row r="207" spans="1:161" x14ac:dyDescent="0.2">
      <c r="A207" s="1" t="s">
        <v>180</v>
      </c>
      <c r="B207" s="4"/>
      <c r="C207" s="4"/>
      <c r="D207" s="4"/>
      <c r="E207" s="4"/>
      <c r="F207" s="4"/>
      <c r="G207" s="5"/>
      <c r="H207" s="5"/>
      <c r="I207" s="5"/>
      <c r="J207" s="5"/>
      <c r="K207" s="5"/>
      <c r="L207" s="4">
        <v>0.61839999999999995</v>
      </c>
      <c r="M207" s="4">
        <v>0.66220000000000001</v>
      </c>
      <c r="N207" s="4">
        <v>0.2054</v>
      </c>
      <c r="O207" s="4">
        <v>0.87970000000000004</v>
      </c>
      <c r="P207" s="4">
        <v>1.14E-2</v>
      </c>
      <c r="Q207" s="5"/>
      <c r="R207" s="5"/>
      <c r="S207" s="5"/>
      <c r="T207" s="5"/>
      <c r="U207" s="5"/>
      <c r="V207" s="4"/>
      <c r="W207" s="4"/>
      <c r="X207" s="4"/>
      <c r="Y207" s="4"/>
      <c r="Z207" s="4"/>
      <c r="AA207" s="14"/>
      <c r="AB207" s="14"/>
      <c r="AC207" s="14"/>
      <c r="AD207" s="14"/>
      <c r="AE207" s="14"/>
      <c r="AF207" s="4"/>
      <c r="AG207" s="4"/>
      <c r="AH207" s="4"/>
      <c r="AI207" s="4"/>
      <c r="AJ207" s="4"/>
      <c r="AK207" s="14"/>
      <c r="AL207" s="14"/>
      <c r="AM207" s="14"/>
      <c r="AN207" s="14"/>
      <c r="AO207" s="14"/>
      <c r="AP207" s="4"/>
      <c r="AQ207" s="4"/>
      <c r="AR207" s="4"/>
      <c r="AS207" s="4"/>
      <c r="AT207" s="4"/>
      <c r="AU207" s="14"/>
      <c r="AV207" s="14"/>
      <c r="AW207" s="14"/>
      <c r="AX207" s="14"/>
      <c r="AY207" s="14"/>
      <c r="AZ207" s="4"/>
      <c r="BA207" s="4"/>
      <c r="BB207" s="4"/>
      <c r="BC207" s="4"/>
      <c r="BD207" s="4"/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>
        <v>0.62</v>
      </c>
      <c r="DI207" s="4">
        <v>0.66959999999999997</v>
      </c>
      <c r="DJ207" s="4">
        <v>0.19389999999999999</v>
      </c>
      <c r="DK207" s="4">
        <v>0.88080000000000003</v>
      </c>
      <c r="DL207" s="4">
        <v>1.5599999999999999E-2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0.61919999999999997</v>
      </c>
      <c r="EW207" s="4">
        <f t="shared" si="37"/>
        <v>0.66589999999999994</v>
      </c>
      <c r="EX207" s="4">
        <f t="shared" si="38"/>
        <v>0.19964999999999999</v>
      </c>
      <c r="EY207" s="4">
        <f t="shared" si="39"/>
        <v>0.88024999999999998</v>
      </c>
      <c r="EZ207" s="4">
        <f t="shared" si="40"/>
        <v>1.35E-2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k=5, r=0.5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r=0.5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k=5, r=0.5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k=50, r=0.5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k=5, r=0.5</v>
      </c>
    </row>
    <row r="208" spans="1:161" x14ac:dyDescent="0.2">
      <c r="A208" s="1" t="s">
        <v>181</v>
      </c>
      <c r="B208" s="4"/>
      <c r="C208" s="4"/>
      <c r="D208" s="4"/>
      <c r="E208" s="4"/>
      <c r="F208" s="4"/>
      <c r="G208" s="5"/>
      <c r="H208" s="5"/>
      <c r="I208" s="5"/>
      <c r="J208" s="5"/>
      <c r="K208" s="5"/>
      <c r="L208" s="4">
        <v>0.61950000000000005</v>
      </c>
      <c r="M208" s="4">
        <v>0.66220000000000001</v>
      </c>
      <c r="N208" s="4">
        <v>0.20399999999999999</v>
      </c>
      <c r="O208" s="4">
        <v>0.87190000000000001</v>
      </c>
      <c r="P208" s="4">
        <v>9.1999999999999998E-3</v>
      </c>
      <c r="Q208" s="5"/>
      <c r="R208" s="5"/>
      <c r="S208" s="5"/>
      <c r="T208" s="5"/>
      <c r="U208" s="5"/>
      <c r="V208" s="4"/>
      <c r="W208" s="4"/>
      <c r="X208" s="4"/>
      <c r="Y208" s="4"/>
      <c r="Z208" s="4"/>
      <c r="AA208" s="14"/>
      <c r="AB208" s="14"/>
      <c r="AC208" s="14"/>
      <c r="AD208" s="14"/>
      <c r="AE208" s="14"/>
      <c r="AF208" s="4"/>
      <c r="AG208" s="4"/>
      <c r="AH208" s="4"/>
      <c r="AI208" s="4"/>
      <c r="AJ208" s="4"/>
      <c r="AK208" s="14"/>
      <c r="AL208" s="14"/>
      <c r="AM208" s="14"/>
      <c r="AN208" s="14"/>
      <c r="AO208" s="14"/>
      <c r="AP208" s="4"/>
      <c r="AQ208" s="4"/>
      <c r="AR208" s="4"/>
      <c r="AS208" s="4"/>
      <c r="AT208" s="4"/>
      <c r="AU208" s="14"/>
      <c r="AV208" s="14"/>
      <c r="AW208" s="14"/>
      <c r="AX208" s="14"/>
      <c r="AY208" s="14"/>
      <c r="AZ208" s="4"/>
      <c r="BA208" s="4"/>
      <c r="BB208" s="4"/>
      <c r="BC208" s="4"/>
      <c r="BD208" s="4"/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>
        <v>0.62050000000000005</v>
      </c>
      <c r="DI208" s="4">
        <v>0.66779999999999995</v>
      </c>
      <c r="DJ208" s="4">
        <v>0.19009999999999999</v>
      </c>
      <c r="DK208" s="4">
        <v>0.87229999999999996</v>
      </c>
      <c r="DL208" s="4">
        <v>1.34E-2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0.62000000000000011</v>
      </c>
      <c r="EW208" s="4">
        <f t="shared" si="37"/>
        <v>0.66500000000000004</v>
      </c>
      <c r="EX208" s="4">
        <f t="shared" si="38"/>
        <v>0.19705</v>
      </c>
      <c r="EY208" s="4">
        <f t="shared" si="39"/>
        <v>0.87209999999999999</v>
      </c>
      <c r="EZ208" s="4">
        <f t="shared" si="40"/>
        <v>1.1300000000000001E-2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k=5, r=0.5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r=0.5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k=5, r=0.5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k=50, r=0.5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k=5, r=0.5</v>
      </c>
    </row>
    <row r="209" spans="1:161" x14ac:dyDescent="0.2">
      <c r="A209" s="1" t="s">
        <v>182</v>
      </c>
      <c r="B209" s="4"/>
      <c r="C209" s="4"/>
      <c r="D209" s="4"/>
      <c r="E209" s="4"/>
      <c r="F209" s="4"/>
      <c r="G209" s="5"/>
      <c r="H209" s="5"/>
      <c r="I209" s="5"/>
      <c r="J209" s="5"/>
      <c r="K209" s="5"/>
      <c r="L209" s="4">
        <v>0.61970000000000003</v>
      </c>
      <c r="M209" s="4">
        <v>0.66339999999999999</v>
      </c>
      <c r="N209" s="4">
        <v>0.2</v>
      </c>
      <c r="O209" s="4">
        <v>0.87170000000000003</v>
      </c>
      <c r="P209" s="4">
        <v>1.09E-2</v>
      </c>
      <c r="Q209" s="5"/>
      <c r="R209" s="5"/>
      <c r="S209" s="5"/>
      <c r="T209" s="5"/>
      <c r="U209" s="5"/>
      <c r="V209" s="4"/>
      <c r="W209" s="4"/>
      <c r="X209" s="4"/>
      <c r="Y209" s="4"/>
      <c r="Z209" s="4"/>
      <c r="AA209" s="14"/>
      <c r="AB209" s="14"/>
      <c r="AC209" s="14"/>
      <c r="AD209" s="14"/>
      <c r="AE209" s="14"/>
      <c r="AF209" s="4"/>
      <c r="AG209" s="4"/>
      <c r="AH209" s="4"/>
      <c r="AI209" s="4"/>
      <c r="AJ209" s="4"/>
      <c r="AK209" s="14"/>
      <c r="AL209" s="14"/>
      <c r="AM209" s="14"/>
      <c r="AN209" s="14"/>
      <c r="AO209" s="14"/>
      <c r="AP209" s="4"/>
      <c r="AQ209" s="4"/>
      <c r="AR209" s="4"/>
      <c r="AS209" s="4"/>
      <c r="AT209" s="4"/>
      <c r="AU209" s="14"/>
      <c r="AV209" s="14"/>
      <c r="AW209" s="14"/>
      <c r="AX209" s="14"/>
      <c r="AY209" s="14"/>
      <c r="AZ209" s="4"/>
      <c r="BA209" s="4"/>
      <c r="BB209" s="4"/>
      <c r="BC209" s="4"/>
      <c r="BD209" s="4"/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>
        <v>0.62050000000000005</v>
      </c>
      <c r="DI209" s="4">
        <v>0.66810000000000003</v>
      </c>
      <c r="DJ209" s="4">
        <v>0.18920000000000001</v>
      </c>
      <c r="DK209" s="4">
        <v>0.87209999999999999</v>
      </c>
      <c r="DL209" s="4">
        <v>1.5900000000000001E-2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0.6201000000000001</v>
      </c>
      <c r="EW209" s="4">
        <f t="shared" si="37"/>
        <v>0.66575000000000006</v>
      </c>
      <c r="EX209" s="4">
        <f t="shared" si="38"/>
        <v>0.1946</v>
      </c>
      <c r="EY209" s="4">
        <f t="shared" si="39"/>
        <v>0.87190000000000001</v>
      </c>
      <c r="EZ209" s="4">
        <f t="shared" si="40"/>
        <v>1.34E-2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k=5, r=0.5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r=0.5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k=5, r=0.5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k=50, r=0.5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k=5, r=0.5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>
        <v>0.62139999999999995</v>
      </c>
      <c r="M210" s="4">
        <v>0.66</v>
      </c>
      <c r="N210" s="4">
        <v>0.1948</v>
      </c>
      <c r="O210" s="4">
        <v>0.86140000000000005</v>
      </c>
      <c r="P210" s="4">
        <v>7.7000000000000002E-3</v>
      </c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/>
      <c r="BA210" s="4"/>
      <c r="BB210" s="4"/>
      <c r="BC210" s="4"/>
      <c r="BD210" s="4"/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>
        <v>0.62250000000000005</v>
      </c>
      <c r="DI210" s="4">
        <v>0.66539999999999999</v>
      </c>
      <c r="DJ210" s="4">
        <v>0.18240000000000001</v>
      </c>
      <c r="DK210" s="4">
        <v>0.86119999999999997</v>
      </c>
      <c r="DL210" s="4">
        <v>1.15E-2</v>
      </c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0.62195</v>
      </c>
      <c r="EW210" s="4">
        <f t="shared" si="37"/>
        <v>0.66270000000000007</v>
      </c>
      <c r="EX210" s="4">
        <f t="shared" si="38"/>
        <v>0.18859999999999999</v>
      </c>
      <c r="EY210" s="4">
        <f t="shared" si="39"/>
        <v>0.86129999999999995</v>
      </c>
      <c r="EZ210" s="4">
        <f t="shared" si="40"/>
        <v>9.6000000000000009E-3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k=5, r=0.5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k=5, r=0.5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k=5, r=0.5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k=5, r=0.5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k=5, r=0.5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>
        <v>0.61799999999999999</v>
      </c>
      <c r="M211" s="4">
        <v>0.65620000000000001</v>
      </c>
      <c r="N211" s="4">
        <v>0.2107</v>
      </c>
      <c r="O211" s="4">
        <v>0.87219999999999998</v>
      </c>
      <c r="P211" s="4">
        <v>6.3E-3</v>
      </c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/>
      <c r="BA211" s="4"/>
      <c r="BB211" s="4"/>
      <c r="BC211" s="4"/>
      <c r="BD211" s="4"/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>
        <v>0.61939999999999995</v>
      </c>
      <c r="DI211" s="4">
        <v>0.66269999999999996</v>
      </c>
      <c r="DJ211" s="4">
        <v>0.19969999999999999</v>
      </c>
      <c r="DK211" s="4">
        <v>0.873</v>
      </c>
      <c r="DL211" s="4">
        <v>9.5999999999999992E-3</v>
      </c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0.61870000000000003</v>
      </c>
      <c r="EW211" s="4">
        <f t="shared" si="37"/>
        <v>0.65944999999999998</v>
      </c>
      <c r="EX211" s="4">
        <f t="shared" si="38"/>
        <v>0.20519999999999999</v>
      </c>
      <c r="EY211" s="4">
        <f t="shared" si="39"/>
        <v>0.87260000000000004</v>
      </c>
      <c r="EZ211" s="4">
        <f t="shared" si="40"/>
        <v>7.9499999999999987E-3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k=5, r=0.5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k=5, r=0.5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k=5, r=0.5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k=50, r=0.5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k=5, r=0.5</v>
      </c>
    </row>
    <row r="212" spans="1:161" x14ac:dyDescent="0.2">
      <c r="A212" s="1" t="s">
        <v>183</v>
      </c>
      <c r="B212" s="4"/>
      <c r="C212" s="4"/>
      <c r="D212" s="4"/>
      <c r="E212" s="4"/>
      <c r="F212" s="4"/>
      <c r="G212" s="5"/>
      <c r="H212" s="5"/>
      <c r="I212" s="5"/>
      <c r="J212" s="5"/>
      <c r="K212" s="5"/>
      <c r="L212" s="4">
        <v>0.61509999999999998</v>
      </c>
      <c r="M212" s="4">
        <v>0.63929999999999998</v>
      </c>
      <c r="N212" s="4">
        <v>0.22620000000000001</v>
      </c>
      <c r="O212" s="4">
        <v>0.82250000000000001</v>
      </c>
      <c r="P212" s="4">
        <v>7.7999999999999996E-3</v>
      </c>
      <c r="Q212" s="5"/>
      <c r="R212" s="5"/>
      <c r="S212" s="5"/>
      <c r="T212" s="5"/>
      <c r="U212" s="5"/>
      <c r="V212" s="4"/>
      <c r="W212" s="4"/>
      <c r="X212" s="4"/>
      <c r="Y212" s="4"/>
      <c r="Z212" s="4"/>
      <c r="AA212" s="14"/>
      <c r="AB212" s="14"/>
      <c r="AC212" s="14"/>
      <c r="AD212" s="14"/>
      <c r="AE212" s="14"/>
      <c r="AF212" s="4"/>
      <c r="AG212" s="4"/>
      <c r="AH212" s="4"/>
      <c r="AI212" s="4"/>
      <c r="AJ212" s="4"/>
      <c r="AK212" s="14"/>
      <c r="AL212" s="14"/>
      <c r="AM212" s="14"/>
      <c r="AN212" s="14"/>
      <c r="AO212" s="14"/>
      <c r="AP212" s="4"/>
      <c r="AQ212" s="4"/>
      <c r="AR212" s="4"/>
      <c r="AS212" s="4"/>
      <c r="AT212" s="4"/>
      <c r="AU212" s="14"/>
      <c r="AV212" s="14"/>
      <c r="AW212" s="14"/>
      <c r="AX212" s="14"/>
      <c r="AY212" s="14"/>
      <c r="AZ212" s="4"/>
      <c r="BA212" s="4"/>
      <c r="BB212" s="4"/>
      <c r="BC212" s="4"/>
      <c r="BD212" s="4"/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>
        <v>0.61699999999999999</v>
      </c>
      <c r="DI212" s="4">
        <v>0.64500000000000002</v>
      </c>
      <c r="DJ212" s="4">
        <v>0.21990000000000001</v>
      </c>
      <c r="DK212" s="4">
        <v>0.8236</v>
      </c>
      <c r="DL212" s="4">
        <v>1.0200000000000001E-2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0.61604999999999999</v>
      </c>
      <c r="EW212" s="4">
        <f t="shared" si="37"/>
        <v>0.64215</v>
      </c>
      <c r="EX212" s="4">
        <f t="shared" si="38"/>
        <v>0.22305000000000003</v>
      </c>
      <c r="EY212" s="4">
        <f t="shared" si="39"/>
        <v>0.82305000000000006</v>
      </c>
      <c r="EZ212" s="4">
        <f t="shared" si="40"/>
        <v>9.0000000000000011E-3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k=5, r=0.5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r=0.5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k=5, r=0.5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k=50, r=0.5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k=5, r=0.5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>
        <v>0.62229999999999996</v>
      </c>
      <c r="M213" s="4">
        <v>0.66139999999999999</v>
      </c>
      <c r="N213" s="4">
        <v>0.1908</v>
      </c>
      <c r="O213" s="4">
        <v>0.85550000000000004</v>
      </c>
      <c r="P213" s="4">
        <v>7.7000000000000002E-3</v>
      </c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>
        <v>0.62319999999999998</v>
      </c>
      <c r="DI213" s="4">
        <v>0.66679999999999995</v>
      </c>
      <c r="DJ213" s="4">
        <v>0.1779</v>
      </c>
      <c r="DK213" s="4">
        <v>0.85460000000000003</v>
      </c>
      <c r="DL213" s="4">
        <v>1.0800000000000001E-2</v>
      </c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0.62274999999999991</v>
      </c>
      <c r="EW213" s="4">
        <f t="shared" si="37"/>
        <v>0.66409999999999991</v>
      </c>
      <c r="EX213" s="4">
        <f t="shared" si="38"/>
        <v>0.18435000000000001</v>
      </c>
      <c r="EY213" s="4">
        <f t="shared" si="39"/>
        <v>0.85505000000000009</v>
      </c>
      <c r="EZ213" s="4">
        <f t="shared" si="40"/>
        <v>9.2500000000000013E-3</v>
      </c>
      <c r="FA213" s="11" t="str" cm="1">
        <f t="array" aca="1" ref="FA213" ca="1">CONCATENATE(INDIRECT(ADDRESS(1,MATCH(_xlfn.MINIFS(B213:EU213,metrics.est,"MAE"),B213:EU213,0)+1)), ", ", INDIRECT(ADDRESS(2,MATCH(_xlfn.MINIFS(B213:EU213,metrics.est,"MAE"),B213:EU213,0)+1)))</f>
        <v>k=5, r=0.5</v>
      </c>
      <c r="FB213" s="11" t="str" cm="1">
        <f t="array" aca="1" ref="FB213" ca="1">CONCATENATE(INDIRECT(ADDRESS(1,MATCH(_xlfn.MINIFS(B213:EU213,metrics.est,"MSE"),B213:EU213,0)+1)), ", ", INDIRECT(ADDRESS(2,MATCH(_xlfn.MINIFS(B213:EU213,metrics.est,"MSE"),B213:EU213,0)+1)))</f>
        <v>k=5, r=0.5</v>
      </c>
      <c r="FC213" s="11" t="str" cm="1">
        <f t="array" aca="1" ref="FC213" ca="1">CONCATENATE(INDIRECT(ADDRESS(1,MATCH(_xlfn.MAXIFS(B213:EU213,metrics.est,"R"),B213:EU213,0)+1)), ", ", INDIRECT(ADDRESS(2,MATCH(_xlfn.MAXIFS(B213:EU213,metrics.est,"R"),B213:EU213,0)+1)))</f>
        <v>k=5, r=0.5</v>
      </c>
      <c r="FD213" s="1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k=5, r=0.5</v>
      </c>
      <c r="FE213" s="11" t="str" cm="1">
        <f t="array" aca="1" ref="FE213" ca="1">CONCATENATE(INDIRECT(ADDRESS(1,MATCH(_xlfn.MINIFS(B213:EU213,metrics.est,"Time"),B213:EU213,0)+1)), ", ", INDIRECT(ADDRESS(2,MATCH(_xlfn.MINIFS(B213:EU213,metrics.est,"Time"),B213:EU213,0)+1)))</f>
        <v>k=5, r=0.5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>
        <v>0.61470000000000002</v>
      </c>
      <c r="M214" s="4">
        <v>0.64419999999999999</v>
      </c>
      <c r="N214" s="4">
        <v>0.21679999999999999</v>
      </c>
      <c r="O214" s="4">
        <v>0.85929999999999995</v>
      </c>
      <c r="P214" s="4">
        <v>6.4000000000000003E-3</v>
      </c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>
        <v>0.61629999999999996</v>
      </c>
      <c r="DI214" s="4">
        <v>0.65090000000000003</v>
      </c>
      <c r="DJ214" s="4">
        <v>0.20039999999999999</v>
      </c>
      <c r="DK214" s="4">
        <v>0.85919999999999996</v>
      </c>
      <c r="DL214" s="4">
        <v>8.8000000000000005E-3</v>
      </c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0.61549999999999994</v>
      </c>
      <c r="EW214" s="4">
        <f t="shared" ref="EW214" si="68">AVERAGEIFS(B214:EU214,metrics.est,"MSE")</f>
        <v>0.64755000000000007</v>
      </c>
      <c r="EX214" s="4">
        <f t="shared" ref="EX214" si="69">AVERAGEIFS(B214:EU214,metrics.est,"R")</f>
        <v>0.20860000000000001</v>
      </c>
      <c r="EY214" s="4">
        <f t="shared" ref="EY214" si="70">AVERAGEIFS(B214:EU214,metrics.est,"Coverage")</f>
        <v>0.85924999999999996</v>
      </c>
      <c r="EZ214" s="4">
        <f t="shared" ref="EZ214" si="71">AVERAGEIFS(B214:EU214,metrics.est,"Time")</f>
        <v>7.6000000000000009E-3</v>
      </c>
      <c r="FA214" s="11" t="str" cm="1">
        <f t="array" aca="1" ref="FA214" ca="1">CONCATENATE(INDIRECT(ADDRESS(1,MATCH(_xlfn.MINIFS(B214:EU214,metrics.est,"MAE"),B214:EU214,0)+1)), ", ", INDIRECT(ADDRESS(2,MATCH(_xlfn.MINIFS(B214:EU214,metrics.est,"MAE"),B214:EU214,0)+1)))</f>
        <v>k=5, r=0.5</v>
      </c>
      <c r="FB214" s="11" t="str" cm="1">
        <f t="array" aca="1" ref="FB214" ca="1">CONCATENATE(INDIRECT(ADDRESS(1,MATCH(_xlfn.MINIFS(B214:EU214,metrics.est,"MSE"),B214:EU214,0)+1)), ", ", INDIRECT(ADDRESS(2,MATCH(_xlfn.MINIFS(B214:EU214,metrics.est,"MSE"),B214:EU214,0)+1)))</f>
        <v>k=5, r=0.5</v>
      </c>
      <c r="FC214" s="11" t="str" cm="1">
        <f t="array" aca="1" ref="FC214" ca="1">CONCATENATE(INDIRECT(ADDRESS(1,MATCH(_xlfn.MAXIFS(B214:EU214,metrics.est,"R"),B214:EU214,0)+1)), ", ", INDIRECT(ADDRESS(2,MATCH(_xlfn.MAXIFS(B214:EU214,metrics.est,"R"),B214:EU214,0)+1)))</f>
        <v>k=5, r=0.5</v>
      </c>
      <c r="FD214" s="1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k=5, r=0.5</v>
      </c>
      <c r="FE214" s="11" t="str" cm="1">
        <f t="array" aca="1" ref="FE214" ca="1">CONCATENATE(INDIRECT(ADDRESS(1,MATCH(_xlfn.MINIFS(B214:EU214,metrics.est,"Time"),B214:EU214,0)+1)), ", ", INDIRECT(ADDRESS(2,MATCH(_xlfn.MINIFS(B214:EU214,metrics.est,"Time"),B214:EU214,0)+1)))</f>
        <v>k=5, r=0.5</v>
      </c>
    </row>
    <row r="215" spans="1:161" x14ac:dyDescent="0.2">
      <c r="A215" s="1" t="s">
        <v>184</v>
      </c>
      <c r="B215" s="4"/>
      <c r="C215" s="4"/>
      <c r="D215" s="4"/>
      <c r="E215" s="4"/>
      <c r="F215" s="4"/>
      <c r="G215" s="5"/>
      <c r="H215" s="5"/>
      <c r="I215" s="5"/>
      <c r="J215" s="5"/>
      <c r="K215" s="5"/>
      <c r="L215" s="4">
        <v>0.62629999999999997</v>
      </c>
      <c r="M215" s="4">
        <v>0.68940000000000001</v>
      </c>
      <c r="N215" s="4">
        <v>0.24329999999999999</v>
      </c>
      <c r="O215" s="4">
        <v>0.93810000000000004</v>
      </c>
      <c r="P215" s="4">
        <v>3.2000000000000002E-3</v>
      </c>
      <c r="Q215" s="5"/>
      <c r="R215" s="5"/>
      <c r="S215" s="5"/>
      <c r="T215" s="5"/>
      <c r="U215" s="5"/>
      <c r="V215" s="4"/>
      <c r="W215" s="4"/>
      <c r="X215" s="4"/>
      <c r="Y215" s="4"/>
      <c r="Z215" s="4"/>
      <c r="AA215" s="14"/>
      <c r="AB215" s="14"/>
      <c r="AC215" s="14"/>
      <c r="AD215" s="14"/>
      <c r="AE215" s="14"/>
      <c r="AF215" s="4"/>
      <c r="AG215" s="4"/>
      <c r="AH215" s="4"/>
      <c r="AI215" s="4"/>
      <c r="AJ215" s="4"/>
      <c r="AK215" s="14"/>
      <c r="AL215" s="14"/>
      <c r="AM215" s="14"/>
      <c r="AN215" s="14"/>
      <c r="AO215" s="14"/>
      <c r="AP215" s="4"/>
      <c r="AQ215" s="4"/>
      <c r="AR215" s="4"/>
      <c r="AS215" s="4"/>
      <c r="AT215" s="4"/>
      <c r="AU215" s="14"/>
      <c r="AV215" s="14"/>
      <c r="AW215" s="14"/>
      <c r="AX215" s="14"/>
      <c r="AY215" s="14"/>
      <c r="AZ215" s="4"/>
      <c r="BA215" s="4"/>
      <c r="BB215" s="4"/>
      <c r="BC215" s="4"/>
      <c r="BD215" s="4"/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>
        <v>0.62819999999999998</v>
      </c>
      <c r="DI215" s="4">
        <v>0.6946</v>
      </c>
      <c r="DJ215" s="4">
        <v>0.2349</v>
      </c>
      <c r="DK215" s="4">
        <v>0.93879999999999997</v>
      </c>
      <c r="DL215" s="4">
        <v>4.7000000000000002E-3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0.62724999999999997</v>
      </c>
      <c r="EW215" s="4">
        <f t="shared" si="37"/>
        <v>0.69199999999999995</v>
      </c>
      <c r="EX215" s="4">
        <f t="shared" si="38"/>
        <v>0.23909999999999998</v>
      </c>
      <c r="EY215" s="4">
        <f t="shared" si="39"/>
        <v>0.93845000000000001</v>
      </c>
      <c r="EZ215" s="4">
        <f t="shared" si="40"/>
        <v>3.9500000000000004E-3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k=5, r=0.5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k=5, r=0.5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k=5, r=0.5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k=50, r=0.5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k=5, r=0.5</v>
      </c>
    </row>
    <row r="216" spans="1:161" x14ac:dyDescent="0.2">
      <c r="A216" s="1" t="s">
        <v>185</v>
      </c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4">
        <v>0.62170000000000003</v>
      </c>
      <c r="M216" s="4">
        <v>0.66979999999999995</v>
      </c>
      <c r="N216" s="4">
        <v>0.1857</v>
      </c>
      <c r="O216" s="4">
        <v>0.87949999999999995</v>
      </c>
      <c r="P216" s="4">
        <v>7.3000000000000001E-3</v>
      </c>
      <c r="Q216" s="5"/>
      <c r="R216" s="5"/>
      <c r="S216" s="5"/>
      <c r="T216" s="5"/>
      <c r="U216" s="5"/>
      <c r="V216" s="4"/>
      <c r="W216" s="4"/>
      <c r="X216" s="4"/>
      <c r="Y216" s="4"/>
      <c r="Z216" s="4"/>
      <c r="AA216" s="14"/>
      <c r="AB216" s="14"/>
      <c r="AC216" s="14"/>
      <c r="AD216" s="14"/>
      <c r="AE216" s="14"/>
      <c r="AF216" s="4"/>
      <c r="AG216" s="4"/>
      <c r="AH216" s="4"/>
      <c r="AI216" s="4"/>
      <c r="AJ216" s="4"/>
      <c r="AK216" s="14"/>
      <c r="AL216" s="14"/>
      <c r="AM216" s="14"/>
      <c r="AN216" s="14"/>
      <c r="AO216" s="14"/>
      <c r="AP216" s="4"/>
      <c r="AQ216" s="4"/>
      <c r="AR216" s="4"/>
      <c r="AS216" s="4"/>
      <c r="AT216" s="4"/>
      <c r="AU216" s="14"/>
      <c r="AV216" s="14"/>
      <c r="AW216" s="14"/>
      <c r="AX216" s="14"/>
      <c r="AY216" s="14"/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>
        <v>0.623</v>
      </c>
      <c r="DI216" s="4">
        <v>0.67600000000000005</v>
      </c>
      <c r="DJ216" s="4">
        <v>0.17780000000000001</v>
      </c>
      <c r="DK216" s="4">
        <v>0.88070000000000004</v>
      </c>
      <c r="DL216" s="4">
        <v>9.7999999999999997E-3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0.62234999999999996</v>
      </c>
      <c r="EW216" s="4">
        <f t="shared" si="37"/>
        <v>0.67290000000000005</v>
      </c>
      <c r="EX216" s="4">
        <f t="shared" si="38"/>
        <v>0.18175000000000002</v>
      </c>
      <c r="EY216" s="4">
        <f t="shared" si="39"/>
        <v>0.88009999999999999</v>
      </c>
      <c r="EZ216" s="4">
        <f t="shared" si="40"/>
        <v>8.5500000000000003E-3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k=5, r=0.5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r=0.5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k=5, r=0.5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k=50, r=0.5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k=5, r=0.5</v>
      </c>
    </row>
    <row r="217" spans="1:161" x14ac:dyDescent="0.2">
      <c r="A217" s="1" t="s">
        <v>186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>
        <v>0.62749999999999995</v>
      </c>
      <c r="M217" s="4">
        <v>0.6946</v>
      </c>
      <c r="N217" s="4">
        <v>0.2298</v>
      </c>
      <c r="O217" s="4">
        <v>0.93810000000000004</v>
      </c>
      <c r="P217" s="4">
        <v>3.0000000000000001E-3</v>
      </c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14"/>
      <c r="AB217" s="14"/>
      <c r="AC217" s="14"/>
      <c r="AD217" s="14"/>
      <c r="AE217" s="14"/>
      <c r="AF217" s="4"/>
      <c r="AG217" s="4"/>
      <c r="AH217" s="4"/>
      <c r="AI217" s="4"/>
      <c r="AJ217" s="4"/>
      <c r="AK217" s="14"/>
      <c r="AL217" s="14"/>
      <c r="AM217" s="14"/>
      <c r="AN217" s="14"/>
      <c r="AO217" s="14"/>
      <c r="AP217" s="4"/>
      <c r="AQ217" s="4"/>
      <c r="AR217" s="4"/>
      <c r="AS217" s="4"/>
      <c r="AT217" s="4"/>
      <c r="AU217" s="14"/>
      <c r="AV217" s="14"/>
      <c r="AW217" s="14"/>
      <c r="AX217" s="14"/>
      <c r="AY217" s="14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>
        <v>0.62870000000000004</v>
      </c>
      <c r="DI217" s="4">
        <v>0.69889999999999997</v>
      </c>
      <c r="DJ217" s="4">
        <v>0.22650000000000001</v>
      </c>
      <c r="DK217" s="4">
        <v>0.93879999999999997</v>
      </c>
      <c r="DL217" s="4">
        <v>4.5999999999999999E-3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0.62809999999999999</v>
      </c>
      <c r="EW217" s="4">
        <f t="shared" ref="EW217:EW229" si="73">AVERAGEIFS(B217:EU217,metrics.est,"MSE")</f>
        <v>0.69674999999999998</v>
      </c>
      <c r="EX217" s="4">
        <f t="shared" ref="EX217:EX229" si="74">AVERAGEIFS(B217:EU217,metrics.est,"R")</f>
        <v>0.22815000000000002</v>
      </c>
      <c r="EY217" s="4">
        <f t="shared" ref="EY217:EY229" si="75">AVERAGEIFS(B217:EU217,metrics.est,"Coverage")</f>
        <v>0.93845000000000001</v>
      </c>
      <c r="EZ217" s="4">
        <f t="shared" ref="EZ217:EZ229" si="76">AVERAGEIFS(B217:EU217,metrics.est,"Time")</f>
        <v>3.8E-3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k=5, r=0.5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k=5, r=0.5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k=5, r=0.5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k=50, r=0.5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k=5, r=0.5</v>
      </c>
    </row>
    <row r="218" spans="1:161" x14ac:dyDescent="0.2">
      <c r="A218" s="1" t="s">
        <v>187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>
        <v>0.62970000000000004</v>
      </c>
      <c r="M218" s="4">
        <v>0.70609999999999995</v>
      </c>
      <c r="N218" s="4">
        <v>0.2412</v>
      </c>
      <c r="O218" s="4">
        <v>0.94830000000000003</v>
      </c>
      <c r="P218" s="4">
        <v>3.3E-3</v>
      </c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14"/>
      <c r="AB218" s="14"/>
      <c r="AC218" s="14"/>
      <c r="AD218" s="14"/>
      <c r="AE218" s="14"/>
      <c r="AF218" s="4"/>
      <c r="AG218" s="4"/>
      <c r="AH218" s="4"/>
      <c r="AI218" s="4"/>
      <c r="AJ218" s="4"/>
      <c r="AK218" s="14"/>
      <c r="AL218" s="14"/>
      <c r="AM218" s="14"/>
      <c r="AN218" s="14"/>
      <c r="AO218" s="14"/>
      <c r="AP218" s="4"/>
      <c r="AQ218" s="4"/>
      <c r="AR218" s="4"/>
      <c r="AS218" s="4"/>
      <c r="AT218" s="4"/>
      <c r="AU218" s="14"/>
      <c r="AV218" s="14"/>
      <c r="AW218" s="14"/>
      <c r="AX218" s="14"/>
      <c r="AY218" s="14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>
        <v>0.63109999999999999</v>
      </c>
      <c r="DI218" s="4">
        <v>0.71250000000000002</v>
      </c>
      <c r="DJ218" s="4">
        <v>0.2341</v>
      </c>
      <c r="DK218" s="4">
        <v>0.94879999999999998</v>
      </c>
      <c r="DL218" s="4">
        <v>5.1000000000000004E-3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0.63040000000000007</v>
      </c>
      <c r="EW218" s="4">
        <f t="shared" si="73"/>
        <v>0.70930000000000004</v>
      </c>
      <c r="EX218" s="4">
        <f t="shared" si="74"/>
        <v>0.23765</v>
      </c>
      <c r="EY218" s="4">
        <f t="shared" si="75"/>
        <v>0.94855</v>
      </c>
      <c r="EZ218" s="4">
        <f t="shared" si="76"/>
        <v>4.2000000000000006E-3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k=5, r=0.5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r=0.5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k=5, r=0.5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k=50, r=0.5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k=5, r=0.5</v>
      </c>
    </row>
    <row r="219" spans="1:161" x14ac:dyDescent="0.2">
      <c r="A219" s="1" t="s">
        <v>188</v>
      </c>
      <c r="B219" s="4"/>
      <c r="C219" s="4"/>
      <c r="D219" s="4"/>
      <c r="E219" s="4"/>
      <c r="F219" s="4"/>
      <c r="G219" s="5"/>
      <c r="H219" s="5"/>
      <c r="I219" s="5"/>
      <c r="J219" s="5"/>
      <c r="K219" s="5"/>
      <c r="L219" s="4">
        <v>0.63029999999999997</v>
      </c>
      <c r="M219" s="4">
        <v>0.70730000000000004</v>
      </c>
      <c r="N219" s="4">
        <v>0.24060000000000001</v>
      </c>
      <c r="O219" s="4">
        <v>0.94830000000000003</v>
      </c>
      <c r="P219" s="4">
        <v>3.7000000000000002E-3</v>
      </c>
      <c r="Q219" s="5"/>
      <c r="R219" s="5"/>
      <c r="S219" s="5"/>
      <c r="T219" s="5"/>
      <c r="U219" s="5"/>
      <c r="V219" s="4"/>
      <c r="W219" s="4"/>
      <c r="X219" s="4"/>
      <c r="Y219" s="4"/>
      <c r="Z219" s="4"/>
      <c r="AA219" s="14"/>
      <c r="AB219" s="14"/>
      <c r="AC219" s="14"/>
      <c r="AD219" s="14"/>
      <c r="AE219" s="14"/>
      <c r="AF219" s="4"/>
      <c r="AG219" s="4"/>
      <c r="AH219" s="4"/>
      <c r="AI219" s="4"/>
      <c r="AJ219" s="4"/>
      <c r="AK219" s="14"/>
      <c r="AL219" s="14"/>
      <c r="AM219" s="14"/>
      <c r="AN219" s="14"/>
      <c r="AO219" s="14"/>
      <c r="AP219" s="4"/>
      <c r="AQ219" s="4"/>
      <c r="AR219" s="4"/>
      <c r="AS219" s="4"/>
      <c r="AT219" s="4"/>
      <c r="AU219" s="14"/>
      <c r="AV219" s="14"/>
      <c r="AW219" s="14"/>
      <c r="AX219" s="14"/>
      <c r="AY219" s="14"/>
      <c r="AZ219" s="4"/>
      <c r="BA219" s="4"/>
      <c r="BB219" s="4"/>
      <c r="BC219" s="4"/>
      <c r="BD219" s="4"/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>
        <v>0.63190000000000002</v>
      </c>
      <c r="DI219" s="4">
        <v>0.71409999999999996</v>
      </c>
      <c r="DJ219" s="4">
        <v>0.23300000000000001</v>
      </c>
      <c r="DK219" s="4">
        <v>0.94879999999999998</v>
      </c>
      <c r="DL219" s="4">
        <v>4.1999999999999997E-3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0.63109999999999999</v>
      </c>
      <c r="EW219" s="4">
        <f t="shared" si="73"/>
        <v>0.7107</v>
      </c>
      <c r="EX219" s="4">
        <f t="shared" si="74"/>
        <v>0.23680000000000001</v>
      </c>
      <c r="EY219" s="4">
        <f t="shared" si="75"/>
        <v>0.94855</v>
      </c>
      <c r="EZ219" s="4">
        <f t="shared" si="76"/>
        <v>3.9500000000000004E-3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k=5, r=0.5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k=5, r=0.5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k=5, r=0.5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k=50, r=0.5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k=5, r=0.5</v>
      </c>
    </row>
    <row r="220" spans="1:161" x14ac:dyDescent="0.2">
      <c r="A220" s="1" t="s">
        <v>189</v>
      </c>
      <c r="B220" s="4"/>
      <c r="C220" s="4"/>
      <c r="D220" s="4"/>
      <c r="E220" s="4"/>
      <c r="F220" s="4"/>
      <c r="G220" s="5"/>
      <c r="H220" s="5"/>
      <c r="I220" s="5"/>
      <c r="J220" s="5"/>
      <c r="K220" s="5"/>
      <c r="L220" s="4">
        <v>0.63149999999999995</v>
      </c>
      <c r="M220" s="4">
        <v>0.70289999999999997</v>
      </c>
      <c r="N220" s="4">
        <v>0.23219999999999999</v>
      </c>
      <c r="O220" s="4">
        <v>0.94830000000000003</v>
      </c>
      <c r="P220" s="4">
        <v>3.0999999999999999E-3</v>
      </c>
      <c r="Q220" s="5"/>
      <c r="R220" s="5"/>
      <c r="S220" s="5"/>
      <c r="T220" s="5"/>
      <c r="U220" s="5"/>
      <c r="V220" s="4"/>
      <c r="W220" s="4"/>
      <c r="X220" s="4"/>
      <c r="Y220" s="4"/>
      <c r="Z220" s="4"/>
      <c r="AA220" s="14"/>
      <c r="AB220" s="14"/>
      <c r="AC220" s="14"/>
      <c r="AD220" s="14"/>
      <c r="AE220" s="14"/>
      <c r="AF220" s="4"/>
      <c r="AG220" s="4"/>
      <c r="AH220" s="4"/>
      <c r="AI220" s="4"/>
      <c r="AJ220" s="4"/>
      <c r="AK220" s="14"/>
      <c r="AL220" s="14"/>
      <c r="AM220" s="14"/>
      <c r="AN220" s="14"/>
      <c r="AO220" s="14"/>
      <c r="AP220" s="4"/>
      <c r="AQ220" s="4"/>
      <c r="AR220" s="4"/>
      <c r="AS220" s="4"/>
      <c r="AT220" s="4"/>
      <c r="AU220" s="14"/>
      <c r="AV220" s="14"/>
      <c r="AW220" s="14"/>
      <c r="AX220" s="14"/>
      <c r="AY220" s="14"/>
      <c r="AZ220" s="4"/>
      <c r="BA220" s="4"/>
      <c r="BB220" s="4"/>
      <c r="BC220" s="4"/>
      <c r="BD220" s="4"/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>
        <v>0.63270000000000004</v>
      </c>
      <c r="DI220" s="4">
        <v>0.70760000000000001</v>
      </c>
      <c r="DJ220" s="4">
        <v>0.22570000000000001</v>
      </c>
      <c r="DK220" s="4">
        <v>0.94879999999999998</v>
      </c>
      <c r="DL220" s="4">
        <v>4.7000000000000002E-3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0.6321</v>
      </c>
      <c r="EW220" s="4">
        <f t="shared" si="73"/>
        <v>0.70524999999999993</v>
      </c>
      <c r="EX220" s="4">
        <f t="shared" si="74"/>
        <v>0.22894999999999999</v>
      </c>
      <c r="EY220" s="4">
        <f t="shared" si="75"/>
        <v>0.94855</v>
      </c>
      <c r="EZ220" s="4">
        <f t="shared" si="76"/>
        <v>3.8999999999999998E-3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k=5, r=0.5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k=5, r=0.5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k=5, r=0.5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k=50, r=0.5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k=5, r=0.5</v>
      </c>
    </row>
    <row r="221" spans="1:161" x14ac:dyDescent="0.2">
      <c r="A221" s="1" t="s">
        <v>190</v>
      </c>
      <c r="B221" s="4"/>
      <c r="C221" s="4"/>
      <c r="D221" s="4"/>
      <c r="E221" s="4"/>
      <c r="F221" s="4"/>
      <c r="G221" s="5"/>
      <c r="H221" s="5"/>
      <c r="I221" s="5"/>
      <c r="J221" s="5"/>
      <c r="K221" s="5"/>
      <c r="L221" s="4">
        <v>0.63249999999999995</v>
      </c>
      <c r="M221" s="4">
        <v>0.70509999999999995</v>
      </c>
      <c r="N221" s="4">
        <v>0.23150000000000001</v>
      </c>
      <c r="O221" s="4">
        <v>0.94830000000000003</v>
      </c>
      <c r="P221" s="4">
        <v>4.0000000000000001E-3</v>
      </c>
      <c r="Q221" s="5"/>
      <c r="R221" s="5"/>
      <c r="S221" s="5"/>
      <c r="T221" s="5"/>
      <c r="U221" s="5"/>
      <c r="V221" s="4"/>
      <c r="W221" s="4"/>
      <c r="X221" s="4"/>
      <c r="Y221" s="4"/>
      <c r="Z221" s="4"/>
      <c r="AA221" s="14"/>
      <c r="AB221" s="14"/>
      <c r="AC221" s="14"/>
      <c r="AD221" s="14"/>
      <c r="AE221" s="14"/>
      <c r="AF221" s="4"/>
      <c r="AG221" s="4"/>
      <c r="AH221" s="4"/>
      <c r="AI221" s="4"/>
      <c r="AJ221" s="4"/>
      <c r="AK221" s="14"/>
      <c r="AL221" s="14"/>
      <c r="AM221" s="14"/>
      <c r="AN221" s="14"/>
      <c r="AO221" s="14"/>
      <c r="AP221" s="4"/>
      <c r="AQ221" s="4"/>
      <c r="AR221" s="4"/>
      <c r="AS221" s="4"/>
      <c r="AT221" s="4"/>
      <c r="AU221" s="14"/>
      <c r="AV221" s="14"/>
      <c r="AW221" s="14"/>
      <c r="AX221" s="14"/>
      <c r="AY221" s="14"/>
      <c r="AZ221" s="4"/>
      <c r="BA221" s="4"/>
      <c r="BB221" s="4"/>
      <c r="BC221" s="4"/>
      <c r="BD221" s="4"/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>
        <v>0.63390000000000002</v>
      </c>
      <c r="DI221" s="4">
        <v>0.71020000000000005</v>
      </c>
      <c r="DJ221" s="4">
        <v>0.22470000000000001</v>
      </c>
      <c r="DK221" s="4">
        <v>0.94879999999999998</v>
      </c>
      <c r="DL221" s="4">
        <v>4.5999999999999999E-3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0.63319999999999999</v>
      </c>
      <c r="EW221" s="4">
        <f t="shared" si="73"/>
        <v>0.70765</v>
      </c>
      <c r="EX221" s="4">
        <f t="shared" si="74"/>
        <v>0.22810000000000002</v>
      </c>
      <c r="EY221" s="4">
        <f t="shared" si="75"/>
        <v>0.94855</v>
      </c>
      <c r="EZ221" s="4">
        <f t="shared" si="76"/>
        <v>4.3E-3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k=5, r=0.5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k=5, r=0.5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k=5, r=0.5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k=50, r=0.5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k=5, r=0.5</v>
      </c>
    </row>
    <row r="222" spans="1:161" x14ac:dyDescent="0.2">
      <c r="A222" s="1" t="s">
        <v>191</v>
      </c>
      <c r="B222" s="4"/>
      <c r="C222" s="4"/>
      <c r="D222" s="4"/>
      <c r="E222" s="4"/>
      <c r="F222" s="4"/>
      <c r="G222" s="5"/>
      <c r="H222" s="5"/>
      <c r="I222" s="5"/>
      <c r="J222" s="5"/>
      <c r="K222" s="5"/>
      <c r="L222" s="4">
        <v>0.63109999999999999</v>
      </c>
      <c r="M222" s="4">
        <v>0.70409999999999995</v>
      </c>
      <c r="N222" s="4">
        <v>0.23780000000000001</v>
      </c>
      <c r="O222" s="4">
        <v>0.94830000000000003</v>
      </c>
      <c r="P222" s="4">
        <v>3.0999999999999999E-3</v>
      </c>
      <c r="Q222" s="14"/>
      <c r="R222" s="14"/>
      <c r="S222" s="14"/>
      <c r="T222" s="14"/>
      <c r="U222" s="14"/>
      <c r="V222" s="4"/>
      <c r="W222" s="4"/>
      <c r="X222" s="4"/>
      <c r="Y222" s="4"/>
      <c r="Z222" s="4"/>
      <c r="AA222" s="14"/>
      <c r="AB222" s="14"/>
      <c r="AC222" s="14"/>
      <c r="AD222" s="14"/>
      <c r="AE222" s="14"/>
      <c r="AF222" s="4"/>
      <c r="AG222" s="4"/>
      <c r="AH222" s="4"/>
      <c r="AI222" s="4"/>
      <c r="AJ222" s="4"/>
      <c r="AK222" s="14"/>
      <c r="AL222" s="14"/>
      <c r="AM222" s="14"/>
      <c r="AN222" s="14"/>
      <c r="AO222" s="14"/>
      <c r="AP222" s="4"/>
      <c r="AQ222" s="4"/>
      <c r="AR222" s="4"/>
      <c r="AS222" s="4"/>
      <c r="AT222" s="4"/>
      <c r="AU222" s="14"/>
      <c r="AV222" s="14"/>
      <c r="AW222" s="14"/>
      <c r="AX222" s="14"/>
      <c r="AY222" s="14"/>
      <c r="AZ222" s="4"/>
      <c r="BA222" s="4"/>
      <c r="BB222" s="4"/>
      <c r="BC222" s="4"/>
      <c r="BD222" s="4"/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14"/>
      <c r="BP222" s="14"/>
      <c r="BQ222" s="14"/>
      <c r="BR222" s="14"/>
      <c r="BS222" s="14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>
        <v>0.63249999999999995</v>
      </c>
      <c r="DI222" s="4">
        <v>0.70960000000000001</v>
      </c>
      <c r="DJ222" s="4">
        <v>0.23089999999999999</v>
      </c>
      <c r="DK222" s="4">
        <v>0.94879999999999998</v>
      </c>
      <c r="DL222" s="4">
        <v>3.5999999999999999E-3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0.63179999999999992</v>
      </c>
      <c r="EW222" s="4">
        <f t="shared" si="73"/>
        <v>0.70684999999999998</v>
      </c>
      <c r="EX222" s="4">
        <f t="shared" si="74"/>
        <v>0.23435</v>
      </c>
      <c r="EY222" s="4">
        <f t="shared" si="75"/>
        <v>0.94855</v>
      </c>
      <c r="EZ222" s="4">
        <f t="shared" si="76"/>
        <v>3.3499999999999997E-3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k=5, r=0.5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k=5, r=0.5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k=5, r=0.5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k=50, r=0.5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k=5, r=0.5</v>
      </c>
    </row>
    <row r="223" spans="1:161" x14ac:dyDescent="0.2">
      <c r="A223" s="1" t="s">
        <v>192</v>
      </c>
      <c r="B223" s="4"/>
      <c r="C223" s="4"/>
      <c r="D223" s="4"/>
      <c r="E223" s="4"/>
      <c r="F223" s="4"/>
      <c r="G223" s="5"/>
      <c r="H223" s="5"/>
      <c r="I223" s="5"/>
      <c r="J223" s="5"/>
      <c r="K223" s="5"/>
      <c r="L223" s="4">
        <v>0.63180000000000003</v>
      </c>
      <c r="M223" s="4">
        <v>0.7056</v>
      </c>
      <c r="N223" s="4">
        <v>0.2374</v>
      </c>
      <c r="O223" s="4">
        <v>0.94830000000000003</v>
      </c>
      <c r="P223" s="4">
        <v>3.5000000000000001E-3</v>
      </c>
      <c r="Q223" s="5"/>
      <c r="R223" s="5"/>
      <c r="S223" s="5"/>
      <c r="T223" s="5"/>
      <c r="U223" s="5"/>
      <c r="V223" s="4"/>
      <c r="W223" s="4"/>
      <c r="X223" s="4"/>
      <c r="Y223" s="4"/>
      <c r="Z223" s="4"/>
      <c r="AA223" s="14"/>
      <c r="AB223" s="14"/>
      <c r="AC223" s="14"/>
      <c r="AD223" s="14"/>
      <c r="AE223" s="14"/>
      <c r="AF223" s="4"/>
      <c r="AG223" s="4"/>
      <c r="AH223" s="4"/>
      <c r="AI223" s="4"/>
      <c r="AJ223" s="4"/>
      <c r="AK223" s="14"/>
      <c r="AL223" s="14"/>
      <c r="AM223" s="14"/>
      <c r="AN223" s="14"/>
      <c r="AO223" s="14"/>
      <c r="AP223" s="4"/>
      <c r="AQ223" s="4"/>
      <c r="AR223" s="4"/>
      <c r="AS223" s="4"/>
      <c r="AT223" s="4"/>
      <c r="AU223" s="14"/>
      <c r="AV223" s="14"/>
      <c r="AW223" s="14"/>
      <c r="AX223" s="14"/>
      <c r="AY223" s="14"/>
      <c r="AZ223" s="4"/>
      <c r="BA223" s="4"/>
      <c r="BB223" s="4"/>
      <c r="BC223" s="4"/>
      <c r="BD223" s="4"/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>
        <v>0.63349999999999995</v>
      </c>
      <c r="DI223" s="4">
        <v>0.71160000000000001</v>
      </c>
      <c r="DJ223" s="4">
        <v>0.22989999999999999</v>
      </c>
      <c r="DK223" s="4">
        <v>0.94879999999999998</v>
      </c>
      <c r="DL223" s="4">
        <v>4.4000000000000003E-3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0.63264999999999993</v>
      </c>
      <c r="EW223" s="4">
        <f t="shared" si="73"/>
        <v>0.70860000000000001</v>
      </c>
      <c r="EX223" s="4">
        <f t="shared" si="74"/>
        <v>0.23365</v>
      </c>
      <c r="EY223" s="4">
        <f t="shared" si="75"/>
        <v>0.94855</v>
      </c>
      <c r="EZ223" s="4">
        <f t="shared" si="76"/>
        <v>3.9500000000000004E-3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k=5, r=0.5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k=5, r=0.5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k=5, r=0.5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k=50, r=0.5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k=5, r=0.5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0.62239999999999995</v>
      </c>
      <c r="M224" s="4">
        <v>0.66349999999999998</v>
      </c>
      <c r="N224" s="4">
        <v>0.1883</v>
      </c>
      <c r="O224" s="4">
        <v>0.86140000000000005</v>
      </c>
      <c r="P224" s="4">
        <v>8.0000000000000002E-3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>
        <v>0.62329999999999997</v>
      </c>
      <c r="DI224" s="4">
        <v>0.66859999999999997</v>
      </c>
      <c r="DJ224" s="4">
        <v>0.17879999999999999</v>
      </c>
      <c r="DK224" s="4">
        <v>0.86129999999999995</v>
      </c>
      <c r="DL224" s="4">
        <v>1.2500000000000001E-2</v>
      </c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0.6228499999999999</v>
      </c>
      <c r="EW224" s="4">
        <f t="shared" si="73"/>
        <v>0.66605000000000003</v>
      </c>
      <c r="EX224" s="4">
        <f t="shared" si="74"/>
        <v>0.18354999999999999</v>
      </c>
      <c r="EY224" s="4">
        <f t="shared" si="75"/>
        <v>0.86135000000000006</v>
      </c>
      <c r="EZ224" s="4">
        <f t="shared" si="76"/>
        <v>1.025E-2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0.61909999999999998</v>
      </c>
      <c r="M225" s="4">
        <v>0.65969999999999995</v>
      </c>
      <c r="N225" s="4">
        <v>0.2054</v>
      </c>
      <c r="O225" s="4">
        <v>0.87209999999999999</v>
      </c>
      <c r="P225" s="4">
        <v>6.4999999999999997E-3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/>
      <c r="BA225" s="4"/>
      <c r="BB225" s="4"/>
      <c r="BC225" s="4"/>
      <c r="BD225" s="4"/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>
        <v>0.62009999999999998</v>
      </c>
      <c r="DI225" s="4">
        <v>0.6653</v>
      </c>
      <c r="DJ225" s="4">
        <v>0.19520000000000001</v>
      </c>
      <c r="DK225" s="4">
        <v>0.87309999999999999</v>
      </c>
      <c r="DL225" s="4">
        <v>9.5999999999999992E-3</v>
      </c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0.61959999999999993</v>
      </c>
      <c r="EW225" s="4">
        <f t="shared" ref="EW225" si="78">AVERAGEIFS(B225:EU225,metrics.est,"MSE")</f>
        <v>0.66249999999999998</v>
      </c>
      <c r="EX225" s="4">
        <f t="shared" ref="EX225" si="79">AVERAGEIFS(B225:EU225,metrics.est,"R")</f>
        <v>0.20030000000000001</v>
      </c>
      <c r="EY225" s="4">
        <f t="shared" ref="EY225" si="80">AVERAGEIFS(B225:EU225,metrics.est,"Coverage")</f>
        <v>0.87260000000000004</v>
      </c>
      <c r="EZ225" s="4">
        <f t="shared" ref="EZ225" si="81">AVERAGEIFS(B225:EU225,metrics.est,"Time")</f>
        <v>8.0499999999999999E-3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k=5, r=0.5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k=5, r=0.5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k=5, r=0.5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k=50, r=0.5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k=5, r=0.5</v>
      </c>
    </row>
    <row r="226" spans="1:161" x14ac:dyDescent="0.2">
      <c r="A226" s="1" t="s">
        <v>193</v>
      </c>
      <c r="B226" s="4"/>
      <c r="C226" s="4"/>
      <c r="D226" s="4"/>
      <c r="E226" s="4"/>
      <c r="F226" s="4"/>
      <c r="G226" s="5"/>
      <c r="H226" s="5"/>
      <c r="I226" s="5"/>
      <c r="J226" s="5"/>
      <c r="K226" s="5"/>
      <c r="L226" s="4">
        <v>0.61119999999999997</v>
      </c>
      <c r="M226" s="4">
        <v>0.6522</v>
      </c>
      <c r="N226" s="4">
        <v>0.249</v>
      </c>
      <c r="O226" s="4">
        <v>0.89810000000000001</v>
      </c>
      <c r="P226" s="4">
        <v>3.7000000000000002E-3</v>
      </c>
      <c r="Q226" s="5"/>
      <c r="R226" s="5"/>
      <c r="S226" s="5"/>
      <c r="T226" s="5"/>
      <c r="U226" s="5"/>
      <c r="V226" s="4"/>
      <c r="W226" s="4"/>
      <c r="X226" s="4"/>
      <c r="Y226" s="4"/>
      <c r="Z226" s="4"/>
      <c r="AA226" s="14"/>
      <c r="AB226" s="14"/>
      <c r="AC226" s="14"/>
      <c r="AD226" s="14"/>
      <c r="AE226" s="14"/>
      <c r="AF226" s="4"/>
      <c r="AG226" s="4"/>
      <c r="AH226" s="4"/>
      <c r="AI226" s="4"/>
      <c r="AJ226" s="4"/>
      <c r="AK226" s="14"/>
      <c r="AL226" s="14"/>
      <c r="AM226" s="14"/>
      <c r="AN226" s="14"/>
      <c r="AO226" s="14"/>
      <c r="AP226" s="4"/>
      <c r="AQ226" s="4"/>
      <c r="AR226" s="4"/>
      <c r="AS226" s="4"/>
      <c r="AT226" s="4"/>
      <c r="AU226" s="14"/>
      <c r="AV226" s="14"/>
      <c r="AW226" s="14"/>
      <c r="AX226" s="14"/>
      <c r="AY226" s="14"/>
      <c r="AZ226" s="4"/>
      <c r="BA226" s="4"/>
      <c r="BB226" s="4"/>
      <c r="BC226" s="4"/>
      <c r="BD226" s="4"/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>
        <v>0.61270000000000002</v>
      </c>
      <c r="DI226" s="4">
        <v>0.65820000000000001</v>
      </c>
      <c r="DJ226" s="4">
        <v>0.24179999999999999</v>
      </c>
      <c r="DK226" s="4">
        <v>0.89900000000000002</v>
      </c>
      <c r="DL226" s="4">
        <v>6.7999999999999996E-3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0.61194999999999999</v>
      </c>
      <c r="EW226" s="4">
        <f t="shared" si="73"/>
        <v>0.6552</v>
      </c>
      <c r="EX226" s="4">
        <f t="shared" si="74"/>
        <v>0.24540000000000001</v>
      </c>
      <c r="EY226" s="4">
        <f t="shared" si="75"/>
        <v>0.89854999999999996</v>
      </c>
      <c r="EZ226" s="4">
        <f t="shared" si="76"/>
        <v>5.2499999999999995E-3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k=5, r=0.5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r=0.5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k=5, r=0.5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k=50, r=0.5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k=5, r=0.5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0.62339999999999995</v>
      </c>
      <c r="M227" s="4">
        <v>0.66479999999999995</v>
      </c>
      <c r="N227" s="4">
        <v>0.18310000000000001</v>
      </c>
      <c r="O227" s="4">
        <v>0.85529999999999995</v>
      </c>
      <c r="P227" s="4">
        <v>7.4000000000000003E-3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>
        <v>0.62409999999999999</v>
      </c>
      <c r="DI227" s="4">
        <v>0.67</v>
      </c>
      <c r="DJ227" s="4">
        <v>0.17230000000000001</v>
      </c>
      <c r="DK227" s="4">
        <v>0.85460000000000003</v>
      </c>
      <c r="DL227" s="4">
        <v>1.18E-2</v>
      </c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0.62375000000000003</v>
      </c>
      <c r="EW227" s="4">
        <f t="shared" si="73"/>
        <v>0.66739999999999999</v>
      </c>
      <c r="EX227" s="4">
        <f t="shared" si="74"/>
        <v>0.17770000000000002</v>
      </c>
      <c r="EY227" s="4">
        <f t="shared" si="75"/>
        <v>0.85494999999999999</v>
      </c>
      <c r="EZ227" s="4">
        <f t="shared" si="76"/>
        <v>9.6000000000000009E-3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0.61550000000000005</v>
      </c>
      <c r="M228" s="4">
        <v>0.64739999999999998</v>
      </c>
      <c r="N228" s="4">
        <v>0.21190000000000001</v>
      </c>
      <c r="O228" s="4">
        <v>0.8599</v>
      </c>
      <c r="P228" s="4">
        <v>6.8999999999999999E-3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/>
      <c r="BA228" s="4"/>
      <c r="BB228" s="4"/>
      <c r="BC228" s="4"/>
      <c r="BD228" s="4"/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>
        <v>0.61709999999999998</v>
      </c>
      <c r="DI228" s="4">
        <v>0.65429999999999999</v>
      </c>
      <c r="DJ228" s="4">
        <v>0.1991</v>
      </c>
      <c r="DK228" s="4">
        <v>0.8599</v>
      </c>
      <c r="DL228" s="4">
        <v>1.0999999999999999E-2</v>
      </c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0.61630000000000007</v>
      </c>
      <c r="EW228" s="4">
        <f t="shared" si="73"/>
        <v>0.65084999999999993</v>
      </c>
      <c r="EX228" s="4">
        <f t="shared" si="74"/>
        <v>0.20550000000000002</v>
      </c>
      <c r="EY228" s="4">
        <f t="shared" si="75"/>
        <v>0.8599</v>
      </c>
      <c r="EZ228" s="4">
        <f t="shared" si="76"/>
        <v>8.9499999999999996E-3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k=5, r=0.5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k=5, r=0.5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k=5, r=0.5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k=5, r=0.5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k=5, r=0.5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e" cm="1" vm="1">
        <f t="array" aca="1" ref="B230" ca="1">INDIRECT(ADDRESS(MATCH(MIN(_xlfn._xlws.FILTER(B7:B229,E7:E229&gt;cr)),B7:B229,0)+6,1))</f>
        <v>#VALUE!</v>
      </c>
      <c r="C230" s="8" t="e" cm="1" vm="1">
        <f t="array" aca="1" ref="C230" ca="1">INDIRECT(ADDRESS(MATCH(MIN(_xlfn._xlws.FILTER(C7:C229,E7:E229&gt;cr)),C7:C229,0)+6,1))</f>
        <v>#VALUE!</v>
      </c>
      <c r="D230" s="8" t="e" cm="1" vm="1">
        <f t="array" aca="1" ref="D230" ca="1">INDIRECT(ADDRESS(MATCH(MAX(_xlfn._xlws.FILTER(D7:D229,E7:E229&gt;cr)),D7:D229,0)+6,1))</f>
        <v>#VALUE!</v>
      </c>
      <c r="E230" s="8" t="e" cm="1" vm="1">
        <f t="array" aca="1" ref="E230" ca="1">INDIRECT(ADDRESS(MATCH(MAX(_xlfn._xlws.FILTER(E7:E229,E7:E229&gt;cr)),E7:E229,0)+6,1))</f>
        <v>#VALUE!</v>
      </c>
      <c r="F230" s="8" t="e" cm="1" vm="1">
        <f t="array" aca="1" ref="F230" ca="1">INDIRECT(ADDRESS(MATCH(MIN(_xlfn._xlws.FILTER(F7:F229,E7:E229&gt;cr)),F7:F229,0)+6,1))</f>
        <v>#VALUE!</v>
      </c>
      <c r="G230" s="12" t="e" cm="1" vm="1">
        <f t="array" aca="1" ref="G230" ca="1">INDIRECT(ADDRESS(MATCH(MIN(_xlfn._xlws.FILTER(G7:G229,J7:J229&gt;cr)),G7:G229,0)+6,1))</f>
        <v>#VALUE!</v>
      </c>
      <c r="H230" s="12" t="e" cm="1" vm="1">
        <f t="array" aca="1" ref="H230" ca="1">INDIRECT(ADDRESS(MATCH(MIN(_xlfn._xlws.FILTER(H7:H229,J7:J229&gt;cr)),H7:H229,0)+6,1))</f>
        <v>#VALUE!</v>
      </c>
      <c r="I230" s="14" t="e" cm="1" vm="1">
        <f t="array" aca="1" ref="I230" ca="1">INDIRECT(ADDRESS(MATCH(MAX(_xlfn._xlws.FILTER(I7:I229,J7:J229&gt;cr)),I7:I229,0)+6,1))</f>
        <v>#VALUE!</v>
      </c>
      <c r="J230" s="14" t="e" cm="1" vm="1">
        <f t="array" aca="1" ref="J230" ca="1">INDIRECT(ADDRESS(MATCH(MAX(_xlfn._xlws.FILTER(J7:J229,J7:J229&gt;cr)),J7:J229,0)+6,1))</f>
        <v>#VALUE!</v>
      </c>
      <c r="K230" s="12" t="e" cm="1" vm="1">
        <f t="array" aca="1" ref="K230" ca="1">INDIRECT(ADDRESS(MATCH(MIN(_xlfn._xlws.FILTER(K7:K229,J7:J229&gt;cr)),K7:K229,0)+6,1))</f>
        <v>#VALUE!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BI16.TANJ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AI04.MSD</v>
      </c>
      <c r="Q230" s="12" t="e" cm="1" vm="1">
        <f t="array" aca="1" ref="Q230" ca="1">INDIRECT(ADDRESS(MATCH(MIN(_xlfn._xlws.FILTER(Q7:Q229,T7:T229&gt;cr)),Q7:Q229,0)+6,1))</f>
        <v>#VALUE!</v>
      </c>
      <c r="R230" s="12" t="e" cm="1" vm="1">
        <f t="array" aca="1" ref="R230" ca="1">INDIRECT(ADDRESS(MATCH(MIN(_xlfn._xlws.FILTER(R7:R229,T7:T229&gt;cr)),R7:R229,0)+6,1))</f>
        <v>#VALUE!</v>
      </c>
      <c r="S230" s="12" t="e" cm="1" vm="1">
        <f t="array" aca="1" ref="S230" ca="1">INDIRECT(ADDRESS(MATCH(MAX(_xlfn._xlws.FILTER(S7:S229,T7:T229&gt;cr)),S7:S229,0)+6,1))</f>
        <v>#VALUE!</v>
      </c>
      <c r="T230" s="12" t="e" cm="1" vm="1">
        <f t="array" aca="1" ref="T230" ca="1">INDIRECT(ADDRESS(MATCH(MAX(_xlfn._xlws.FILTER(T7:T229,T7:T229&gt;cr)),T7:T229,0)+6,1))</f>
        <v>#VALUE!</v>
      </c>
      <c r="U230" s="12" t="e" cm="1" vm="1">
        <f t="array" aca="1" ref="U230" ca="1">INDIRECT(ADDRESS(MATCH(MIN(_xlfn._xlws.FILTER(U7:U229,T7:T229&gt;cr)),U7:U229,0)+6,1))</f>
        <v>#VALUE!</v>
      </c>
      <c r="V230" s="8" t="e" cm="1" vm="1">
        <f t="array" aca="1" ref="V230" ca="1">INDIRECT(ADDRESS(MATCH(MIN(_xlfn._xlws.FILTER(V7:V229,Y7:Y229&gt;cr)),V7:V229,0)+6,1))</f>
        <v>#VALUE!</v>
      </c>
      <c r="W230" s="8" t="e" cm="1" vm="1">
        <f t="array" aca="1" ref="W230" ca="1">INDIRECT(ADDRESS(MATCH(MIN(_xlfn._xlws.FILTER(W7:W229,Y7:Y229&gt;cr)),W7:W229,0)+6,1))</f>
        <v>#VALUE!</v>
      </c>
      <c r="X230" s="8" t="e" cm="1" vm="1">
        <f t="array" aca="1" ref="X230" ca="1">INDIRECT(ADDRESS(MATCH(MAX(_xlfn._xlws.FILTER(X7:X229,Y7:Y229&gt;cr)),X7:X229,0)+6,1))</f>
        <v>#VALUE!</v>
      </c>
      <c r="Y230" s="8" t="e" cm="1" vm="1">
        <f t="array" aca="1" ref="Y230" ca="1">INDIRECT(ADDRESS(MATCH(MAX(_xlfn._xlws.FILTER(Y7:Y229,Y7:Y229&gt;cr)),Y7:Y229,0)+6,1))</f>
        <v>#VALUE!</v>
      </c>
      <c r="Z230" s="8" t="e" cm="1" vm="1">
        <f t="array" aca="1" ref="Z230" ca="1">INDIRECT(ADDRESS(MATCH(MIN(_xlfn._xlws.FILTER(Z7:Z229,Y7:Y229&gt;cr)),Z7:Z229,0)+6,1))</f>
        <v>#VALUE!</v>
      </c>
      <c r="AA230" s="12" t="e" cm="1" vm="1">
        <f t="array" aca="1" ref="AA230" ca="1">INDIRECT(ADDRESS(MATCH(MIN(_xlfn._xlws.FILTER(AA7:AA229,AD7:AD229&gt;cr)),AA7:AA229,0)+6,1))</f>
        <v>#VALUE!</v>
      </c>
      <c r="AB230" s="12" t="e" cm="1" vm="1">
        <f t="array" aca="1" ref="AB230" ca="1">INDIRECT(ADDRESS(MATCH(MIN(_xlfn._xlws.FILTER(AB7:AB229,AD7:AD229&gt;cr)),AB7:AB229,0)+6,1))</f>
        <v>#VALUE!</v>
      </c>
      <c r="AC230" s="12" t="e" cm="1" vm="1">
        <f t="array" aca="1" ref="AC230" ca="1">INDIRECT(ADDRESS(MATCH(MAX(_xlfn._xlws.FILTER(AC7:AC229,AD7:AD229&gt;cr)),AC7:AC229,0)+6,1))</f>
        <v>#VALUE!</v>
      </c>
      <c r="AD230" s="12" t="e" cm="1" vm="1">
        <f t="array" aca="1" ref="AD230" ca="1">INDIRECT(ADDRESS(MATCH(MAX(_xlfn._xlws.FILTER(AD7:AD229,AD7:AD229&gt;cr)),AD7:AD229,0)+6,1))</f>
        <v>#VALUE!</v>
      </c>
      <c r="AE230" s="12" t="e" cm="1" vm="1">
        <f t="array" aca="1" ref="AE230" ca="1">INDIRECT(ADDRESS(MATCH(MIN(_xlfn._xlws.FILTER(AE7:AE229,AD7:AD229&gt;cr)),AE7:AE229,0)+6,1))</f>
        <v>#VALUE!</v>
      </c>
      <c r="AF230" s="8" t="e" cm="1" vm="1">
        <f t="array" aca="1" ref="AF230" ca="1">INDIRECT(ADDRESS(MATCH(MIN(_xlfn._xlws.FILTER(AF7:AF229,AI7:AI229&gt;cr)),AF7:AF229,0)+6,1))</f>
        <v>#VALUE!</v>
      </c>
      <c r="AG230" s="8" t="e" cm="1" vm="1">
        <f t="array" aca="1" ref="AG230" ca="1">INDIRECT(ADDRESS(MATCH(MIN(_xlfn._xlws.FILTER(AG7:AG229,AI7:AI229&gt;cr)),AG7:AG229,0)+6,1))</f>
        <v>#VALUE!</v>
      </c>
      <c r="AH230" s="4" t="e" cm="1" vm="1">
        <f t="array" aca="1" ref="AH230" ca="1">INDIRECT(ADDRESS(MATCH(MAX(_xlfn._xlws.FILTER(AH7:AH229,AI7:AI229&gt;cr)),AH7:AH229,0)+6,1))</f>
        <v>#VALUE!</v>
      </c>
      <c r="AI230" s="4" t="e" cm="1" vm="1">
        <f t="array" aca="1" ref="AI230" ca="1">INDIRECT(ADDRESS(MATCH(MAX(_xlfn._xlws.FILTER(AI7:AI229,AI7:AI229&gt;cr)),AI7:AI229,0)+6,1))</f>
        <v>#VALUE!</v>
      </c>
      <c r="AJ230" s="8" t="e" cm="1" vm="1">
        <f t="array" aca="1" ref="AJ230" ca="1">INDIRECT(ADDRESS(MATCH(MIN(_xlfn._xlws.FILTER(AJ7:AJ229,AI7:AI229&gt;cr)),AJ7:AJ229,0)+6,1))</f>
        <v>#VALUE!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BI03.PearsonJ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AI02.Cosine</v>
      </c>
      <c r="AP230" s="8" t="e" cm="1" vm="1">
        <f t="array" aca="1" ref="AP230" ca="1">INDIRECT(ADDRESS(MATCH(MIN(_xlfn._xlws.FILTER(AP7:AP229,AS7:AS229&gt;cr)),AP7:AP229,0)+6,1))</f>
        <v>#VALUE!</v>
      </c>
      <c r="AQ230" s="8" t="e" cm="1" vm="1">
        <f t="array" aca="1" ref="AQ230" ca="1">INDIRECT(ADDRESS(MATCH(MIN(_xlfn._xlws.FILTER(AQ7:AQ229,AS7:AS229&gt;cr)),AQ7:AQ229,0)+6,1))</f>
        <v>#VALUE!</v>
      </c>
      <c r="AR230" s="8" t="e" cm="1" vm="1">
        <f t="array" aca="1" ref="AR230" ca="1">INDIRECT(ADDRESS(MATCH(MAX(_xlfn._xlws.FILTER(AR7:AR229,AS7:AS229&gt;cr)),AR7:AR229,0)+6,1))</f>
        <v>#VALUE!</v>
      </c>
      <c r="AS230" s="8" t="e" cm="1" vm="1">
        <f t="array" aca="1" ref="AS230" ca="1">INDIRECT(ADDRESS(MATCH(MAX(_xlfn._xlws.FILTER(AS7:AS229,AS7:AS229&gt;cr)),AS7:AS229,0)+6,1))</f>
        <v>#VALUE!</v>
      </c>
      <c r="AT230" s="8" t="e" cm="1" vm="1">
        <f t="array" aca="1" ref="AT230" ca="1">INDIRECT(ADDRESS(MATCH(MIN(_xlfn._xlws.FILTER(AT7:AT229,AS7:AS229&gt;cr)),AT7:AT229,0)+6,1))</f>
        <v>#VALUE!</v>
      </c>
      <c r="AU230" s="12" t="e" cm="1" vm="1">
        <f t="array" aca="1" ref="AU230" ca="1">INDIRECT(ADDRESS(MATCH(MIN(_xlfn._xlws.FILTER(AU7:AU229,AX7:AX229&gt;cr)),AU7:AU229,0)+6,1))</f>
        <v>#VALUE!</v>
      </c>
      <c r="AV230" s="12" t="e" cm="1" vm="1">
        <f t="array" aca="1" ref="AV230" ca="1">INDIRECT(ADDRESS(MATCH(MIN(_xlfn._xlws.FILTER(AV7:AV229,AX7:AX229&gt;cr)),AV7:AV229,0)+6,1))</f>
        <v>#VALUE!</v>
      </c>
      <c r="AW230" s="12" t="e" cm="1" vm="1">
        <f t="array" aca="1" ref="AW230" ca="1">INDIRECT(ADDRESS(MATCH(MAX(_xlfn._xlws.FILTER(AW7:AW229,AX7:AX229&gt;cr)),AW7:AW229,0)+6,1))</f>
        <v>#VALUE!</v>
      </c>
      <c r="AX230" s="12" t="e" cm="1" vm="1">
        <f t="array" aca="1" ref="AX230" ca="1">INDIRECT(ADDRESS(MATCH(MAX(_xlfn._xlws.FILTER(AX7:AX229,AX7:AX229&gt;cr)),AX7:AX229,0)+6,1))</f>
        <v>#VALUE!</v>
      </c>
      <c r="AY230" s="12" t="e" cm="1" vm="1">
        <f t="array" aca="1" ref="AY230" ca="1">INDIRECT(ADDRESS(MATCH(MIN(_xlfn._xlws.FILTER(AY7:AY229,AX7:AX229&gt;cr)),AY7:AY229,0)+6,1))</f>
        <v>#VALUE!</v>
      </c>
      <c r="AZ230" s="8" t="e" cm="1" vm="1">
        <f t="array" aca="1" ref="AZ230" ca="1">INDIRECT(ADDRESS(MATCH(MIN(_xlfn._xlws.FILTER(AZ7:AZ229,BC7:BC229&gt;cr)),AZ7:AZ229,0)+6,1))</f>
        <v>#VALUE!</v>
      </c>
      <c r="BA230" s="8" t="e" cm="1" vm="1">
        <f t="array" aca="1" ref="BA230" ca="1">INDIRECT(ADDRESS(MATCH(MIN(_xlfn._xlws.FILTER(BA7:BA229,BC7:BC229&gt;cr)),BA7:BA229,0)+6,1))</f>
        <v>#VALUE!</v>
      </c>
      <c r="BB230" s="8" t="e" cm="1" vm="1">
        <f t="array" aca="1" ref="BB230" ca="1">INDIRECT(ADDRESS(MATCH(MAX(_xlfn._xlws.FILTER(BB7:BB229,BC7:BC229&gt;cr)),BB7:BB229,0)+6,1))</f>
        <v>#VALUE!</v>
      </c>
      <c r="BC230" s="8" t="e" cm="1" vm="1">
        <f t="array" aca="1" ref="BC230" ca="1">INDIRECT(ADDRESS(MATCH(MAX(_xlfn._xlws.FILTER(BC7:BC229,BC7:BC229&gt;cr)),BC7:BC229,0)+6,1))</f>
        <v>#VALUE!</v>
      </c>
      <c r="BD230" s="8" t="e" cm="1" vm="1">
        <f t="array" aca="1" ref="BD230" ca="1">INDIRECT(ADDRESS(MATCH(MIN(_xlfn._xlws.FILTER(BD7:BD229,BC7:BC229&gt;cr)),BD7:BD229,0)+6,1))</f>
        <v>#VALUE!</v>
      </c>
      <c r="BE230" s="12" t="e" cm="1" vm="1">
        <f t="array" aca="1" ref="BE230" ca="1">INDIRECT(ADDRESS(MATCH(MIN(_xlfn._xlws.FILTER(BE7:BE229,BH7:BH229&gt;cr)),BE7:BE229,0)+6,1))</f>
        <v>#VALUE!</v>
      </c>
      <c r="BF230" s="12" t="e" cm="1" vm="1">
        <f t="array" aca="1" ref="BF230" ca="1">INDIRECT(ADDRESS(MATCH(MIN(_xlfn._xlws.FILTER(BF7:BF229,BH7:BH229&gt;cr)),BF7:BF229,0)+6,1))</f>
        <v>#VALUE!</v>
      </c>
      <c r="BG230" s="14" t="e" cm="1" vm="1">
        <f t="array" aca="1" ref="BG230" ca="1">INDIRECT(ADDRESS(MATCH(MAX(_xlfn._xlws.FILTER(BG7:BG229,BH7:BH229&gt;cr)),BG7:BG229,0)+6,1))</f>
        <v>#VALUE!</v>
      </c>
      <c r="BH230" s="14" t="e" cm="1" vm="1">
        <f t="array" aca="1" ref="BH230" ca="1">INDIRECT(ADDRESS(MATCH(MAX(_xlfn._xlws.FILTER(BH7:BH229,BH7:BH229&gt;cr)),BH7:BH229,0)+6,1))</f>
        <v>#VALUE!</v>
      </c>
      <c r="BI230" s="12" t="e" cm="1" vm="1">
        <f t="array" aca="1" ref="BI230" ca="1">INDIRECT(ADDRESS(MATCH(MIN(_xlfn._xlws.FILTER(BI7:BI229,BH7:BH229&gt;cr)),BI7:BI229,0)+6,1))</f>
        <v>#VALUE!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BI03.PearsonJ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AI29.ADR</v>
      </c>
      <c r="BO230" s="12" t="e" cm="1" vm="1">
        <f t="array" aca="1" ref="BO230" ca="1">INDIRECT(ADDRESS(MATCH(MIN(_xlfn._xlws.FILTER(BO7:BO229,BR7:BR229&gt;cr)),BO7:BO229,0)+6,1))</f>
        <v>#VALUE!</v>
      </c>
      <c r="BP230" s="12" t="e" cm="1" vm="1">
        <f t="array" aca="1" ref="BP230" ca="1">INDIRECT(ADDRESS(MATCH(MIN(_xlfn._xlws.FILTER(BP7:BP229,BR7:BR229&gt;cr)),BP7:BP229,0)+6,1))</f>
        <v>#VALUE!</v>
      </c>
      <c r="BQ230" s="12" t="e" cm="1" vm="1">
        <f t="array" aca="1" ref="BQ230" ca="1">INDIRECT(ADDRESS(MATCH(MAX(_xlfn._xlws.FILTER(BQ7:BQ229,BR7:BR229&gt;cr)),BQ7:BQ229,0)+6,1))</f>
        <v>#VALUE!</v>
      </c>
      <c r="BR230" s="12" t="e" cm="1" vm="1">
        <f t="array" aca="1" ref="BR230" ca="1">INDIRECT(ADDRESS(MATCH(MAX(_xlfn._xlws.FILTER(BR7:BR229,BR7:BR229&gt;cr)),BR7:BR229,0)+6,1))</f>
        <v>#VALUE!</v>
      </c>
      <c r="BS230" s="12" t="e" cm="1" vm="1">
        <f t="array" aca="1" ref="BS230" ca="1">INDIRECT(ADDRESS(MATCH(MIN(_xlfn._xlws.FILTER(BS7:BS229,BR7:BR229&gt;cr)),BS7:BS229,0)+6,1))</f>
        <v>#VALUE!</v>
      </c>
      <c r="BT230" s="8" t="e" cm="1" vm="1">
        <f t="array" aca="1" ref="BT230" ca="1">INDIRECT(ADDRESS(MATCH(MIN(_xlfn._xlws.FILTER(BT7:BT229,BW7:BW229&gt;cr)),BT7:BT229,0)+6,1))</f>
        <v>#VALUE!</v>
      </c>
      <c r="BU230" s="8" t="e" cm="1" vm="1">
        <f t="array" aca="1" ref="BU230" ca="1">INDIRECT(ADDRESS(MATCH(MIN(_xlfn._xlws.FILTER(BU7:BU229,BW7:BW229&gt;cr)),BU7:BU229,0)+6,1))</f>
        <v>#VALUE!</v>
      </c>
      <c r="BV230" s="8" t="e" cm="1" vm="1">
        <f t="array" aca="1" ref="BV230" ca="1">INDIRECT(ADDRESS(MATCH(MAX(_xlfn._xlws.FILTER(BV7:BV229,BW7:BW229&gt;cr)),BV7:BV229,0)+6,1))</f>
        <v>#VALUE!</v>
      </c>
      <c r="BW230" s="8" t="e" cm="1" vm="1">
        <f t="array" aca="1" ref="BW230" ca="1">INDIRECT(ADDRESS(MATCH(MAX(_xlfn._xlws.FILTER(BW7:BW229,BW7:BW229&gt;cr)),BW7:BW229,0)+6,1))</f>
        <v>#VALUE!</v>
      </c>
      <c r="BX230" s="8" t="e" cm="1" vm="1">
        <f t="array" aca="1" ref="BX230" ca="1">INDIRECT(ADDRESS(MATCH(MIN(_xlfn._xlws.FILTER(BX7:BX229,BW7:BW229&gt;cr)),BX7:BX229,0)+6,1))</f>
        <v>#VALUE!</v>
      </c>
      <c r="BY230" s="12" t="e" cm="1" vm="1">
        <f t="array" aca="1" ref="BY230" ca="1">INDIRECT(ADDRESS(MATCH(MIN(_xlfn._xlws.FILTER(BY7:BY229,CB7:CB229&gt;cr)),BY7:BY229,0)+6,1))</f>
        <v>#VALUE!</v>
      </c>
      <c r="BZ230" s="12" t="e" cm="1" vm="1">
        <f t="array" aca="1" ref="BZ230" ca="1">INDIRECT(ADDRESS(MATCH(MIN(_xlfn._xlws.FILTER(BZ7:BZ229,CB7:CB229&gt;cr)),BZ7:BZ229,0)+6,1))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INDIRECT(ADDRESS(MATCH(MIN(_xlfn._xlws.FILTER(CD7:CD229,CG7:CG229&gt;cr)),CD7:CD229,0)+6,1))</f>
        <v>#VALUE!</v>
      </c>
      <c r="CE230" s="8" t="e" cm="1" vm="1">
        <f t="array" aca="1" ref="CE230" ca="1">INDIRECT(ADDRESS(MATCH(MIN(_xlfn._xlws.FILTER(CE7:CE229,CG7:CG229&gt;cr)),CE7:CE229,0)+6,1))</f>
        <v>#VALUE!</v>
      </c>
      <c r="CF230" s="8" t="e" cm="1" vm="1">
        <f t="array" aca="1" ref="CF230" ca="1">INDIRECT(ADDRESS(MATCH(MAX(_xlfn._xlws.FILTER(CF7:CF229,CG7:CG229&gt;cr)),CF7:CF229,0)+6,1))</f>
        <v>#VALUE!</v>
      </c>
      <c r="CG230" s="8" t="e" cm="1" vm="1">
        <f t="array" aca="1" ref="CG230" ca="1">INDIRECT(ADDRESS(MATCH(MAX(_xlfn._xlws.FILTER(CG7:CG229,CG7:CG229&gt;cr)),CG7:CG229,0)+6,1))</f>
        <v>#VALUE!</v>
      </c>
      <c r="CH230" s="8" t="e" cm="1" vm="1">
        <f t="array" aca="1" ref="CH230" ca="1">INDIRECT(ADDRESS(MATCH(MIN(_xlfn._xlws.FILTER(CH7:CH229,CG7:CG229&gt;cr)),CH7:CH229,0)+6,1))</f>
        <v>#VALUE!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BI03.PearsonJ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AI29.ADR</v>
      </c>
      <c r="CN230" s="8" t="e" cm="1" vm="1">
        <f t="array" aca="1" ref="CN230" ca="1">INDIRECT(ADDRESS(MATCH(MIN(_xlfn._xlws.FILTER(CN7:CN229,CQ7:CQ229&gt;cr)),CN7:CN229,0)+6,1))</f>
        <v>#VALUE!</v>
      </c>
      <c r="CO230" s="8" t="e" cm="1" vm="1">
        <f t="array" aca="1" ref="CO230" ca="1">INDIRECT(ADDRESS(MATCH(MIN(_xlfn._xlws.FILTER(CO7:CO229,CQ7:CQ229&gt;cr)),CO7:CO229,0)+6,1))</f>
        <v>#VALUE!</v>
      </c>
      <c r="CP230" s="8" t="e" cm="1" vm="1">
        <f t="array" aca="1" ref="CP230" ca="1">INDIRECT(ADDRESS(MATCH(MAX(_xlfn._xlws.FILTER(CP7:CP229,CQ7:CQ229&gt;cr)),CP7:CP229,0)+6,1))</f>
        <v>#VALUE!</v>
      </c>
      <c r="CQ230" s="8" t="e" cm="1" vm="1">
        <f t="array" aca="1" ref="CQ230" ca="1">INDIRECT(ADDRESS(MATCH(MAX(_xlfn._xlws.FILTER(CQ7:CQ229,CQ7:CQ229&gt;cr)),CQ7:CQ229,0)+6,1))</f>
        <v>#VALUE!</v>
      </c>
      <c r="CR230" s="8" t="e" cm="1" vm="1">
        <f t="array" aca="1" ref="CR230" ca="1">INDIRECT(ADDRESS(MATCH(MIN(_xlfn._xlws.FILTER(CR7:CR229,CQ7:CQ229&gt;cr)),CR7:CR229,0)+6,1))</f>
        <v>#VALUE!</v>
      </c>
      <c r="CS230" s="12" t="e" cm="1" vm="1">
        <f t="array" aca="1" ref="CS230" ca="1">INDIRECT(ADDRESS(MATCH(MIN(_xlfn._xlws.FILTER(CS7:CS229,CV7:CV229&gt;cr)),CS7:CS229,0)+6,1))</f>
        <v>#VALUE!</v>
      </c>
      <c r="CT230" s="12" t="e" cm="1" vm="1">
        <f t="array" aca="1" ref="CT230" ca="1">INDIRECT(ADDRESS(MATCH(MIN(_xlfn._xlws.FILTER(CT7:CT229,CV7:CV229&gt;cr)),CT7:CT229,0)+6,1))</f>
        <v>#VALUE!</v>
      </c>
      <c r="CU230" s="12" t="e" cm="1" vm="1">
        <f t="array" aca="1" ref="CU230" ca="1">INDIRECT(ADDRESS(MATCH(MAX(_xlfn._xlws.FILTER(CU7:CU229,CV7:CV229&gt;cr)),CU7:CU229,0)+6,1))</f>
        <v>#VALUE!</v>
      </c>
      <c r="CV230" s="12" t="e" cm="1" vm="1">
        <f t="array" aca="1" ref="CV230" ca="1">INDIRECT(ADDRESS(MATCH(MAX(_xlfn._xlws.FILTER(CV7:CV229,CV7:CV229&gt;cr)),CV7:CV229,0)+6,1))</f>
        <v>#VALUE!</v>
      </c>
      <c r="CW230" s="12" t="e" cm="1" vm="1">
        <f t="array" aca="1" ref="CW230" ca="1">INDIRECT(ADDRESS(MATCH(MIN(_xlfn._xlws.FILTER(CW7:CW229,CV7:CV229&gt;cr)),CW7:CW229,0)+6,1))</f>
        <v>#VALUE!</v>
      </c>
      <c r="CX230" s="8" t="e" cm="1" vm="1">
        <f t="array" aca="1" ref="CX230" ca="1">INDIRECT(ADDRESS(MATCH(MIN(_xlfn._xlws.FILTER(CX7:CX229,DA7:DA229&gt;cr)),CX7:CX229,0)+6,1))</f>
        <v>#VALUE!</v>
      </c>
      <c r="CY230" s="8" t="e" cm="1" vm="1">
        <f t="array" aca="1" ref="CY230" ca="1">INDIRECT(ADDRESS(MATCH(MIN(_xlfn._xlws.FILTER(CY7:CY229,DA7:DA229&gt;cr)),CY7:CY229,0)+6,1))</f>
        <v>#VALUE!</v>
      </c>
      <c r="CZ230" s="8" t="e" cm="1" vm="1">
        <f t="array" aca="1" ref="CZ230" ca="1">INDIRECT(ADDRESS(MATCH(MAX(_xlfn._xlws.FILTER(CZ7:CZ229,DA7:DA229&gt;cr)),CZ7:CZ229,0)+6,1))</f>
        <v>#VALUE!</v>
      </c>
      <c r="DA230" s="8" t="e" cm="1" vm="1">
        <f t="array" aca="1" ref="DA230" ca="1">INDIRECT(ADDRESS(MATCH(MAX(_xlfn._xlws.FILTER(DA7:DA229,DA7:DA229&gt;cr)),DA7:DA229,0)+6,1))</f>
        <v>#VALUE!</v>
      </c>
      <c r="DB230" s="8" t="e" cm="1" vm="1">
        <f t="array" aca="1" ref="DB230" ca="1">INDIRECT(ADDRESS(MATCH(MIN(_xlfn._xlws.FILTER(DB7:DB229,DA7:DA229&gt;cr)),DB7:DB229,0)+6,1))</f>
        <v>#VALUE!</v>
      </c>
      <c r="DC230" s="12" t="e" cm="1" vm="1">
        <f t="array" aca="1" ref="DC230" ca="1">INDIRECT(ADDRESS(MATCH(MIN(_xlfn._xlws.FILTER(DC7:DC229,DF7:DF229&gt;cr)),DC7:DC229,0)+6,1))</f>
        <v>#VALUE!</v>
      </c>
      <c r="DD230" s="12" t="e" cm="1" vm="1">
        <f t="array" aca="1" ref="DD230" ca="1">INDIRECT(ADDRESS(MATCH(MIN(_xlfn._xlws.FILTER(DD7:DD229,DF7:DF229&gt;cr)),DD7:DD229,0)+6,1))</f>
        <v>#VALUE!</v>
      </c>
      <c r="DE230" s="12" t="e" cm="1" vm="1">
        <f t="array" aca="1" ref="DE230" ca="1">INDIRECT(ADDRESS(MATCH(MAX(_xlfn._xlws.FILTER(DE7:DE229,DF7:DF229&gt;cr)),DE7:DE229,0)+6,1))</f>
        <v>#VALUE!</v>
      </c>
      <c r="DF230" s="12" t="e" cm="1" vm="1">
        <f t="array" aca="1" ref="DF230" ca="1">INDIRECT(ADDRESS(MATCH(MAX(_xlfn._xlws.FILTER(DF7:DF229,DF7:DF229&gt;cr)),DF7:DF229,0)+6,1))</f>
        <v>#VALUE!</v>
      </c>
      <c r="DG230" s="12" t="e" cm="1" vm="1">
        <f t="array" aca="1" ref="DG230" ca="1">INDIRECT(ADDRESS(MATCH(MIN(_xlfn._xlws.FILTER(DG7:DG229,DF7:DF229&gt;cr)),DG7:DG229,0)+6,1))</f>
        <v>#VALUE!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BI03.PearsonJ</v>
      </c>
      <c r="DK230" s="8" t="str" cm="1">
        <f t="array" aca="1" ref="DK230" ca="1">INDIRECT(ADDRESS(MATCH(MAX(_xlfn._xlws.FILTER(DK7:DK229,DK7:DK229&gt;cr)),DK7:DK229,0)+6,1))</f>
        <v>AI01.Jaccard</v>
      </c>
      <c r="DL230" s="8" t="str" cm="1">
        <f t="array" aca="1" ref="DL230" ca="1">INDIRECT(ADDRESS(MATCH(MIN(_xlfn._xlws.FILTER(DL7:DL229,DK7:DK229&gt;cr)),DL7:DL229,0)+6,1))</f>
        <v>AI05.SRC</v>
      </c>
      <c r="DM230" s="12" t="e" cm="1" vm="1">
        <f t="array" aca="1" ref="DM230" ca="1">INDIRECT(ADDRESS(MATCH(MIN(_xlfn._xlws.FILTER(DM7:DM229,DP7:DP229&gt;cr)),DM7:DM229,0)+6,1))</f>
        <v>#VALUE!</v>
      </c>
      <c r="DN230" s="12" t="e" cm="1" vm="1">
        <f t="array" aca="1" ref="DN230" ca="1">INDIRECT(ADDRESS(MATCH(MIN(_xlfn._xlws.FILTER(DN7:DN229,DP7:DP229&gt;cr)),DN7:DN229,0)+6,1))</f>
        <v>#VALUE!</v>
      </c>
      <c r="DO230" s="12" t="e" cm="1" vm="1">
        <f t="array" aca="1" ref="DO230" ca="1">INDIRECT(ADDRESS(MATCH(MAX(_xlfn._xlws.FILTER(DO7:DO229,DP7:DP229&gt;cr)),DO7:DO229,0)+6,1))</f>
        <v>#VALUE!</v>
      </c>
      <c r="DP230" s="12" t="e" cm="1" vm="1">
        <f t="array" aca="1" ref="DP230" ca="1">INDIRECT(ADDRESS(MATCH(MAX(_xlfn._xlws.FILTER(DP7:DP229,DP7:DP229&gt;cr)),DP7:DP229,0)+6,1))</f>
        <v>#VALUE!</v>
      </c>
      <c r="DQ230" s="12" t="e" cm="1" vm="1">
        <f t="array" aca="1" ref="DQ230" ca="1">INDIRECT(ADDRESS(MATCH(MIN(_xlfn._xlws.FILTER(DQ7:DQ229,DP7:DP229&gt;cr)),DQ7:DQ229,0)+6,1))</f>
        <v>#VALUE!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AI05.SRC</v>
      </c>
      <c r="EH230" s="12" t="str" cm="1">
        <f t="array" aca="1" ref="EH230" ca="1">INDIRECT(ADDRESS(MATCH(MIN(_xlfn._xlws.FILTER(EH7:EH229,EJ7:EJ229&gt;cr)),EH7:EH229,0)+6,1))</f>
        <v>AI05.SRC</v>
      </c>
      <c r="EI230" s="12" t="str" cm="1">
        <f t="array" aca="1" ref="EI230" ca="1">INDIRECT(ADDRESS(MATCH(MAX(_xlfn._xlws.FILTER(EI7:EI229,EJ7:EJ229&gt;cr)),EI7:EI229,0)+6,1))</f>
        <v>BI03.PearsonJ</v>
      </c>
      <c r="EJ230" s="12" t="str" cm="1">
        <f t="array" aca="1" ref="EJ230" ca="1">INDIRECT(ADDRESS(MATCH(MAX(_xlfn._xlws.FILTER(EJ7:EJ229,EJ7:EJ229&gt;cr)),EJ7:EJ229,0)+6,1))</f>
        <v>AI01.Jaccard</v>
      </c>
      <c r="EK230" s="12" t="str" cm="1">
        <f t="array" aca="1" ref="EK230" ca="1">INDIRECT(ADDRESS(MATCH(MIN(_xlfn._xlws.FILTER(EK7:EK229,EJ7:EJ229&gt;cr)),EK7:EK229,0)+6,1))</f>
        <v>BI02.COD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AI05.SRC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AI05.SRC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CI14.Amer.Pearson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CI14.Amer.Coco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BI02.COD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k=5, r=0.5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k=5, r=0.5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k=5, r=0.5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k=50, r=0.5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k=5, r=0.5</v>
      </c>
    </row>
    <row r="231" spans="1:161" s="9" customFormat="1" x14ac:dyDescent="0.2">
      <c r="A231" s="7" t="s">
        <v>234</v>
      </c>
      <c r="B231" s="8" t="e" cm="1" vm="1">
        <f t="array" aca="1" ref="B231" ca="1">INDIRECT(ADDRESS(MATCH(SMALL(_xlfn._xlws.FILTER(B7:B229,E7:E229&gt;cr),2),B7:B229,0)+6,1))</f>
        <v>#VALUE!</v>
      </c>
      <c r="C231" s="8" t="e" cm="1" vm="1">
        <f t="array" aca="1" ref="C231" ca="1">INDIRECT(ADDRESS(MATCH(SMALL(_xlfn._xlws.FILTER(C7:C229,E7:E229&gt;cr),2),C7:C229,0)+6,1))</f>
        <v>#VALUE!</v>
      </c>
      <c r="D231" s="8" t="e" cm="1" vm="1">
        <f t="array" aca="1" ref="D231" ca="1">INDIRECT(ADDRESS(MATCH(LARGE(_xlfn._xlws.FILTER(D7:D229,E7:E229&gt;cr),2),D7:D229,0)+6,1))</f>
        <v>#VALUE!</v>
      </c>
      <c r="E231" s="8" t="e" cm="1" vm="1">
        <f t="array" aca="1" ref="E231" ca="1">INDIRECT(ADDRESS(MATCH(LARGE(_xlfn._xlws.FILTER(E7:E229,E7:E229&gt;cr),2),E7:E229,0)+6,1))</f>
        <v>#VALUE!</v>
      </c>
      <c r="F231" s="8" t="e" cm="1" vm="1">
        <f t="array" aca="1" ref="F231" ca="1">INDIRECT(ADDRESS(MATCH(SMALL(_xlfn._xlws.FILTER(F7:F229,E7:E229&gt;cr),2),F7:F229,0)+6,1))</f>
        <v>#VALUE!</v>
      </c>
      <c r="G231" s="12" t="e" cm="1" vm="1">
        <f t="array" aca="1" ref="G231" ca="1">INDIRECT(ADDRESS(MATCH(SMALL(_xlfn._xlws.FILTER(G7:G229,J7:J229&gt;cr),2),G7:G229,0)+6,1))</f>
        <v>#VALUE!</v>
      </c>
      <c r="H231" s="12" t="e" cm="1" vm="1">
        <f t="array" aca="1" ref="H231" ca="1">INDIRECT(ADDRESS(MATCH(SMALL(_xlfn._xlws.FILTER(H7:H229,J7:J229&gt;cr),2),H7:H229,0)+6,1))</f>
        <v>#VALUE!</v>
      </c>
      <c r="I231" s="14" t="e" cm="1" vm="1">
        <f t="array" aca="1" ref="I231" ca="1">INDIRECT(ADDRESS(MATCH(LARGE(_xlfn._xlws.FILTER(I7:I229,J7:J229&gt;cr),2),I7:I229,0)+6,1))</f>
        <v>#VALUE!</v>
      </c>
      <c r="J231" s="14" t="e" cm="1" vm="1">
        <f t="array" aca="1" ref="J231" ca="1">INDIRECT(ADDRESS(MATCH(LARGE(_xlfn._xlws.FILTER(J7:J229,J7:J229&gt;cr),2),J7:J229,0)+6,1))</f>
        <v>#VALUE!</v>
      </c>
      <c r="K231" s="12" t="e" cm="1" vm="1">
        <f t="array" aca="1" ref="K231" ca="1">INDIRECT(ADDRESS(MATCH(SMALL(_xlfn._xlws.FILTER(K7:K229,J7:J229&gt;cr),2),K7:K229,0)+6,1))</f>
        <v>#VALUE!</v>
      </c>
      <c r="L231" s="8" t="str" cm="1">
        <f t="array" aca="1" ref="L231" ca="1">INDIRECT(ADDRESS(MATCH(SMALL(_xlfn._xlws.FILTER(L7:L229,O7:O229&gt;cr),2),L7:L229,0)+6,1))</f>
        <v>BU09.CjacMD</v>
      </c>
      <c r="M231" s="8" t="str" cm="1">
        <f t="array" aca="1" ref="M231" ca="1">INDIRECT(ADDRESS(MATCH(SMALL(_xlfn._xlws.FILTER(M7:M229,O7:O229&gt;cr),2),M7:M229,0)+6,1))</f>
        <v>BU09.CjacMD</v>
      </c>
      <c r="N231" s="8" t="str" cm="1">
        <f t="array" aca="1" ref="N231" ca="1">INDIRECT(ADDRESS(MATCH(LARGE(_xlfn._xlws.FILTER(N7:N229,O7:O229&gt;cr),2),N7:N229,0)+6,1))</f>
        <v>CI14.Amer.Pearson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AI04.MSD</v>
      </c>
      <c r="Q231" s="12" t="e" cm="1" vm="1">
        <f t="array" aca="1" ref="Q231" ca="1">INDIRECT(ADDRESS(MATCH(SMALL(_xlfn._xlws.FILTER(Q7:Q229,T7:T229&gt;cr),2),Q7:Q229,0)+6,1))</f>
        <v>#VALUE!</v>
      </c>
      <c r="R231" s="12" t="e" cm="1" vm="1">
        <f t="array" aca="1" ref="R231" ca="1">INDIRECT(ADDRESS(MATCH(SMALL(_xlfn._xlws.FILTER(R7:R229,T7:T229&gt;cr),2),R7:R229,0)+6,1))</f>
        <v>#VALUE!</v>
      </c>
      <c r="S231" s="12" t="e" cm="1" vm="1">
        <f t="array" aca="1" ref="S231" ca="1">INDIRECT(ADDRESS(MATCH(LARGE(_xlfn._xlws.FILTER(S7:S229,T7:T229&gt;cr),2),S7:S229,0)+6,1))</f>
        <v>#VALUE!</v>
      </c>
      <c r="T231" s="12" t="e" cm="1" vm="1">
        <f t="array" aca="1" ref="T231" ca="1">INDIRECT(ADDRESS(MATCH(LARGE(_xlfn._xlws.FILTER(T7:T229,T7:T229&gt;cr),2),T7:T229,0)+6,1))</f>
        <v>#VALUE!</v>
      </c>
      <c r="U231" s="12" t="e" cm="1" vm="1">
        <f t="array" aca="1" ref="U231" ca="1">INDIRECT(ADDRESS(MATCH(SMALL(_xlfn._xlws.FILTER(U7:U229,T7:T229&gt;cr),2),U7:U229,0)+6,1))</f>
        <v>#VALUE!</v>
      </c>
      <c r="V231" s="8" t="e" cm="1" vm="1">
        <f t="array" aca="1" ref="V231" ca="1">INDIRECT(ADDRESS(MATCH(SMALL(_xlfn._xlws.FILTER(V7:V229,Y7:Y229&gt;cr),2),V7:V229,0)+6,1))</f>
        <v>#VALUE!</v>
      </c>
      <c r="W231" s="8" t="e" cm="1" vm="1">
        <f t="array" aca="1" ref="W231" ca="1">INDIRECT(ADDRESS(MATCH(SMALL(_xlfn._xlws.FILTER(W7:W229,Y7:Y229&gt;cr),2),W7:W229,0)+6,1))</f>
        <v>#VALUE!</v>
      </c>
      <c r="X231" s="8" t="e" cm="1" vm="1">
        <f t="array" aca="1" ref="X231" ca="1">INDIRECT(ADDRESS(MATCH(LARGE(_xlfn._xlws.FILTER(X7:X229,Y7:Y229&gt;cr),2),X7:X229,0)+6,1))</f>
        <v>#VALUE!</v>
      </c>
      <c r="Y231" s="8" t="e" cm="1" vm="1">
        <f t="array" aca="1" ref="Y231" ca="1">INDIRECT(ADDRESS(MATCH(LARGE(_xlfn._xlws.FILTER(Y7:Y229,Y7:Y229&gt;cr),2),Y7:Y229,0)+6,1))</f>
        <v>#VALUE!</v>
      </c>
      <c r="Z231" s="8" t="e" cm="1" vm="1">
        <f t="array" aca="1" ref="Z231" ca="1">INDIRECT(ADDRESS(MATCH(SMALL(_xlfn._xlws.FILTER(Z7:Z229,Y7:Y229&gt;cr),2),Z7:Z229,0)+6,1))</f>
        <v>#VALUE!</v>
      </c>
      <c r="AA231" s="12" t="e" cm="1" vm="1">
        <f t="array" aca="1" ref="AA231" ca="1">INDIRECT(ADDRESS(MATCH(SMALL(_xlfn._xlws.FILTER(AA7:AA229,AD7:AD229&gt;cr),2),AA7:AA229,0)+6,1))</f>
        <v>#VALUE!</v>
      </c>
      <c r="AB231" s="12" t="e" cm="1" vm="1">
        <f t="array" aca="1" ref="AB231" ca="1">INDIRECT(ADDRESS(MATCH(SMALL(_xlfn._xlws.FILTER(AB7:AB229,AD7:AD229&gt;cr),2),AB7:AB229,0)+6,1))</f>
        <v>#VALUE!</v>
      </c>
      <c r="AC231" s="12" t="e" cm="1" vm="1">
        <f t="array" aca="1" ref="AC231" ca="1">INDIRECT(ADDRESS(MATCH(LARGE(_xlfn._xlws.FILTER(AC7:AC229,AD7:AD229&gt;cr),2),AC7:AC229,0)+6,1))</f>
        <v>#VALUE!</v>
      </c>
      <c r="AD231" s="12" t="e" cm="1" vm="1">
        <f t="array" aca="1" ref="AD231" ca="1">INDIRECT(ADDRESS(MATCH(LARGE(_xlfn._xlws.FILTER(AD7:AD229,AD7:AD229&gt;cr),2),AD7:AD229,0)+6,1))</f>
        <v>#VALUE!</v>
      </c>
      <c r="AE231" s="12" t="e" cm="1" vm="1">
        <f t="array" aca="1" ref="AE231" ca="1">INDIRECT(ADDRESS(MATCH(SMALL(_xlfn._xlws.FILTER(AE7:AE229,AD7:AD229&gt;cr),2),AE7:AE229,0)+6,1))</f>
        <v>#VALUE!</v>
      </c>
      <c r="AF231" s="8" t="e" cm="1" vm="1">
        <f t="array" aca="1" ref="AF231" ca="1">INDIRECT(ADDRESS(MATCH(SMALL(_xlfn._xlws.FILTER(AF7:AF229,AI7:AI229&gt;cr),2),AF7:AF229,0)+6,1))</f>
        <v>#VALUE!</v>
      </c>
      <c r="AG231" s="8" t="e" cm="1" vm="1">
        <f t="array" aca="1" ref="AG231" ca="1">INDIRECT(ADDRESS(MATCH(SMALL(_xlfn._xlws.FILTER(AG7:AG229,AI7:AI229&gt;cr),2),AG7:AG229,0)+6,1))</f>
        <v>#VALUE!</v>
      </c>
      <c r="AH231" s="4" t="e" cm="1" vm="1">
        <f t="array" aca="1" ref="AH231" ca="1">INDIRECT(ADDRESS(MATCH(LARGE(_xlfn._xlws.FILTER(AH7:AH229,AI7:AI229&gt;cr),2),AH7:AH229,0)+6,1))</f>
        <v>#VALUE!</v>
      </c>
      <c r="AI231" s="4" t="e" cm="1" vm="1">
        <f t="array" aca="1" ref="AI231" ca="1">INDIRECT(ADDRESS(MATCH(LARGE(_xlfn._xlws.FILTER(AI7:AI229,AI7:AI229&gt;cr),2),AI7:AI229,0)+6,1))</f>
        <v>#VALUE!</v>
      </c>
      <c r="AJ231" s="8" t="e" cm="1" vm="1">
        <f t="array" aca="1" ref="AJ231" ca="1">INDIRECT(ADDRESS(MATCH(SMALL(_xlfn._xlws.FILTER(AJ7:AJ229,AI7:AI229&gt;cr),2),AJ7:AJ229,0)+6,1))</f>
        <v>#VALUE!</v>
      </c>
      <c r="AK231" s="12" t="str" cm="1">
        <f t="array" aca="1" ref="AK231" ca="1">INDIRECT(ADDRESS(MATCH(SMALL(_xlfn._xlws.FILTER(AK7:AK229,AN7:AN229&gt;cr),2),AK7:AK229,0)+6,1))</f>
        <v>BI03.PearsonJ</v>
      </c>
      <c r="AL231" s="12" t="str" cm="1">
        <f t="array" aca="1" ref="AL231" ca="1">INDIRECT(ADDRESS(MATCH(SMALL(_xlfn._xlws.FILTER(AL7:AL229,AN7:AN229&gt;cr),2),AL7:AL229,0)+6,1))</f>
        <v>BU03.PearsonJ</v>
      </c>
      <c r="AM231" s="12" t="str" cm="1">
        <f t="array" aca="1" ref="AM231" ca="1">INDIRECT(ADDRESS(MATCH(LARGE(_xlfn._xlws.FILTER(AM7:AM229,AN7:AN229&gt;cr),2),AM7:AM229,0)+6,1))</f>
        <v>CI01.IJ.Pearson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AI01.Jaccard</v>
      </c>
      <c r="AP231" s="8" t="e" cm="1" vm="1">
        <f t="array" aca="1" ref="AP231" ca="1">INDIRECT(ADDRESS(MATCH(SMALL(_xlfn._xlws.FILTER(AP7:AP229,AS7:AS229&gt;cr),2),AP7:AP229,0)+6,1))</f>
        <v>#VALUE!</v>
      </c>
      <c r="AQ231" s="8" t="e" cm="1" vm="1">
        <f t="array" aca="1" ref="AQ231" ca="1">INDIRECT(ADDRESS(MATCH(SMALL(_xlfn._xlws.FILTER(AQ7:AQ229,AS7:AS229&gt;cr),2),AQ7:AQ229,0)+6,1))</f>
        <v>#VALUE!</v>
      </c>
      <c r="AR231" s="8" t="e" cm="1" vm="1">
        <f t="array" aca="1" ref="AR231" ca="1">INDIRECT(ADDRESS(MATCH(LARGE(_xlfn._xlws.FILTER(AR7:AR229,AS7:AS229&gt;cr),2),AR7:AR229,0)+6,1))</f>
        <v>#VALUE!</v>
      </c>
      <c r="AS231" s="8" t="e" cm="1" vm="1">
        <f t="array" aca="1" ref="AS231" ca="1">INDIRECT(ADDRESS(MATCH(LARGE(_xlfn._xlws.FILTER(AS7:AS229,AS7:AS229&gt;cr),2),AS7:AS229,0)+6,1))</f>
        <v>#VALUE!</v>
      </c>
      <c r="AT231" s="8" t="e" cm="1" vm="1">
        <f t="array" aca="1" ref="AT231" ca="1">INDIRECT(ADDRESS(MATCH(SMALL(_xlfn._xlws.FILTER(AT7:AT229,AS7:AS229&gt;cr),2),AT7:AT229,0)+6,1))</f>
        <v>#VALUE!</v>
      </c>
      <c r="AU231" s="12" t="e" cm="1" vm="1">
        <f t="array" aca="1" ref="AU231" ca="1">INDIRECT(ADDRESS(MATCH(SMALL(_xlfn._xlws.FILTER(AU7:AU229,AX7:AX229&gt;cr),2),AU7:AU229,0)+6,1))</f>
        <v>#VALUE!</v>
      </c>
      <c r="AV231" s="12" t="e" cm="1" vm="1">
        <f t="array" aca="1" ref="AV231" ca="1">INDIRECT(ADDRESS(MATCH(SMALL(_xlfn._xlws.FILTER(AV7:AV229,AX7:AX229&gt;cr),2),AV7:AV229,0)+6,1))</f>
        <v>#VALUE!</v>
      </c>
      <c r="AW231" s="12" t="e" cm="1" vm="1">
        <f t="array" aca="1" ref="AW231" ca="1">INDIRECT(ADDRESS(MATCH(LARGE(_xlfn._xlws.FILTER(AW7:AW229,AX7:AX229&gt;cr),2),AW7:AW229,0)+6,1))</f>
        <v>#VALUE!</v>
      </c>
      <c r="AX231" s="12" t="e" cm="1" vm="1">
        <f t="array" aca="1" ref="AX231" ca="1">INDIRECT(ADDRESS(MATCH(LARGE(_xlfn._xlws.FILTER(AX7:AX229,AX7:AX229&gt;cr),2),AX7:AX229,0)+6,1))</f>
        <v>#VALUE!</v>
      </c>
      <c r="AY231" s="12" t="e" cm="1" vm="1">
        <f t="array" aca="1" ref="AY231" ca="1">INDIRECT(ADDRESS(MATCH(SMALL(_xlfn._xlws.FILTER(AY7:AY229,AX7:AX229&gt;cr),2),AY7:AY229,0)+6,1))</f>
        <v>#VALUE!</v>
      </c>
      <c r="AZ231" s="8" t="e" cm="1" vm="1">
        <f t="array" aca="1" ref="AZ231" ca="1">INDIRECT(ADDRESS(MATCH(SMALL(_xlfn._xlws.FILTER(AZ7:AZ229,BC7:BC229&gt;cr),2),AZ7:AZ229,0)+6,1))</f>
        <v>#VALUE!</v>
      </c>
      <c r="BA231" s="8" t="e" cm="1" vm="1">
        <f t="array" aca="1" ref="BA231" ca="1">INDIRECT(ADDRESS(MATCH(SMALL(_xlfn._xlws.FILTER(BA7:BA229,BC7:BC229&gt;cr),2),BA7:BA229,0)+6,1))</f>
        <v>#VALUE!</v>
      </c>
      <c r="BB231" s="8" t="e" cm="1" vm="1">
        <f t="array" aca="1" ref="BB231" ca="1">INDIRECT(ADDRESS(MATCH(LARGE(_xlfn._xlws.FILTER(BB7:BB229,BC7:BC229&gt;cr),2),BB7:BB229,0)+6,1))</f>
        <v>#VALUE!</v>
      </c>
      <c r="BC231" s="8" t="e" cm="1" vm="1">
        <f t="array" aca="1" ref="BC231" ca="1">INDIRECT(ADDRESS(MATCH(LARGE(_xlfn._xlws.FILTER(BC7:BC229,BC7:BC229&gt;cr),2),BC7:BC229,0)+6,1))</f>
        <v>#VALUE!</v>
      </c>
      <c r="BD231" s="8" t="e" cm="1" vm="1">
        <f t="array" aca="1" ref="BD231" ca="1">INDIRECT(ADDRESS(MATCH(SMALL(_xlfn._xlws.FILTER(BD7:BD229,BC7:BC229&gt;cr),2),BD7:BD229,0)+6,1))</f>
        <v>#VALUE!</v>
      </c>
      <c r="BE231" s="12" t="e" cm="1" vm="1">
        <f t="array" aca="1" ref="BE231" ca="1">INDIRECT(ADDRESS(MATCH(SMALL(_xlfn._xlws.FILTER(BE7:BE229,BH7:BH229&gt;cr),2),BE7:BE229,0)+6,1))</f>
        <v>#VALUE!</v>
      </c>
      <c r="BF231" s="12" t="e" cm="1" vm="1">
        <f t="array" aca="1" ref="BF231" ca="1">INDIRECT(ADDRESS(MATCH(SMALL(_xlfn._xlws.FILTER(BF7:BF229,BH7:BH229&gt;cr),2),BF7:BF229,0)+6,1))</f>
        <v>#VALUE!</v>
      </c>
      <c r="BG231" s="14" t="e" cm="1" vm="1">
        <f t="array" aca="1" ref="BG231" ca="1">INDIRECT(ADDRESS(MATCH(LARGE(_xlfn._xlws.FILTER(BG7:BG229,BH7:BH229&gt;cr),2),BG7:BG229,0)+6,1))</f>
        <v>#VALUE!</v>
      </c>
      <c r="BH231" s="14" t="e" cm="1" vm="1">
        <f t="array" aca="1" ref="BH231" ca="1">INDIRECT(ADDRESS(MATCH(LARGE(_xlfn._xlws.FILTER(BH7:BH229,BH7:BH229&gt;cr),2),BH7:BH229,0)+6,1))</f>
        <v>#VALUE!</v>
      </c>
      <c r="BI231" s="12" t="e" cm="1" vm="1">
        <f t="array" aca="1" ref="BI231" ca="1">INDIRECT(ADDRESS(MATCH(SMALL(_xlfn._xlws.FILTER(BI7:BI229,BH7:BH229&gt;cr),2),BI7:BI229,0)+6,1))</f>
        <v>#VALUE!</v>
      </c>
      <c r="BJ231" s="8" t="str" cm="1">
        <f t="array" aca="1" ref="BJ231" ca="1">INDIRECT(ADDRESS(MATCH(SMALL(_xlfn._xlws.FILTER(BJ7:BJ229,BM7:BM229&gt;cr),2),BJ7:BJ229,0)+6,1))</f>
        <v>BI03.PearsonJ</v>
      </c>
      <c r="BK231" s="8" t="str" cm="1">
        <f t="array" aca="1" ref="BK231" ca="1">INDIRECT(ADDRESS(MATCH(SMALL(_xlfn._xlws.FILTER(BK7:BK229,BM7:BM229&gt;cr),2),BK7:BK229,0)+6,1))</f>
        <v>BU03.PearsonJ</v>
      </c>
      <c r="BL231" s="8" t="str" cm="1">
        <f t="array" aca="1" ref="BL231" ca="1">INDIRECT(ADDRESS(MATCH(LARGE(_xlfn._xlws.FILTER(BL7:BL229,BM7:BM229&gt;cr),2),BL7:BL229,0)+6,1))</f>
        <v>CI01.IJ.Pearson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AI21.SMC</v>
      </c>
      <c r="BO231" s="12" t="e" cm="1" vm="1">
        <f t="array" aca="1" ref="BO231" ca="1">INDIRECT(ADDRESS(MATCH(SMALL(_xlfn._xlws.FILTER(BO7:BO229,BR7:BR229&gt;cr),2),BO7:BO229,0)+6,1))</f>
        <v>#VALUE!</v>
      </c>
      <c r="BP231" s="12" t="e" cm="1" vm="1">
        <f t="array" aca="1" ref="BP231" ca="1">INDIRECT(ADDRESS(MATCH(SMALL(_xlfn._xlws.FILTER(BP7:BP229,BR7:BR229&gt;cr),2),BP7:BP229,0)+6,1))</f>
        <v>#VALUE!</v>
      </c>
      <c r="BQ231" s="12" t="e" cm="1" vm="1">
        <f t="array" aca="1" ref="BQ231" ca="1">INDIRECT(ADDRESS(MATCH(LARGE(_xlfn._xlws.FILTER(BQ7:BQ229,BR7:BR229&gt;cr),2),BQ7:BQ229,0)+6,1))</f>
        <v>#VALUE!</v>
      </c>
      <c r="BR231" s="12" t="e" cm="1" vm="1">
        <f t="array" aca="1" ref="BR231" ca="1">INDIRECT(ADDRESS(MATCH(LARGE(_xlfn._xlws.FILTER(BR7:BR229,BR7:BR229&gt;cr),2),BR7:BR229,0)+6,1))</f>
        <v>#VALUE!</v>
      </c>
      <c r="BS231" s="12" t="e" cm="1" vm="1">
        <f t="array" aca="1" ref="BS231" ca="1">INDIRECT(ADDRESS(MATCH(SMALL(_xlfn._xlws.FILTER(BS7:BS229,BR7:BR229&gt;cr),2),BS7:BS229,0)+6,1))</f>
        <v>#VALUE!</v>
      </c>
      <c r="BT231" s="8" t="e" cm="1" vm="1">
        <f t="array" aca="1" ref="BT231" ca="1">INDIRECT(ADDRESS(MATCH(SMALL(_xlfn._xlws.FILTER(BT7:BT229,BW7:BW229&gt;cr),2),BT7:BT229,0)+6,1))</f>
        <v>#VALUE!</v>
      </c>
      <c r="BU231" s="8" t="e" cm="1" vm="1">
        <f t="array" aca="1" ref="BU231" ca="1">INDIRECT(ADDRESS(MATCH(SMALL(_xlfn._xlws.FILTER(BU7:BU229,BW7:BW229&gt;cr),2),BU7:BU229,0)+6,1))</f>
        <v>#VALUE!</v>
      </c>
      <c r="BV231" s="8" t="e" cm="1" vm="1">
        <f t="array" aca="1" ref="BV231" ca="1">INDIRECT(ADDRESS(MATCH(LARGE(_xlfn._xlws.FILTER(BV7:BV229,BW7:BW229&gt;cr),2),BV7:BV229,0)+6,1))</f>
        <v>#VALUE!</v>
      </c>
      <c r="BW231" s="8" t="e" cm="1" vm="1">
        <f t="array" aca="1" ref="BW231" ca="1">INDIRECT(ADDRESS(MATCH(LARGE(_xlfn._xlws.FILTER(BW7:BW229,BW7:BW229&gt;cr),2),BW7:BW229,0)+6,1))</f>
        <v>#VALUE!</v>
      </c>
      <c r="BX231" s="8" t="e" cm="1" vm="1">
        <f t="array" aca="1" ref="BX231" ca="1">INDIRECT(ADDRESS(MATCH(SMALL(_xlfn._xlws.FILTER(BX7:BX229,BW7:BW229&gt;cr),2),BX7:BX229,0)+6,1))</f>
        <v>#VALUE!</v>
      </c>
      <c r="BY231" s="12" t="e" cm="1" vm="1">
        <f t="array" aca="1" ref="BY231" ca="1">INDIRECT(ADDRESS(MATCH(SMALL(_xlfn._xlws.FILTER(BY7:BY229,CB7:CB229&gt;cr),2),BY7:BY229,0)+6,1))</f>
        <v>#VALUE!</v>
      </c>
      <c r="BZ231" s="12" t="e" cm="1" vm="1">
        <f t="array" aca="1" ref="BZ231" ca="1">INDIRECT(ADDRESS(MATCH(SMALL(_xlfn._xlws.FILTER(BZ7:BZ229,CB7:CB229&gt;cr),2),BZ7:BZ229,0)+6,1))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INDIRECT(ADDRESS(MATCH(SMALL(_xlfn._xlws.FILTER(CD7:CD229,CG7:CG229&gt;cr),2),CD7:CD229,0)+6,1))</f>
        <v>#VALUE!</v>
      </c>
      <c r="CE231" s="8" t="e" cm="1" vm="1">
        <f t="array" aca="1" ref="CE231" ca="1">INDIRECT(ADDRESS(MATCH(SMALL(_xlfn._xlws.FILTER(CE7:CE229,CG7:CG229&gt;cr),2),CE7:CE229,0)+6,1))</f>
        <v>#VALUE!</v>
      </c>
      <c r="CF231" s="8" t="e" cm="1" vm="1">
        <f t="array" aca="1" ref="CF231" ca="1">INDIRECT(ADDRESS(MATCH(LARGE(_xlfn._xlws.FILTER(CF7:CF229,CG7:CG229&gt;cr),2),CF7:CF229,0)+6,1))</f>
        <v>#VALUE!</v>
      </c>
      <c r="CG231" s="8" t="e" cm="1" vm="1">
        <f t="array" aca="1" ref="CG231" ca="1">INDIRECT(ADDRESS(MATCH(LARGE(_xlfn._xlws.FILTER(CG7:CG229,CG7:CG229&gt;cr),2),CG7:CG229,0)+6,1))</f>
        <v>#VALUE!</v>
      </c>
      <c r="CH231" s="8" t="e" cm="1" vm="1">
        <f t="array" aca="1" ref="CH231" ca="1">INDIRECT(ADDRESS(MATCH(SMALL(_xlfn._xlws.FILTER(CH7:CH229,CG7:CG229&gt;cr),2),CH7:CH229,0)+6,1))</f>
        <v>#VALUE!</v>
      </c>
      <c r="CI231" s="12" t="str" cm="1">
        <f t="array" aca="1" ref="CI231" ca="1">INDIRECT(ADDRESS(MATCH(SMALL(_xlfn._xlws.FILTER(CI7:CI229,CL7:CL229&gt;cr),2),CI7:CI229,0)+6,1))</f>
        <v>BI03.PearsonJ</v>
      </c>
      <c r="CJ231" s="12" t="str" cm="1">
        <f t="array" aca="1" ref="CJ231" ca="1">INDIRECT(ADDRESS(MATCH(SMALL(_xlfn._xlws.FILTER(CJ7:CJ229,CL7:CL229&gt;cr),2),CJ7:CJ229,0)+6,1))</f>
        <v>BU03.PearsonJ</v>
      </c>
      <c r="CK231" s="12" t="str" cm="1">
        <f t="array" aca="1" ref="CK231" ca="1">INDIRECT(ADDRESS(MATCH(LARGE(_xlfn._xlws.FILTER(CK7:CK229,CL7:CL229&gt;cr),2),CK7:CK229,0)+6,1))</f>
        <v>CI01.IJ.Pearson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AI24.SM</v>
      </c>
      <c r="CN231" s="8" t="e" cm="1" vm="1">
        <f t="array" aca="1" ref="CN231" ca="1">INDIRECT(ADDRESS(MATCH(SMALL(_xlfn._xlws.FILTER(CN7:CN229,CQ7:CQ229&gt;cr),2),CN7:CN229,0)+6,1))</f>
        <v>#VALUE!</v>
      </c>
      <c r="CO231" s="8" t="e" cm="1" vm="1">
        <f t="array" aca="1" ref="CO231" ca="1">INDIRECT(ADDRESS(MATCH(SMALL(_xlfn._xlws.FILTER(CO7:CO229,CQ7:CQ229&gt;cr),2),CO7:CO229,0)+6,1))</f>
        <v>#VALUE!</v>
      </c>
      <c r="CP231" s="8" t="e" cm="1" vm="1">
        <f t="array" aca="1" ref="CP231" ca="1">INDIRECT(ADDRESS(MATCH(LARGE(_xlfn._xlws.FILTER(CP7:CP229,CQ7:CQ229&gt;cr),2),CP7:CP229,0)+6,1))</f>
        <v>#VALUE!</v>
      </c>
      <c r="CQ231" s="8" t="e" cm="1" vm="1">
        <f t="array" aca="1" ref="CQ231" ca="1">INDIRECT(ADDRESS(MATCH(LARGE(_xlfn._xlws.FILTER(CQ7:CQ229,CQ7:CQ229&gt;cr),2),CQ7:CQ229,0)+6,1))</f>
        <v>#VALUE!</v>
      </c>
      <c r="CR231" s="8" t="e" cm="1" vm="1">
        <f t="array" aca="1" ref="CR231" ca="1">INDIRECT(ADDRESS(MATCH(SMALL(_xlfn._xlws.FILTER(CR7:CR229,CQ7:CQ229&gt;cr),2),CR7:CR229,0)+6,1))</f>
        <v>#VALUE!</v>
      </c>
      <c r="CS231" s="12" t="e" cm="1" vm="1">
        <f t="array" aca="1" ref="CS231" ca="1">INDIRECT(ADDRESS(MATCH(SMALL(_xlfn._xlws.FILTER(CS7:CS229,CV7:CV229&gt;cr),2),CS7:CS229,0)+6,1))</f>
        <v>#VALUE!</v>
      </c>
      <c r="CT231" s="12" t="e" cm="1" vm="1">
        <f t="array" aca="1" ref="CT231" ca="1">INDIRECT(ADDRESS(MATCH(SMALL(_xlfn._xlws.FILTER(CT7:CT229,CV7:CV229&gt;cr),2),CT7:CT229,0)+6,1))</f>
        <v>#VALUE!</v>
      </c>
      <c r="CU231" s="12" t="e" cm="1" vm="1">
        <f t="array" aca="1" ref="CU231" ca="1">INDIRECT(ADDRESS(MATCH(LARGE(_xlfn._xlws.FILTER(CU7:CU229,CV7:CV229&gt;cr),2),CU7:CU229,0)+6,1))</f>
        <v>#VALUE!</v>
      </c>
      <c r="CV231" s="12" t="e" cm="1" vm="1">
        <f t="array" aca="1" ref="CV231" ca="1">INDIRECT(ADDRESS(MATCH(LARGE(_xlfn._xlws.FILTER(CV7:CV229,CV7:CV229&gt;cr),2),CV7:CV229,0)+6,1))</f>
        <v>#VALUE!</v>
      </c>
      <c r="CW231" s="12" t="e" cm="1" vm="1">
        <f t="array" aca="1" ref="CW231" ca="1">INDIRECT(ADDRESS(MATCH(SMALL(_xlfn._xlws.FILTER(CW7:CW229,CV7:CV229&gt;cr),2),CW7:CW229,0)+6,1))</f>
        <v>#VALUE!</v>
      </c>
      <c r="CX231" s="8" t="e" cm="1" vm="1">
        <f t="array" aca="1" ref="CX231" ca="1">INDIRECT(ADDRESS(MATCH(SMALL(_xlfn._xlws.FILTER(CX7:CX229,DA7:DA229&gt;cr),2),CX7:CX229,0)+6,1))</f>
        <v>#VALUE!</v>
      </c>
      <c r="CY231" s="8" t="e" cm="1" vm="1">
        <f t="array" aca="1" ref="CY231" ca="1">INDIRECT(ADDRESS(MATCH(SMALL(_xlfn._xlws.FILTER(CY7:CY229,DA7:DA229&gt;cr),2),CY7:CY229,0)+6,1))</f>
        <v>#VALUE!</v>
      </c>
      <c r="CZ231" s="8" t="e" cm="1" vm="1">
        <f t="array" aca="1" ref="CZ231" ca="1">INDIRECT(ADDRESS(MATCH(LARGE(_xlfn._xlws.FILTER(CZ7:CZ229,DA7:DA229&gt;cr),2),CZ7:CZ229,0)+6,1))</f>
        <v>#VALUE!</v>
      </c>
      <c r="DA231" s="8" t="e" cm="1" vm="1">
        <f t="array" aca="1" ref="DA231" ca="1">INDIRECT(ADDRESS(MATCH(LARGE(_xlfn._xlws.FILTER(DA7:DA229,DA7:DA229&gt;cr),2),DA7:DA229,0)+6,1))</f>
        <v>#VALUE!</v>
      </c>
      <c r="DB231" s="8" t="e" cm="1" vm="1">
        <f t="array" aca="1" ref="DB231" ca="1">INDIRECT(ADDRESS(MATCH(SMALL(_xlfn._xlws.FILTER(DB7:DB229,DA7:DA229&gt;cr),2),DB7:DB229,0)+6,1))</f>
        <v>#VALUE!</v>
      </c>
      <c r="DC231" s="12" t="e" cm="1" vm="1">
        <f t="array" aca="1" ref="DC231" ca="1">INDIRECT(ADDRESS(MATCH(SMALL(_xlfn._xlws.FILTER(DC7:DC229,DF7:DF229&gt;cr),2),DC7:DC229,0)+6,1))</f>
        <v>#VALUE!</v>
      </c>
      <c r="DD231" s="12" t="e" cm="1" vm="1">
        <f t="array" aca="1" ref="DD231" ca="1">INDIRECT(ADDRESS(MATCH(SMALL(_xlfn._xlws.FILTER(DD7:DD229,DF7:DF229&gt;cr),2),DD7:DD229,0)+6,1))</f>
        <v>#VALUE!</v>
      </c>
      <c r="DE231" s="12" t="e" cm="1" vm="1">
        <f t="array" aca="1" ref="DE231" ca="1">INDIRECT(ADDRESS(MATCH(LARGE(_xlfn._xlws.FILTER(DE7:DE229,DF7:DF229&gt;cr),2),DE7:DE229,0)+6,1))</f>
        <v>#VALUE!</v>
      </c>
      <c r="DF231" s="12" t="e" cm="1" vm="1">
        <f t="array" aca="1" ref="DF231" ca="1">INDIRECT(ADDRESS(MATCH(LARGE(_xlfn._xlws.FILTER(DF7:DF229,DF7:DF229&gt;cr),2),DF7:DF229,0)+6,1))</f>
        <v>#VALUE!</v>
      </c>
      <c r="DG231" s="12" t="e" cm="1" vm="1">
        <f t="array" aca="1" ref="DG231" ca="1">INDIRECT(ADDRESS(MATCH(SMALL(_xlfn._xlws.FILTER(DG7:DG229,DF7:DF229&gt;cr),2),DG7:DG229,0)+6,1))</f>
        <v>#VALUE!</v>
      </c>
      <c r="DH231" s="8" t="str" cm="1">
        <f t="array" aca="1" ref="DH231" ca="1">INDIRECT(ADDRESS(MATCH(SMALL(_xlfn._xlws.FILTER(DH7:DH229,DK7:DK229&gt;cr),2),DH7:DH229,0)+6,1))</f>
        <v>BU09.CjacMD</v>
      </c>
      <c r="DI231" s="8" t="str" cm="1">
        <f t="array" aca="1" ref="DI231" ca="1">INDIRECT(ADDRESS(MATCH(SMALL(_xlfn._xlws.FILTER(DI7:DI229,DK7:DK229&gt;cr),2),DI7:DI229,0)+6,1))</f>
        <v>BU09.CjacMD</v>
      </c>
      <c r="DJ231" s="8" t="str" cm="1">
        <f t="array" aca="1" ref="DJ231" ca="1">INDIRECT(ADDRESS(MATCH(LARGE(_xlfn._xlws.FILTER(DJ7:DJ229,DK7:DK229&gt;cr),2),DJ7:DJ229,0)+6,1))</f>
        <v>BI03.PearsonJ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AI06.PIP</v>
      </c>
      <c r="DM231" s="12" t="e" cm="1" vm="1">
        <f t="array" aca="1" ref="DM231" ca="1">INDIRECT(ADDRESS(MATCH(SMALL(_xlfn._xlws.FILTER(DM7:DM229,DP7:DP229&gt;cr),2),DM7:DM229,0)+6,1))</f>
        <v>#VALUE!</v>
      </c>
      <c r="DN231" s="12" t="e" cm="1" vm="1">
        <f t="array" aca="1" ref="DN231" ca="1">INDIRECT(ADDRESS(MATCH(SMALL(_xlfn._xlws.FILTER(DN7:DN229,DP7:DP229&gt;cr),2),DN7:DN229,0)+6,1))</f>
        <v>#VALUE!</v>
      </c>
      <c r="DO231" s="12" t="e" cm="1" vm="1">
        <f t="array" aca="1" ref="DO231" ca="1">INDIRECT(ADDRESS(MATCH(LARGE(_xlfn._xlws.FILTER(DO7:DO229,DP7:DP229&gt;cr),2),DO7:DO229,0)+6,1))</f>
        <v>#VALUE!</v>
      </c>
      <c r="DP231" s="12" t="e" cm="1" vm="1">
        <f t="array" aca="1" ref="DP231" ca="1">INDIRECT(ADDRESS(MATCH(LARGE(_xlfn._xlws.FILTER(DP7:DP229,DP7:DP229&gt;cr),2),DP7:DP229,0)+6,1))</f>
        <v>#VALUE!</v>
      </c>
      <c r="DQ231" s="12" t="e" cm="1" vm="1">
        <f t="array" aca="1" ref="DQ231" ca="1">INDIRECT(ADDRESS(MATCH(SMALL(_xlfn._xlws.FILTER(DQ7:DQ229,DP7:DP229&gt;cr),2),DQ7:DQ229,0)+6,1))</f>
        <v>#VALUE!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AU20.OS</v>
      </c>
      <c r="EH231" s="12" t="str" cm="1">
        <f t="array" aca="1" ref="EH231" ca="1">INDIRECT(ADDRESS(MATCH(SMALL(_xlfn._xlws.FILTER(EH7:EH229,EJ7:EJ229&gt;cr),2),EH7:EH229,0)+6,1))</f>
        <v>AU20.OS</v>
      </c>
      <c r="EI231" s="12" t="str" cm="1">
        <f t="array" aca="1" ref="EI231" ca="1">INDIRECT(ADDRESS(MATCH(LARGE(_xlfn._xlws.FILTER(EI7:EI229,EJ7:EJ229&gt;cr),2),EI7:EI229,0)+6,1))</f>
        <v>BI16.TANJ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BI01.RelevantJaccard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BU09.CjacMD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BU09.CjacMD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BI16.TANJ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CI14.Amer.Coco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BI03.CPC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k=5, r=0.5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k=5, r=0.5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k=5, r=0.5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k=50, r=0.5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k=5, r=0.5</v>
      </c>
    </row>
    <row r="232" spans="1:161" s="9" customFormat="1" x14ac:dyDescent="0.2">
      <c r="A232" s="7" t="s">
        <v>235</v>
      </c>
      <c r="B232" s="8" t="e" cm="1" vm="1">
        <f t="array" aca="1" ref="B232" ca="1">INDIRECT(ADDRESS(MATCH(SMALL(_xlfn._xlws.FILTER(B7:B229,E7:E229&gt;cr),3),B7:B229,0)+6,1))</f>
        <v>#VALUE!</v>
      </c>
      <c r="C232" s="8" t="e" cm="1" vm="1">
        <f t="array" aca="1" ref="C232" ca="1">INDIRECT(ADDRESS(MATCH(SMALL(_xlfn._xlws.FILTER(C7:C229,E7:E229&gt;cr),3),C7:C229,0)+6,1))</f>
        <v>#VALUE!</v>
      </c>
      <c r="D232" s="8" t="e" cm="1" vm="1">
        <f t="array" aca="1" ref="D232" ca="1">INDIRECT(ADDRESS(MATCH(LARGE(_xlfn._xlws.FILTER(D7:D229,E7:E229&gt;cr),3),D7:D229,0)+6,1))</f>
        <v>#VALUE!</v>
      </c>
      <c r="E232" s="8" t="e" cm="1" vm="1">
        <f t="array" aca="1" ref="E232" ca="1">INDIRECT(ADDRESS(MATCH(LARGE(_xlfn._xlws.FILTER(E7:E229,E7:E229&gt;cr),3),E7:E229,0)+6,1))</f>
        <v>#VALUE!</v>
      </c>
      <c r="F232" s="8" t="e" cm="1" vm="1">
        <f t="array" aca="1" ref="F232" ca="1">INDIRECT(ADDRESS(MATCH(SMALL(_xlfn._xlws.FILTER(F7:F229,E7:E229&gt;cr),3),F7:F229,0)+6,1))</f>
        <v>#VALUE!</v>
      </c>
      <c r="G232" s="12" t="e" cm="1" vm="1">
        <f t="array" aca="1" ref="G232" ca="1">INDIRECT(ADDRESS(MATCH(SMALL(_xlfn._xlws.FILTER(G7:G229,J7:J229&gt;cr),3),G7:G229,0)+6,1))</f>
        <v>#VALUE!</v>
      </c>
      <c r="H232" s="12" t="e" cm="1" vm="1">
        <f t="array" aca="1" ref="H232" ca="1">INDIRECT(ADDRESS(MATCH(SMALL(_xlfn._xlws.FILTER(H7:H229,J7:J229&gt;cr),3),H7:H229,0)+6,1))</f>
        <v>#VALUE!</v>
      </c>
      <c r="I232" s="14" t="e" cm="1" vm="1">
        <f t="array" aca="1" ref="I232" ca="1">INDIRECT(ADDRESS(MATCH(LARGE(_xlfn._xlws.FILTER(I7:I229,J7:J229&gt;cr),3),I7:I229,0)+6,1))</f>
        <v>#VALUE!</v>
      </c>
      <c r="J232" s="14" t="e" cm="1" vm="1">
        <f t="array" aca="1" ref="J232" ca="1">INDIRECT(ADDRESS(MATCH(LARGE(_xlfn._xlws.FILTER(J7:J229,J7:J229&gt;cr),3),J7:J229,0)+6,1))</f>
        <v>#VALUE!</v>
      </c>
      <c r="K232" s="12" t="e" cm="1" vm="1">
        <f t="array" aca="1" ref="K232" ca="1">INDIRECT(ADDRESS(MATCH(SMALL(_xlfn._xlws.FILTER(K7:K229,J7:J229&gt;cr),3),K7:K229,0)+6,1))</f>
        <v>#VALUE!</v>
      </c>
      <c r="L232" s="8" t="str" cm="1">
        <f t="array" aca="1" ref="L232" ca="1">INDIRECT(ADDRESS(MATCH(SMALL(_xlfn._xlws.FILTER(L7:L229,O7:O229&gt;cr),3),L7:L229,0)+6,1))</f>
        <v>AU20.OS</v>
      </c>
      <c r="M232" s="8" t="str" cm="1">
        <f t="array" aca="1" ref="M232" ca="1">INDIRECT(ADDRESS(MATCH(SMALL(_xlfn._xlws.FILTER(M7:M229,O7:O229&gt;cr),3),M7:M229,0)+6,1))</f>
        <v>AU20.OS</v>
      </c>
      <c r="N232" s="8" t="str" cm="1">
        <f t="array" aca="1" ref="N232" ca="1">INDIRECT(ADDRESS(MATCH(LARGE(_xlfn._xlws.FILTER(N7:N229,O7:O229&gt;cr),3),N7:N229,0)+6,1))</f>
        <v>BI03.PearsonJ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AI04.MSD</v>
      </c>
      <c r="Q232" s="12" t="e" cm="1" vm="1">
        <f t="array" aca="1" ref="Q232" ca="1">INDIRECT(ADDRESS(MATCH(SMALL(_xlfn._xlws.FILTER(Q7:Q229,T7:T229&gt;cr),3),Q7:Q229,0)+6,1))</f>
        <v>#VALUE!</v>
      </c>
      <c r="R232" s="12" t="e" cm="1" vm="1">
        <f t="array" aca="1" ref="R232" ca="1">INDIRECT(ADDRESS(MATCH(SMALL(_xlfn._xlws.FILTER(R7:R229,T7:T229&gt;cr),3),R7:R229,0)+6,1))</f>
        <v>#VALUE!</v>
      </c>
      <c r="S232" s="12" t="e" cm="1" vm="1">
        <f t="array" aca="1" ref="S232" ca="1">INDIRECT(ADDRESS(MATCH(LARGE(_xlfn._xlws.FILTER(S7:S229,T7:T229&gt;cr),3),S7:S229,0)+6,1))</f>
        <v>#VALUE!</v>
      </c>
      <c r="T232" s="12" t="e" cm="1" vm="1">
        <f t="array" aca="1" ref="T232" ca="1">INDIRECT(ADDRESS(MATCH(LARGE(_xlfn._xlws.FILTER(T7:T229,T7:T229&gt;cr),3),T7:T229,0)+6,1))</f>
        <v>#VALUE!</v>
      </c>
      <c r="U232" s="12" t="e" cm="1" vm="1">
        <f t="array" aca="1" ref="U232" ca="1">INDIRECT(ADDRESS(MATCH(SMALL(_xlfn._xlws.FILTER(U7:U229,T7:T229&gt;cr),3),U7:U229,0)+6,1))</f>
        <v>#VALUE!</v>
      </c>
      <c r="V232" s="8" t="e" cm="1" vm="1">
        <f t="array" aca="1" ref="V232" ca="1">INDIRECT(ADDRESS(MATCH(SMALL(_xlfn._xlws.FILTER(V7:V229,Y7:Y229&gt;cr),3),V7:V229,0)+6,1))</f>
        <v>#VALUE!</v>
      </c>
      <c r="W232" s="8" t="e" cm="1" vm="1">
        <f t="array" aca="1" ref="W232" ca="1">INDIRECT(ADDRESS(MATCH(SMALL(_xlfn._xlws.FILTER(W7:W229,Y7:Y229&gt;cr),3),W7:W229,0)+6,1))</f>
        <v>#VALUE!</v>
      </c>
      <c r="X232" s="8" t="e" cm="1" vm="1">
        <f t="array" aca="1" ref="X232" ca="1">INDIRECT(ADDRESS(MATCH(LARGE(_xlfn._xlws.FILTER(X7:X229,Y7:Y229&gt;cr),3),X7:X229,0)+6,1))</f>
        <v>#VALUE!</v>
      </c>
      <c r="Y232" s="8" t="e" cm="1" vm="1">
        <f t="array" aca="1" ref="Y232" ca="1">INDIRECT(ADDRESS(MATCH(LARGE(_xlfn._xlws.FILTER(Y7:Y229,Y7:Y229&gt;cr),3),Y7:Y229,0)+6,1))</f>
        <v>#VALUE!</v>
      </c>
      <c r="Z232" s="8" t="e" cm="1" vm="1">
        <f t="array" aca="1" ref="Z232" ca="1">INDIRECT(ADDRESS(MATCH(SMALL(_xlfn._xlws.FILTER(Z7:Z229,Y7:Y229&gt;cr),3),Z7:Z229,0)+6,1))</f>
        <v>#VALUE!</v>
      </c>
      <c r="AA232" s="12" t="e" cm="1" vm="1">
        <f t="array" aca="1" ref="AA232" ca="1">INDIRECT(ADDRESS(MATCH(SMALL(_xlfn._xlws.FILTER(AA7:AA229,AD7:AD229&gt;cr),3),AA7:AA229,0)+6,1))</f>
        <v>#VALUE!</v>
      </c>
      <c r="AB232" s="12" t="e" cm="1" vm="1">
        <f t="array" aca="1" ref="AB232" ca="1">INDIRECT(ADDRESS(MATCH(SMALL(_xlfn._xlws.FILTER(AB7:AB229,AD7:AD229&gt;cr),3),AB7:AB229,0)+6,1))</f>
        <v>#VALUE!</v>
      </c>
      <c r="AC232" s="12" t="e" cm="1" vm="1">
        <f t="array" aca="1" ref="AC232" ca="1">INDIRECT(ADDRESS(MATCH(LARGE(_xlfn._xlws.FILTER(AC7:AC229,AD7:AD229&gt;cr),3),AC7:AC229,0)+6,1))</f>
        <v>#VALUE!</v>
      </c>
      <c r="AD232" s="12" t="e" cm="1" vm="1">
        <f t="array" aca="1" ref="AD232" ca="1">INDIRECT(ADDRESS(MATCH(LARGE(_xlfn._xlws.FILTER(AD7:AD229,AD7:AD229&gt;cr),3),AD7:AD229,0)+6,1))</f>
        <v>#VALUE!</v>
      </c>
      <c r="AE232" s="12" t="e" cm="1" vm="1">
        <f t="array" aca="1" ref="AE232" ca="1">INDIRECT(ADDRESS(MATCH(SMALL(_xlfn._xlws.FILTER(AE7:AE229,AD7:AD229&gt;cr),3),AE7:AE229,0)+6,1))</f>
        <v>#VALUE!</v>
      </c>
      <c r="AF232" s="8" t="e" cm="1" vm="1">
        <f t="array" aca="1" ref="AF232" ca="1">INDIRECT(ADDRESS(MATCH(SMALL(_xlfn._xlws.FILTER(AF7:AF229,AI7:AI229&gt;cr),3),AF7:AF229,0)+6,1))</f>
        <v>#VALUE!</v>
      </c>
      <c r="AG232" s="8" t="e" cm="1" vm="1">
        <f t="array" aca="1" ref="AG232" ca="1">INDIRECT(ADDRESS(MATCH(SMALL(_xlfn._xlws.FILTER(AG7:AG229,AI7:AI229&gt;cr),3),AG7:AG229,0)+6,1))</f>
        <v>#VALUE!</v>
      </c>
      <c r="AH232" s="4" t="e" cm="1" vm="1">
        <f t="array" aca="1" ref="AH232" ca="1">INDIRECT(ADDRESS(MATCH(LARGE(_xlfn._xlws.FILTER(AH7:AH229,AI7:AI229&gt;cr),3),AH7:AH229,0)+6,1))</f>
        <v>#VALUE!</v>
      </c>
      <c r="AI232" s="4" t="e" cm="1" vm="1">
        <f t="array" aca="1" ref="AI232" ca="1">INDIRECT(ADDRESS(MATCH(LARGE(_xlfn._xlws.FILTER(AI7:AI229,AI7:AI229&gt;cr),3),AI7:AI229,0)+6,1))</f>
        <v>#VALUE!</v>
      </c>
      <c r="AJ232" s="8" t="e" cm="1" vm="1">
        <f t="array" aca="1" ref="AJ232" ca="1">INDIRECT(ADDRESS(MATCH(SMALL(_xlfn._xlws.FILTER(AJ7:AJ229,AI7:AI229&gt;cr),3),AJ7:AJ229,0)+6,1))</f>
        <v>#VALUE!</v>
      </c>
      <c r="AK232" s="12" t="str" cm="1">
        <f t="array" aca="1" ref="AK232" ca="1">INDIRECT(ADDRESS(MATCH(SMALL(_xlfn._xlws.FILTER(AK7:AK229,AN7:AN229&gt;cr),3),AK7:AK229,0)+6,1))</f>
        <v>CI01.IJ.Pearson</v>
      </c>
      <c r="AL232" s="12" t="str" cm="1">
        <f t="array" aca="1" ref="AL232" ca="1">INDIRECT(ADDRESS(MATCH(SMALL(_xlfn._xlws.FILTER(AL7:AL229,AN7:AN229&gt;cr),3),AL7:AL229,0)+6,1))</f>
        <v>AI28.RPB</v>
      </c>
      <c r="AM232" s="12" t="str" cm="1">
        <f t="array" aca="1" ref="AM232" ca="1">INDIRECT(ADDRESS(MATCH(LARGE(_xlfn._xlws.FILTER(AM7:AM229,AN7:AN229&gt;cr),3),AM7:AM229,0)+6,1))</f>
        <v>BI07.PSSJ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AI16.TA</v>
      </c>
      <c r="AP232" s="8" t="e" cm="1" vm="1">
        <f t="array" aca="1" ref="AP232" ca="1">INDIRECT(ADDRESS(MATCH(SMALL(_xlfn._xlws.FILTER(AP7:AP229,AS7:AS229&gt;cr),3),AP7:AP229,0)+6,1))</f>
        <v>#VALUE!</v>
      </c>
      <c r="AQ232" s="8" t="e" cm="1" vm="1">
        <f t="array" aca="1" ref="AQ232" ca="1">INDIRECT(ADDRESS(MATCH(SMALL(_xlfn._xlws.FILTER(AQ7:AQ229,AS7:AS229&gt;cr),3),AQ7:AQ229,0)+6,1))</f>
        <v>#VALUE!</v>
      </c>
      <c r="AR232" s="8" t="e" cm="1" vm="1">
        <f t="array" aca="1" ref="AR232" ca="1">INDIRECT(ADDRESS(MATCH(LARGE(_xlfn._xlws.FILTER(AR7:AR229,AS7:AS229&gt;cr),3),AR7:AR229,0)+6,1))</f>
        <v>#VALUE!</v>
      </c>
      <c r="AS232" s="8" t="e" cm="1" vm="1">
        <f t="array" aca="1" ref="AS232" ca="1">INDIRECT(ADDRESS(MATCH(LARGE(_xlfn._xlws.FILTER(AS7:AS229,AS7:AS229&gt;cr),3),AS7:AS229,0)+6,1))</f>
        <v>#VALUE!</v>
      </c>
      <c r="AT232" s="8" t="e" cm="1" vm="1">
        <f t="array" aca="1" ref="AT232" ca="1">INDIRECT(ADDRESS(MATCH(SMALL(_xlfn._xlws.FILTER(AT7:AT229,AS7:AS229&gt;cr),3),AT7:AT229,0)+6,1))</f>
        <v>#VALUE!</v>
      </c>
      <c r="AU232" s="12" t="e" cm="1" vm="1">
        <f t="array" aca="1" ref="AU232" ca="1">INDIRECT(ADDRESS(MATCH(SMALL(_xlfn._xlws.FILTER(AU7:AU229,AX7:AX229&gt;cr),3),AU7:AU229,0)+6,1))</f>
        <v>#VALUE!</v>
      </c>
      <c r="AV232" s="12" t="e" cm="1" vm="1">
        <f t="array" aca="1" ref="AV232" ca="1">INDIRECT(ADDRESS(MATCH(SMALL(_xlfn._xlws.FILTER(AV7:AV229,AX7:AX229&gt;cr),3),AV7:AV229,0)+6,1))</f>
        <v>#VALUE!</v>
      </c>
      <c r="AW232" s="12" t="e" cm="1" vm="1">
        <f t="array" aca="1" ref="AW232" ca="1">INDIRECT(ADDRESS(MATCH(LARGE(_xlfn._xlws.FILTER(AW7:AW229,AX7:AX229&gt;cr),3),AW7:AW229,0)+6,1))</f>
        <v>#VALUE!</v>
      </c>
      <c r="AX232" s="12" t="e" cm="1" vm="1">
        <f t="array" aca="1" ref="AX232" ca="1">INDIRECT(ADDRESS(MATCH(LARGE(_xlfn._xlws.FILTER(AX7:AX229,AX7:AX229&gt;cr),3),AX7:AX229,0)+6,1))</f>
        <v>#VALUE!</v>
      </c>
      <c r="AY232" s="12" t="e" cm="1" vm="1">
        <f t="array" aca="1" ref="AY232" ca="1">INDIRECT(ADDRESS(MATCH(SMALL(_xlfn._xlws.FILTER(AY7:AY229,AX7:AX229&gt;cr),3),AY7:AY229,0)+6,1))</f>
        <v>#VALUE!</v>
      </c>
      <c r="AZ232" s="8" t="e" cm="1" vm="1">
        <f t="array" aca="1" ref="AZ232" ca="1">INDIRECT(ADDRESS(MATCH(SMALL(_xlfn._xlws.FILTER(AZ7:AZ229,BC7:BC229&gt;cr),3),AZ7:AZ229,0)+6,1))</f>
        <v>#VALUE!</v>
      </c>
      <c r="BA232" s="8" t="e" cm="1" vm="1">
        <f t="array" aca="1" ref="BA232" ca="1">INDIRECT(ADDRESS(MATCH(SMALL(_xlfn._xlws.FILTER(BA7:BA229,BC7:BC229&gt;cr),3),BA7:BA229,0)+6,1))</f>
        <v>#VALUE!</v>
      </c>
      <c r="BB232" s="8" t="e" cm="1" vm="1">
        <f t="array" aca="1" ref="BB232" ca="1">INDIRECT(ADDRESS(MATCH(LARGE(_xlfn._xlws.FILTER(BB7:BB229,BC7:BC229&gt;cr),3),BB7:BB229,0)+6,1))</f>
        <v>#VALUE!</v>
      </c>
      <c r="BC232" s="8" t="e" cm="1" vm="1">
        <f t="array" aca="1" ref="BC232" ca="1">INDIRECT(ADDRESS(MATCH(LARGE(_xlfn._xlws.FILTER(BC7:BC229,BC7:BC229&gt;cr),3),BC7:BC229,0)+6,1))</f>
        <v>#VALUE!</v>
      </c>
      <c r="BD232" s="8" t="e" cm="1" vm="1">
        <f t="array" aca="1" ref="BD232" ca="1">INDIRECT(ADDRESS(MATCH(SMALL(_xlfn._xlws.FILTER(BD7:BD229,BC7:BC229&gt;cr),3),BD7:BD229,0)+6,1))</f>
        <v>#VALUE!</v>
      </c>
      <c r="BE232" s="12" t="e" cm="1" vm="1">
        <f t="array" aca="1" ref="BE232" ca="1">INDIRECT(ADDRESS(MATCH(SMALL(_xlfn._xlws.FILTER(BE7:BE229,BH7:BH229&gt;cr),3),BE7:BE229,0)+6,1))</f>
        <v>#VALUE!</v>
      </c>
      <c r="BF232" s="12" t="e" cm="1" vm="1">
        <f t="array" aca="1" ref="BF232" ca="1">INDIRECT(ADDRESS(MATCH(SMALL(_xlfn._xlws.FILTER(BF7:BF229,BH7:BH229&gt;cr),3),BF7:BF229,0)+6,1))</f>
        <v>#VALUE!</v>
      </c>
      <c r="BG232" s="14" t="e" cm="1" vm="1">
        <f t="array" aca="1" ref="BG232" ca="1">INDIRECT(ADDRESS(MATCH(LARGE(_xlfn._xlws.FILTER(BG7:BG229,BH7:BH229&gt;cr),3),BG7:BG229,0)+6,1))</f>
        <v>#VALUE!</v>
      </c>
      <c r="BH232" s="14" t="e" cm="1" vm="1">
        <f t="array" aca="1" ref="BH232" ca="1">INDIRECT(ADDRESS(MATCH(LARGE(_xlfn._xlws.FILTER(BH7:BH229,BH7:BH229&gt;cr),3),BH7:BH229,0)+6,1))</f>
        <v>#VALUE!</v>
      </c>
      <c r="BI232" s="12" t="e" cm="1" vm="1">
        <f t="array" aca="1" ref="BI232" ca="1">INDIRECT(ADDRESS(MATCH(SMALL(_xlfn._xlws.FILTER(BI7:BI229,BH7:BH229&gt;cr),3),BI7:BI229,0)+6,1))</f>
        <v>#VALUE!</v>
      </c>
      <c r="BJ232" s="8" t="str" cm="1">
        <f t="array" aca="1" ref="BJ232" ca="1">INDIRECT(ADDRESS(MATCH(SMALL(_xlfn._xlws.FILTER(BJ7:BJ229,BM7:BM229&gt;cr),3),BJ7:BJ229,0)+6,1))</f>
        <v>CI01.IJ.Pearson</v>
      </c>
      <c r="BK232" s="8" t="str" cm="1">
        <f t="array" aca="1" ref="BK232" ca="1">INDIRECT(ADDRESS(MATCH(SMALL(_xlfn._xlws.FILTER(BK7:BK229,BM7:BM229&gt;cr),3),BK7:BK229,0)+6,1))</f>
        <v>CU01.IJ.Pearson</v>
      </c>
      <c r="BL232" s="8" t="str" cm="1">
        <f t="array" aca="1" ref="BL232" ca="1">INDIRECT(ADDRESS(MATCH(LARGE(_xlfn._xlws.FILTER(BL7:BL229,BM7:BM229&gt;cr),3),BL7:BL229,0)+6,1))</f>
        <v>BI07.PSSJ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AI24.SM</v>
      </c>
      <c r="BO232" s="12" t="e" cm="1" vm="1">
        <f t="array" aca="1" ref="BO232" ca="1">INDIRECT(ADDRESS(MATCH(SMALL(_xlfn._xlws.FILTER(BO7:BO229,BR7:BR229&gt;cr),3),BO7:BO229,0)+6,1))</f>
        <v>#VALUE!</v>
      </c>
      <c r="BP232" s="12" t="e" cm="1" vm="1">
        <f t="array" aca="1" ref="BP232" ca="1">INDIRECT(ADDRESS(MATCH(SMALL(_xlfn._xlws.FILTER(BP7:BP229,BR7:BR229&gt;cr),3),BP7:BP229,0)+6,1))</f>
        <v>#VALUE!</v>
      </c>
      <c r="BQ232" s="12" t="e" cm="1" vm="1">
        <f t="array" aca="1" ref="BQ232" ca="1">INDIRECT(ADDRESS(MATCH(LARGE(_xlfn._xlws.FILTER(BQ7:BQ229,BR7:BR229&gt;cr),3),BQ7:BQ229,0)+6,1))</f>
        <v>#VALUE!</v>
      </c>
      <c r="BR232" s="12" t="e" cm="1" vm="1">
        <f t="array" aca="1" ref="BR232" ca="1">INDIRECT(ADDRESS(MATCH(LARGE(_xlfn._xlws.FILTER(BR7:BR229,BR7:BR229&gt;cr),3),BR7:BR229,0)+6,1))</f>
        <v>#VALUE!</v>
      </c>
      <c r="BS232" s="12" t="e" cm="1" vm="1">
        <f t="array" aca="1" ref="BS232" ca="1">INDIRECT(ADDRESS(MATCH(SMALL(_xlfn._xlws.FILTER(BS7:BS229,BR7:BR229&gt;cr),3),BS7:BS229,0)+6,1))</f>
        <v>#VALUE!</v>
      </c>
      <c r="BT232" s="8" t="e" cm="1" vm="1">
        <f t="array" aca="1" ref="BT232" ca="1">INDIRECT(ADDRESS(MATCH(SMALL(_xlfn._xlws.FILTER(BT7:BT229,BW7:BW229&gt;cr),3),BT7:BT229,0)+6,1))</f>
        <v>#VALUE!</v>
      </c>
      <c r="BU232" s="8" t="e" cm="1" vm="1">
        <f t="array" aca="1" ref="BU232" ca="1">INDIRECT(ADDRESS(MATCH(SMALL(_xlfn._xlws.FILTER(BU7:BU229,BW7:BW229&gt;cr),3),BU7:BU229,0)+6,1))</f>
        <v>#VALUE!</v>
      </c>
      <c r="BV232" s="8" t="e" cm="1" vm="1">
        <f t="array" aca="1" ref="BV232" ca="1">INDIRECT(ADDRESS(MATCH(LARGE(_xlfn._xlws.FILTER(BV7:BV229,BW7:BW229&gt;cr),3),BV7:BV229,0)+6,1))</f>
        <v>#VALUE!</v>
      </c>
      <c r="BW232" s="8" t="e" cm="1" vm="1">
        <f t="array" aca="1" ref="BW232" ca="1">INDIRECT(ADDRESS(MATCH(LARGE(_xlfn._xlws.FILTER(BW7:BW229,BW7:BW229&gt;cr),3),BW7:BW229,0)+6,1))</f>
        <v>#VALUE!</v>
      </c>
      <c r="BX232" s="8" t="e" cm="1" vm="1">
        <f t="array" aca="1" ref="BX232" ca="1">INDIRECT(ADDRESS(MATCH(SMALL(_xlfn._xlws.FILTER(BX7:BX229,BW7:BW229&gt;cr),3),BX7:BX229,0)+6,1))</f>
        <v>#VALUE!</v>
      </c>
      <c r="BY232" s="12" t="e" cm="1" vm="1">
        <f t="array" aca="1" ref="BY232" ca="1">INDIRECT(ADDRESS(MATCH(SMALL(_xlfn._xlws.FILTER(BY7:BY229,CB7:CB229&gt;cr),3),BY7:BY229,0)+6,1))</f>
        <v>#VALUE!</v>
      </c>
      <c r="BZ232" s="12" t="e" cm="1" vm="1">
        <f t="array" aca="1" ref="BZ232" ca="1">INDIRECT(ADDRESS(MATCH(SMALL(_xlfn._xlws.FILTER(BZ7:BZ229,CB7:CB229&gt;cr),3),BZ7:BZ229,0)+6,1))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INDIRECT(ADDRESS(MATCH(SMALL(_xlfn._xlws.FILTER(CD7:CD229,CG7:CG229&gt;cr),3),CD7:CD229,0)+6,1))</f>
        <v>#VALUE!</v>
      </c>
      <c r="CE232" s="8" t="e" cm="1" vm="1">
        <f t="array" aca="1" ref="CE232" ca="1">INDIRECT(ADDRESS(MATCH(SMALL(_xlfn._xlws.FILTER(CE7:CE229,CG7:CG229&gt;cr),3),CE7:CE229,0)+6,1))</f>
        <v>#VALUE!</v>
      </c>
      <c r="CF232" s="8" t="e" cm="1" vm="1">
        <f t="array" aca="1" ref="CF232" ca="1">INDIRECT(ADDRESS(MATCH(LARGE(_xlfn._xlws.FILTER(CF7:CF229,CG7:CG229&gt;cr),3),CF7:CF229,0)+6,1))</f>
        <v>#VALUE!</v>
      </c>
      <c r="CG232" s="8" t="e" cm="1" vm="1">
        <f t="array" aca="1" ref="CG232" ca="1">INDIRECT(ADDRESS(MATCH(LARGE(_xlfn._xlws.FILTER(CG7:CG229,CG7:CG229&gt;cr),3),CG7:CG229,0)+6,1))</f>
        <v>#VALUE!</v>
      </c>
      <c r="CH232" s="8" t="e" cm="1" vm="1">
        <f t="array" aca="1" ref="CH232" ca="1">INDIRECT(ADDRESS(MATCH(SMALL(_xlfn._xlws.FILTER(CH7:CH229,CG7:CG229&gt;cr),3),CH7:CH229,0)+6,1))</f>
        <v>#VALUE!</v>
      </c>
      <c r="CI232" s="12" t="str" cm="1">
        <f t="array" aca="1" ref="CI232" ca="1">INDIRECT(ADDRESS(MATCH(SMALL(_xlfn._xlws.FILTER(CI7:CI229,CL7:CL229&gt;cr),3),CI7:CI229,0)+6,1))</f>
        <v>CI01.IJ.Pearson</v>
      </c>
      <c r="CJ232" s="12" t="str" cm="1">
        <f t="array" aca="1" ref="CJ232" ca="1">INDIRECT(ADDRESS(MATCH(SMALL(_xlfn._xlws.FILTER(CJ7:CJ229,CL7:CL229&gt;cr),3),CJ7:CJ229,0)+6,1))</f>
        <v>AI28.RPB</v>
      </c>
      <c r="CK232" s="12" t="str" cm="1">
        <f t="array" aca="1" ref="CK232" ca="1">INDIRECT(ADDRESS(MATCH(LARGE(_xlfn._xlws.FILTER(CK7:CK229,CL7:CL229&gt;cr),3),CK7:CK229,0)+6,1))</f>
        <v>BI07.PSSJ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AI06.PIP</v>
      </c>
      <c r="CN232" s="8" t="e" cm="1" vm="1">
        <f t="array" aca="1" ref="CN232" ca="1">INDIRECT(ADDRESS(MATCH(SMALL(_xlfn._xlws.FILTER(CN7:CN229,CQ7:CQ229&gt;cr),3),CN7:CN229,0)+6,1))</f>
        <v>#VALUE!</v>
      </c>
      <c r="CO232" s="8" t="e" cm="1" vm="1">
        <f t="array" aca="1" ref="CO232" ca="1">INDIRECT(ADDRESS(MATCH(SMALL(_xlfn._xlws.FILTER(CO7:CO229,CQ7:CQ229&gt;cr),3),CO7:CO229,0)+6,1))</f>
        <v>#VALUE!</v>
      </c>
      <c r="CP232" s="8" t="e" cm="1" vm="1">
        <f t="array" aca="1" ref="CP232" ca="1">INDIRECT(ADDRESS(MATCH(LARGE(_xlfn._xlws.FILTER(CP7:CP229,CQ7:CQ229&gt;cr),3),CP7:CP229,0)+6,1))</f>
        <v>#VALUE!</v>
      </c>
      <c r="CQ232" s="8" t="e" cm="1" vm="1">
        <f t="array" aca="1" ref="CQ232" ca="1">INDIRECT(ADDRESS(MATCH(LARGE(_xlfn._xlws.FILTER(CQ7:CQ229,CQ7:CQ229&gt;cr),3),CQ7:CQ229,0)+6,1))</f>
        <v>#VALUE!</v>
      </c>
      <c r="CR232" s="8" t="e" cm="1" vm="1">
        <f t="array" aca="1" ref="CR232" ca="1">INDIRECT(ADDRESS(MATCH(SMALL(_xlfn._xlws.FILTER(CR7:CR229,CQ7:CQ229&gt;cr),3),CR7:CR229,0)+6,1))</f>
        <v>#VALUE!</v>
      </c>
      <c r="CS232" s="12" t="e" cm="1" vm="1">
        <f t="array" aca="1" ref="CS232" ca="1">INDIRECT(ADDRESS(MATCH(SMALL(_xlfn._xlws.FILTER(CS7:CS229,CV7:CV229&gt;cr),3),CS7:CS229,0)+6,1))</f>
        <v>#VALUE!</v>
      </c>
      <c r="CT232" s="12" t="e" cm="1" vm="1">
        <f t="array" aca="1" ref="CT232" ca="1">INDIRECT(ADDRESS(MATCH(SMALL(_xlfn._xlws.FILTER(CT7:CT229,CV7:CV229&gt;cr),3),CT7:CT229,0)+6,1))</f>
        <v>#VALUE!</v>
      </c>
      <c r="CU232" s="12" t="e" cm="1" vm="1">
        <f t="array" aca="1" ref="CU232" ca="1">INDIRECT(ADDRESS(MATCH(LARGE(_xlfn._xlws.FILTER(CU7:CU229,CV7:CV229&gt;cr),3),CU7:CU229,0)+6,1))</f>
        <v>#VALUE!</v>
      </c>
      <c r="CV232" s="12" t="e" cm="1" vm="1">
        <f t="array" aca="1" ref="CV232" ca="1">INDIRECT(ADDRESS(MATCH(LARGE(_xlfn._xlws.FILTER(CV7:CV229,CV7:CV229&gt;cr),3),CV7:CV229,0)+6,1))</f>
        <v>#VALUE!</v>
      </c>
      <c r="CW232" s="12" t="e" cm="1" vm="1">
        <f t="array" aca="1" ref="CW232" ca="1">INDIRECT(ADDRESS(MATCH(SMALL(_xlfn._xlws.FILTER(CW7:CW229,CV7:CV229&gt;cr),3),CW7:CW229,0)+6,1))</f>
        <v>#VALUE!</v>
      </c>
      <c r="CX232" s="8" t="e" cm="1" vm="1">
        <f t="array" aca="1" ref="CX232" ca="1">INDIRECT(ADDRESS(MATCH(SMALL(_xlfn._xlws.FILTER(CX7:CX229,DA7:DA229&gt;cr),3),CX7:CX229,0)+6,1))</f>
        <v>#VALUE!</v>
      </c>
      <c r="CY232" s="8" t="e" cm="1" vm="1">
        <f t="array" aca="1" ref="CY232" ca="1">INDIRECT(ADDRESS(MATCH(SMALL(_xlfn._xlws.FILTER(CY7:CY229,DA7:DA229&gt;cr),3),CY7:CY229,0)+6,1))</f>
        <v>#VALUE!</v>
      </c>
      <c r="CZ232" s="8" t="e" cm="1" vm="1">
        <f t="array" aca="1" ref="CZ232" ca="1">INDIRECT(ADDRESS(MATCH(LARGE(_xlfn._xlws.FILTER(CZ7:CZ229,DA7:DA229&gt;cr),3),CZ7:CZ229,0)+6,1))</f>
        <v>#VALUE!</v>
      </c>
      <c r="DA232" s="8" t="e" cm="1" vm="1">
        <f t="array" aca="1" ref="DA232" ca="1">INDIRECT(ADDRESS(MATCH(LARGE(_xlfn._xlws.FILTER(DA7:DA229,DA7:DA229&gt;cr),3),DA7:DA229,0)+6,1))</f>
        <v>#VALUE!</v>
      </c>
      <c r="DB232" s="8" t="e" cm="1" vm="1">
        <f t="array" aca="1" ref="DB232" ca="1">INDIRECT(ADDRESS(MATCH(SMALL(_xlfn._xlws.FILTER(DB7:DB229,DA7:DA229&gt;cr),3),DB7:DB229,0)+6,1))</f>
        <v>#VALUE!</v>
      </c>
      <c r="DC232" s="12" t="e" cm="1" vm="1">
        <f t="array" aca="1" ref="DC232" ca="1">INDIRECT(ADDRESS(MATCH(SMALL(_xlfn._xlws.FILTER(DC7:DC229,DF7:DF229&gt;cr),3),DC7:DC229,0)+6,1))</f>
        <v>#VALUE!</v>
      </c>
      <c r="DD232" s="12" t="e" cm="1" vm="1">
        <f t="array" aca="1" ref="DD232" ca="1">INDIRECT(ADDRESS(MATCH(SMALL(_xlfn._xlws.FILTER(DD7:DD229,DF7:DF229&gt;cr),3),DD7:DD229,0)+6,1))</f>
        <v>#VALUE!</v>
      </c>
      <c r="DE232" s="12" t="e" cm="1" vm="1">
        <f t="array" aca="1" ref="DE232" ca="1">INDIRECT(ADDRESS(MATCH(LARGE(_xlfn._xlws.FILTER(DE7:DE229,DF7:DF229&gt;cr),3),DE7:DE229,0)+6,1))</f>
        <v>#VALUE!</v>
      </c>
      <c r="DF232" s="12" t="e" cm="1" vm="1">
        <f t="array" aca="1" ref="DF232" ca="1">INDIRECT(ADDRESS(MATCH(LARGE(_xlfn._xlws.FILTER(DF7:DF229,DF7:DF229&gt;cr),3),DF7:DF229,0)+6,1))</f>
        <v>#VALUE!</v>
      </c>
      <c r="DG232" s="12" t="e" cm="1" vm="1">
        <f t="array" aca="1" ref="DG232" ca="1">INDIRECT(ADDRESS(MATCH(SMALL(_xlfn._xlws.FILTER(DG7:DG229,DF7:DF229&gt;cr),3),DG7:DG229,0)+6,1))</f>
        <v>#VALUE!</v>
      </c>
      <c r="DH232" s="8" t="str" cm="1">
        <f t="array" aca="1" ref="DH232" ca="1">INDIRECT(ADDRESS(MATCH(SMALL(_xlfn._xlws.FILTER(DH7:DH229,DK7:DK229&gt;cr),3),DH7:DH229,0)+6,1))</f>
        <v>AU20.OS</v>
      </c>
      <c r="DI232" s="8" t="str" cm="1">
        <f t="array" aca="1" ref="DI232" ca="1">INDIRECT(ADDRESS(MATCH(SMALL(_xlfn._xlws.FILTER(DI7:DI229,DK7:DK229&gt;cr),3),DI7:DI229,0)+6,1))</f>
        <v>AU20.OS</v>
      </c>
      <c r="DJ232" s="8" t="str" cm="1">
        <f t="array" aca="1" ref="DJ232" ca="1">INDIRECT(ADDRESS(MATCH(LARGE(_xlfn._xlws.FILTER(DJ7:DJ229,DK7:DK229&gt;cr),3),DJ7:DJ229,0)+6,1))</f>
        <v>BI16.TANJ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AI07.PSS</v>
      </c>
      <c r="DM232" s="12" t="e" cm="1" vm="1">
        <f t="array" aca="1" ref="DM232" ca="1">INDIRECT(ADDRESS(MATCH(SMALL(_xlfn._xlws.FILTER(DM7:DM229,DP7:DP229&gt;cr),3),DM7:DM229,0)+6,1))</f>
        <v>#VALUE!</v>
      </c>
      <c r="DN232" s="12" t="e" cm="1" vm="1">
        <f t="array" aca="1" ref="DN232" ca="1">INDIRECT(ADDRESS(MATCH(SMALL(_xlfn._xlws.FILTER(DN7:DN229,DP7:DP229&gt;cr),3),DN7:DN229,0)+6,1))</f>
        <v>#VALUE!</v>
      </c>
      <c r="DO232" s="12" t="e" cm="1" vm="1">
        <f t="array" aca="1" ref="DO232" ca="1">INDIRECT(ADDRESS(MATCH(LARGE(_xlfn._xlws.FILTER(DO7:DO229,DP7:DP229&gt;cr),3),DO7:DO229,0)+6,1))</f>
        <v>#VALUE!</v>
      </c>
      <c r="DP232" s="12" t="e" cm="1" vm="1">
        <f t="array" aca="1" ref="DP232" ca="1">INDIRECT(ADDRESS(MATCH(LARGE(_xlfn._xlws.FILTER(DP7:DP229,DP7:DP229&gt;cr),3),DP7:DP229,0)+6,1))</f>
        <v>#VALUE!</v>
      </c>
      <c r="DQ232" s="12" t="e" cm="1" vm="1">
        <f t="array" aca="1" ref="DQ232" ca="1">INDIRECT(ADDRESS(MATCH(SMALL(_xlfn._xlws.FILTER(DQ7:DQ229,DP7:DP229&gt;cr),3),DQ7:DQ229,0)+6,1))</f>
        <v>#VALUE!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BI03.PearsonJ</v>
      </c>
      <c r="EH232" s="12" t="str" cm="1">
        <f t="array" aca="1" ref="EH232" ca="1">INDIRECT(ADDRESS(MATCH(SMALL(_xlfn._xlws.FILTER(EH7:EH229,EJ7:EJ229&gt;cr),3),EH7:EH229,0)+6,1))</f>
        <v>BU03.PearsonJ</v>
      </c>
      <c r="EI232" s="12" t="str" cm="1">
        <f t="array" aca="1" ref="EI232" ca="1">INDIRECT(ADDRESS(MATCH(LARGE(_xlfn._xlws.FILTER(EI7:EI229,EJ7:EJ229&gt;cr),3),EI7:EI229,0)+6,1))</f>
        <v>CI01.IJ.Pearson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AI07.PSS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AU20.OS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AU20.OS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CI14.SMD.Pearson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CI14.Amer.Coco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BI06.MPIP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k=5, r=0.5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k=5, r=0.5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k=5, r=0.5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k=50, r=0.5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k=5, r=0.5</v>
      </c>
    </row>
    <row r="233" spans="1:161" s="9" customFormat="1" x14ac:dyDescent="0.2">
      <c r="A233" s="7" t="s">
        <v>236</v>
      </c>
      <c r="B233" s="8" t="e" cm="1" vm="1">
        <f t="array" aca="1" ref="B233" ca="1">INDIRECT(ADDRESS(MATCH(SMALL(_xlfn._xlws.FILTER(B7:B229,E7:E229&gt;cr),4),B7:B229,0)+6,1))</f>
        <v>#VALUE!</v>
      </c>
      <c r="C233" s="8" t="e" cm="1" vm="1">
        <f t="array" aca="1" ref="C233" ca="1">INDIRECT(ADDRESS(MATCH(SMALL(_xlfn._xlws.FILTER(C7:C229,E7:E229&gt;cr),4),C7:C229,0)+6,1))</f>
        <v>#VALUE!</v>
      </c>
      <c r="D233" s="8" t="e" cm="1" vm="1">
        <f t="array" aca="1" ref="D233" ca="1">INDIRECT(ADDRESS(MATCH(LARGE(_xlfn._xlws.FILTER(D7:D229,E7:E229&gt;cr),4),D7:D229,0)+6,1))</f>
        <v>#VALUE!</v>
      </c>
      <c r="E233" s="8" t="e" cm="1" vm="1">
        <f t="array" aca="1" ref="E233" ca="1">INDIRECT(ADDRESS(MATCH(LARGE(_xlfn._xlws.FILTER(E7:E229,E7:E229&gt;cr),4),E7:E229,0)+6,1))</f>
        <v>#VALUE!</v>
      </c>
      <c r="F233" s="8" t="e" cm="1" vm="1">
        <f t="array" aca="1" ref="F233" ca="1">INDIRECT(ADDRESS(MATCH(SMALL(_xlfn._xlws.FILTER(F7:F229,E7:E229&gt;cr),4),F7:F229,0)+6,1))</f>
        <v>#VALUE!</v>
      </c>
      <c r="G233" s="12" t="e" cm="1" vm="1">
        <f t="array" aca="1" ref="G233" ca="1">INDIRECT(ADDRESS(MATCH(SMALL(_xlfn._xlws.FILTER(G7:G229,J7:J229&gt;cr),4),G7:G229,0)+6,1))</f>
        <v>#VALUE!</v>
      </c>
      <c r="H233" s="12" t="e" cm="1" vm="1">
        <f t="array" aca="1" ref="H233" ca="1">INDIRECT(ADDRESS(MATCH(SMALL(_xlfn._xlws.FILTER(H7:H229,J7:J229&gt;cr),4),H7:H229,0)+6,1))</f>
        <v>#VALUE!</v>
      </c>
      <c r="I233" s="14" t="e" cm="1" vm="1">
        <f t="array" aca="1" ref="I233" ca="1">INDIRECT(ADDRESS(MATCH(LARGE(_xlfn._xlws.FILTER(I7:I229,J7:J229&gt;cr),4),I7:I229,0)+6,1))</f>
        <v>#VALUE!</v>
      </c>
      <c r="J233" s="14" t="e" cm="1" vm="1">
        <f t="array" aca="1" ref="J233" ca="1">INDIRECT(ADDRESS(MATCH(LARGE(_xlfn._xlws.FILTER(J7:J229,J7:J229&gt;cr),4),J7:J229,0)+6,1))</f>
        <v>#VALUE!</v>
      </c>
      <c r="K233" s="12" t="e" cm="1" vm="1">
        <f t="array" aca="1" ref="K233" ca="1">INDIRECT(ADDRESS(MATCH(SMALL(_xlfn._xlws.FILTER(K7:K229,J7:J229&gt;cr),4),K7:K229,0)+6,1))</f>
        <v>#VALUE!</v>
      </c>
      <c r="L233" s="8" t="str" cm="1">
        <f t="array" aca="1" ref="L233" ca="1">INDIRECT(ADDRESS(MATCH(SMALL(_xlfn._xlws.FILTER(L7:L229,O7:O229&gt;cr),4),L7:L229,0)+6,1))</f>
        <v>CI14.Amer.Pearson</v>
      </c>
      <c r="M233" s="8" t="str" cm="1">
        <f t="array" aca="1" ref="M233" ca="1">INDIRECT(ADDRESS(MATCH(SMALL(_xlfn._xlws.FILTER(M7:M229,O7:O229&gt;cr),4),M7:M229,0)+6,1))</f>
        <v>BU16.TANJ</v>
      </c>
      <c r="N233" s="8" t="str" cm="1">
        <f t="array" aca="1" ref="N233" ca="1">INDIRECT(ADDRESS(MATCH(LARGE(_xlfn._xlws.FILTER(N7:N229,O7:O229&gt;cr),4),N7:N229,0)+6,1))</f>
        <v>CI14.SMD.Pearson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AI17.RA</v>
      </c>
      <c r="Q233" s="12" t="e" cm="1" vm="1">
        <f t="array" aca="1" ref="Q233" ca="1">INDIRECT(ADDRESS(MATCH(SMALL(_xlfn._xlws.FILTER(Q7:Q229,T7:T229&gt;cr),4),Q7:Q229,0)+6,1))</f>
        <v>#VALUE!</v>
      </c>
      <c r="R233" s="12" t="e" cm="1" vm="1">
        <f t="array" aca="1" ref="R233" ca="1">INDIRECT(ADDRESS(MATCH(SMALL(_xlfn._xlws.FILTER(R7:R229,T7:T229&gt;cr),4),R7:R229,0)+6,1))</f>
        <v>#VALUE!</v>
      </c>
      <c r="S233" s="12" t="e" cm="1" vm="1">
        <f t="array" aca="1" ref="S233" ca="1">INDIRECT(ADDRESS(MATCH(LARGE(_xlfn._xlws.FILTER(S7:S229,T7:T229&gt;cr),4),S7:S229,0)+6,1))</f>
        <v>#VALUE!</v>
      </c>
      <c r="T233" s="12" t="e" cm="1" vm="1">
        <f t="array" aca="1" ref="T233" ca="1">INDIRECT(ADDRESS(MATCH(LARGE(_xlfn._xlws.FILTER(T7:T229,T7:T229&gt;cr),4),T7:T229,0)+6,1))</f>
        <v>#VALUE!</v>
      </c>
      <c r="U233" s="12" t="e" cm="1" vm="1">
        <f t="array" aca="1" ref="U233" ca="1">INDIRECT(ADDRESS(MATCH(SMALL(_xlfn._xlws.FILTER(U7:U229,T7:T229&gt;cr),4),U7:U229,0)+6,1))</f>
        <v>#VALUE!</v>
      </c>
      <c r="V233" s="8" t="e" cm="1" vm="1">
        <f t="array" aca="1" ref="V233" ca="1">INDIRECT(ADDRESS(MATCH(SMALL(_xlfn._xlws.FILTER(V7:V229,Y7:Y229&gt;cr),4),V7:V229,0)+6,1))</f>
        <v>#VALUE!</v>
      </c>
      <c r="W233" s="8" t="e" cm="1" vm="1">
        <f t="array" aca="1" ref="W233" ca="1">INDIRECT(ADDRESS(MATCH(SMALL(_xlfn._xlws.FILTER(W7:W229,Y7:Y229&gt;cr),4),W7:W229,0)+6,1))</f>
        <v>#VALUE!</v>
      </c>
      <c r="X233" s="8" t="e" cm="1" vm="1">
        <f t="array" aca="1" ref="X233" ca="1">INDIRECT(ADDRESS(MATCH(LARGE(_xlfn._xlws.FILTER(X7:X229,Y7:Y229&gt;cr),4),X7:X229,0)+6,1))</f>
        <v>#VALUE!</v>
      </c>
      <c r="Y233" s="8" t="e" cm="1" vm="1">
        <f t="array" aca="1" ref="Y233" ca="1">INDIRECT(ADDRESS(MATCH(LARGE(_xlfn._xlws.FILTER(Y7:Y229,Y7:Y229&gt;cr),4),Y7:Y229,0)+6,1))</f>
        <v>#VALUE!</v>
      </c>
      <c r="Z233" s="8" t="e" cm="1" vm="1">
        <f t="array" aca="1" ref="Z233" ca="1">INDIRECT(ADDRESS(MATCH(SMALL(_xlfn._xlws.FILTER(Z7:Z229,Y7:Y229&gt;cr),4),Z7:Z229,0)+6,1))</f>
        <v>#VALUE!</v>
      </c>
      <c r="AA233" s="12" t="e" cm="1" vm="1">
        <f t="array" aca="1" ref="AA233" ca="1">INDIRECT(ADDRESS(MATCH(SMALL(_xlfn._xlws.FILTER(AA7:AA229,AD7:AD229&gt;cr),4),AA7:AA229,0)+6,1))</f>
        <v>#VALUE!</v>
      </c>
      <c r="AB233" s="12" t="e" cm="1" vm="1">
        <f t="array" aca="1" ref="AB233" ca="1">INDIRECT(ADDRESS(MATCH(SMALL(_xlfn._xlws.FILTER(AB7:AB229,AD7:AD229&gt;cr),4),AB7:AB229,0)+6,1))</f>
        <v>#VALUE!</v>
      </c>
      <c r="AC233" s="12" t="e" cm="1" vm="1">
        <f t="array" aca="1" ref="AC233" ca="1">INDIRECT(ADDRESS(MATCH(LARGE(_xlfn._xlws.FILTER(AC7:AC229,AD7:AD229&gt;cr),4),AC7:AC229,0)+6,1))</f>
        <v>#VALUE!</v>
      </c>
      <c r="AD233" s="12" t="e" cm="1" vm="1">
        <f t="array" aca="1" ref="AD233" ca="1">INDIRECT(ADDRESS(MATCH(LARGE(_xlfn._xlws.FILTER(AD7:AD229,AD7:AD229&gt;cr),4),AD7:AD229,0)+6,1))</f>
        <v>#VALUE!</v>
      </c>
      <c r="AE233" s="12" t="e" cm="1" vm="1">
        <f t="array" aca="1" ref="AE233" ca="1">INDIRECT(ADDRESS(MATCH(SMALL(_xlfn._xlws.FILTER(AE7:AE229,AD7:AD229&gt;cr),4),AE7:AE229,0)+6,1))</f>
        <v>#VALUE!</v>
      </c>
      <c r="AF233" s="8" t="e" cm="1" vm="1">
        <f t="array" aca="1" ref="AF233" ca="1">INDIRECT(ADDRESS(MATCH(SMALL(_xlfn._xlws.FILTER(AF7:AF229,AI7:AI229&gt;cr),4),AF7:AF229,0)+6,1))</f>
        <v>#VALUE!</v>
      </c>
      <c r="AG233" s="8" t="e" cm="1" vm="1">
        <f t="array" aca="1" ref="AG233" ca="1">INDIRECT(ADDRESS(MATCH(SMALL(_xlfn._xlws.FILTER(AG7:AG229,AI7:AI229&gt;cr),4),AG7:AG229,0)+6,1))</f>
        <v>#VALUE!</v>
      </c>
      <c r="AH233" s="4" t="e" cm="1" vm="1">
        <f t="array" aca="1" ref="AH233" ca="1">INDIRECT(ADDRESS(MATCH(LARGE(_xlfn._xlws.FILTER(AH7:AH229,AI7:AI229&gt;cr),4),AH7:AH229,0)+6,1))</f>
        <v>#VALUE!</v>
      </c>
      <c r="AI233" s="4" t="e" cm="1" vm="1">
        <f t="array" aca="1" ref="AI233" ca="1">INDIRECT(ADDRESS(MATCH(LARGE(_xlfn._xlws.FILTER(AI7:AI229,AI7:AI229&gt;cr),4),AI7:AI229,0)+6,1))</f>
        <v>#VALUE!</v>
      </c>
      <c r="AJ233" s="8" t="e" cm="1" vm="1">
        <f t="array" aca="1" ref="AJ233" ca="1">INDIRECT(ADDRESS(MATCH(SMALL(_xlfn._xlws.FILTER(AJ7:AJ229,AI7:AI229&gt;cr),4),AJ7:AJ229,0)+6,1))</f>
        <v>#VALUE!</v>
      </c>
      <c r="AK233" s="12" t="str" cm="1">
        <f t="array" aca="1" ref="AK233" ca="1">INDIRECT(ADDRESS(MATCH(SMALL(_xlfn._xlws.FILTER(AK7:AK229,AN7:AN229&gt;cr),4),AK7:AK229,0)+6,1))</f>
        <v>AI12.Mu</v>
      </c>
      <c r="AL233" s="12" t="str" cm="1">
        <f t="array" aca="1" ref="AL233" ca="1">INDIRECT(ADDRESS(MATCH(SMALL(_xlfn._xlws.FILTER(AL7:AL229,AN7:AN229&gt;cr),4),AL7:AL229,0)+6,1))</f>
        <v>AU05.SRC</v>
      </c>
      <c r="AM233" s="12" t="str" cm="1">
        <f t="array" aca="1" ref="AM233" ca="1">INDIRECT(ADDRESS(MATCH(LARGE(_xlfn._xlws.FILTER(AM7:AM229,AN7:AN229&gt;cr),4),AM7:AM229,0)+6,1))</f>
        <v>AI06.PIP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AI04.MSD</v>
      </c>
      <c r="AP233" s="8" t="e" cm="1" vm="1">
        <f t="array" aca="1" ref="AP233" ca="1">INDIRECT(ADDRESS(MATCH(SMALL(_xlfn._xlws.FILTER(AP7:AP229,AS7:AS229&gt;cr),4),AP7:AP229,0)+6,1))</f>
        <v>#VALUE!</v>
      </c>
      <c r="AQ233" s="8" t="e" cm="1" vm="1">
        <f t="array" aca="1" ref="AQ233" ca="1">INDIRECT(ADDRESS(MATCH(SMALL(_xlfn._xlws.FILTER(AQ7:AQ229,AS7:AS229&gt;cr),4),AQ7:AQ229,0)+6,1))</f>
        <v>#VALUE!</v>
      </c>
      <c r="AR233" s="8" t="e" cm="1" vm="1">
        <f t="array" aca="1" ref="AR233" ca="1">INDIRECT(ADDRESS(MATCH(LARGE(_xlfn._xlws.FILTER(AR7:AR229,AS7:AS229&gt;cr),4),AR7:AR229,0)+6,1))</f>
        <v>#VALUE!</v>
      </c>
      <c r="AS233" s="8" t="e" cm="1" vm="1">
        <f t="array" aca="1" ref="AS233" ca="1">INDIRECT(ADDRESS(MATCH(LARGE(_xlfn._xlws.FILTER(AS7:AS229,AS7:AS229&gt;cr),4),AS7:AS229,0)+6,1))</f>
        <v>#VALUE!</v>
      </c>
      <c r="AT233" s="8" t="e" cm="1" vm="1">
        <f t="array" aca="1" ref="AT233" ca="1">INDIRECT(ADDRESS(MATCH(SMALL(_xlfn._xlws.FILTER(AT7:AT229,AS7:AS229&gt;cr),4),AT7:AT229,0)+6,1))</f>
        <v>#VALUE!</v>
      </c>
      <c r="AU233" s="12" t="e" cm="1" vm="1">
        <f t="array" aca="1" ref="AU233" ca="1">INDIRECT(ADDRESS(MATCH(SMALL(_xlfn._xlws.FILTER(AU7:AU229,AX7:AX229&gt;cr),4),AU7:AU229,0)+6,1))</f>
        <v>#VALUE!</v>
      </c>
      <c r="AV233" s="12" t="e" cm="1" vm="1">
        <f t="array" aca="1" ref="AV233" ca="1">INDIRECT(ADDRESS(MATCH(SMALL(_xlfn._xlws.FILTER(AV7:AV229,AX7:AX229&gt;cr),4),AV7:AV229,0)+6,1))</f>
        <v>#VALUE!</v>
      </c>
      <c r="AW233" s="12" t="e" cm="1" vm="1">
        <f t="array" aca="1" ref="AW233" ca="1">INDIRECT(ADDRESS(MATCH(LARGE(_xlfn._xlws.FILTER(AW7:AW229,AX7:AX229&gt;cr),4),AW7:AW229,0)+6,1))</f>
        <v>#VALUE!</v>
      </c>
      <c r="AX233" s="12" t="e" cm="1" vm="1">
        <f t="array" aca="1" ref="AX233" ca="1">INDIRECT(ADDRESS(MATCH(LARGE(_xlfn._xlws.FILTER(AX7:AX229,AX7:AX229&gt;cr),4),AX7:AX229,0)+6,1))</f>
        <v>#VALUE!</v>
      </c>
      <c r="AY233" s="12" t="e" cm="1" vm="1">
        <f t="array" aca="1" ref="AY233" ca="1">INDIRECT(ADDRESS(MATCH(SMALL(_xlfn._xlws.FILTER(AY7:AY229,AX7:AX229&gt;cr),4),AY7:AY229,0)+6,1))</f>
        <v>#VALUE!</v>
      </c>
      <c r="AZ233" s="8" t="e" cm="1" vm="1">
        <f t="array" aca="1" ref="AZ233" ca="1">INDIRECT(ADDRESS(MATCH(SMALL(_xlfn._xlws.FILTER(AZ7:AZ229,BC7:BC229&gt;cr),4),AZ7:AZ229,0)+6,1))</f>
        <v>#VALUE!</v>
      </c>
      <c r="BA233" s="8" t="e" cm="1" vm="1">
        <f t="array" aca="1" ref="BA233" ca="1">INDIRECT(ADDRESS(MATCH(SMALL(_xlfn._xlws.FILTER(BA7:BA229,BC7:BC229&gt;cr),4),BA7:BA229,0)+6,1))</f>
        <v>#VALUE!</v>
      </c>
      <c r="BB233" s="8" t="e" cm="1" vm="1">
        <f t="array" aca="1" ref="BB233" ca="1">INDIRECT(ADDRESS(MATCH(LARGE(_xlfn._xlws.FILTER(BB7:BB229,BC7:BC229&gt;cr),4),BB7:BB229,0)+6,1))</f>
        <v>#VALUE!</v>
      </c>
      <c r="BC233" s="8" t="e" cm="1" vm="1">
        <f t="array" aca="1" ref="BC233" ca="1">INDIRECT(ADDRESS(MATCH(LARGE(_xlfn._xlws.FILTER(BC7:BC229,BC7:BC229&gt;cr),4),BC7:BC229,0)+6,1))</f>
        <v>#VALUE!</v>
      </c>
      <c r="BD233" s="8" t="e" cm="1" vm="1">
        <f t="array" aca="1" ref="BD233" ca="1">INDIRECT(ADDRESS(MATCH(SMALL(_xlfn._xlws.FILTER(BD7:BD229,BC7:BC229&gt;cr),4),BD7:BD229,0)+6,1))</f>
        <v>#VALUE!</v>
      </c>
      <c r="BE233" s="12" t="e" cm="1" vm="1">
        <f t="array" aca="1" ref="BE233" ca="1">INDIRECT(ADDRESS(MATCH(SMALL(_xlfn._xlws.FILTER(BE7:BE229,BH7:BH229&gt;cr),4),BE7:BE229,0)+6,1))</f>
        <v>#VALUE!</v>
      </c>
      <c r="BF233" s="12" t="e" cm="1" vm="1">
        <f t="array" aca="1" ref="BF233" ca="1">INDIRECT(ADDRESS(MATCH(SMALL(_xlfn._xlws.FILTER(BF7:BF229,BH7:BH229&gt;cr),4),BF7:BF229,0)+6,1))</f>
        <v>#VALUE!</v>
      </c>
      <c r="BG233" s="14" t="e" cm="1" vm="1">
        <f t="array" aca="1" ref="BG233" ca="1">INDIRECT(ADDRESS(MATCH(LARGE(_xlfn._xlws.FILTER(BG7:BG229,BH7:BH229&gt;cr),4),BG7:BG229,0)+6,1))</f>
        <v>#VALUE!</v>
      </c>
      <c r="BH233" s="14" t="e" cm="1" vm="1">
        <f t="array" aca="1" ref="BH233" ca="1">INDIRECT(ADDRESS(MATCH(LARGE(_xlfn._xlws.FILTER(BH7:BH229,BH7:BH229&gt;cr),4),BH7:BH229,0)+6,1))</f>
        <v>#VALUE!</v>
      </c>
      <c r="BI233" s="12" t="e" cm="1" vm="1">
        <f t="array" aca="1" ref="BI233" ca="1">INDIRECT(ADDRESS(MATCH(SMALL(_xlfn._xlws.FILTER(BI7:BI229,BH7:BH229&gt;cr),4),BI7:BI229,0)+6,1))</f>
        <v>#VALUE!</v>
      </c>
      <c r="BJ233" s="8" t="str" cm="1">
        <f t="array" aca="1" ref="BJ233" ca="1">INDIRECT(ADDRESS(MATCH(SMALL(_xlfn._xlws.FILTER(BJ7:BJ229,BM7:BM229&gt;cr),4),BJ7:BJ229,0)+6,1))</f>
        <v>AI12.Mu</v>
      </c>
      <c r="BK233" s="8" t="str" cm="1">
        <f t="array" aca="1" ref="BK233" ca="1">INDIRECT(ADDRESS(MATCH(SMALL(_xlfn._xlws.FILTER(BK7:BK229,BM7:BM229&gt;cr),4),BK7:BK229,0)+6,1))</f>
        <v>AI28.RPB</v>
      </c>
      <c r="BL233" s="8" t="str" cm="1">
        <f t="array" aca="1" ref="BL233" ca="1">INDIRECT(ADDRESS(MATCH(LARGE(_xlfn._xlws.FILTER(BL7:BL229,BM7:BM229&gt;cr),4),BL7:BL229,0)+6,1))</f>
        <v>AI06.PIP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AI01.Jaccard</v>
      </c>
      <c r="BO233" s="12" t="e" cm="1" vm="1">
        <f t="array" aca="1" ref="BO233" ca="1">INDIRECT(ADDRESS(MATCH(SMALL(_xlfn._xlws.FILTER(BO7:BO229,BR7:BR229&gt;cr),4),BO7:BO229,0)+6,1))</f>
        <v>#VALUE!</v>
      </c>
      <c r="BP233" s="12" t="e" cm="1" vm="1">
        <f t="array" aca="1" ref="BP233" ca="1">INDIRECT(ADDRESS(MATCH(SMALL(_xlfn._xlws.FILTER(BP7:BP229,BR7:BR229&gt;cr),4),BP7:BP229,0)+6,1))</f>
        <v>#VALUE!</v>
      </c>
      <c r="BQ233" s="12" t="e" cm="1" vm="1">
        <f t="array" aca="1" ref="BQ233" ca="1">INDIRECT(ADDRESS(MATCH(LARGE(_xlfn._xlws.FILTER(BQ7:BQ229,BR7:BR229&gt;cr),4),BQ7:BQ229,0)+6,1))</f>
        <v>#VALUE!</v>
      </c>
      <c r="BR233" s="12" t="e" cm="1" vm="1">
        <f t="array" aca="1" ref="BR233" ca="1">INDIRECT(ADDRESS(MATCH(LARGE(_xlfn._xlws.FILTER(BR7:BR229,BR7:BR229&gt;cr),4),BR7:BR229,0)+6,1))</f>
        <v>#VALUE!</v>
      </c>
      <c r="BS233" s="12" t="e" cm="1" vm="1">
        <f t="array" aca="1" ref="BS233" ca="1">INDIRECT(ADDRESS(MATCH(SMALL(_xlfn._xlws.FILTER(BS7:BS229,BR7:BR229&gt;cr),4),BS7:BS229,0)+6,1))</f>
        <v>#VALUE!</v>
      </c>
      <c r="BT233" s="8" t="e" cm="1" vm="1">
        <f t="array" aca="1" ref="BT233" ca="1">INDIRECT(ADDRESS(MATCH(SMALL(_xlfn._xlws.FILTER(BT7:BT229,BW7:BW229&gt;cr),4),BT7:BT229,0)+6,1))</f>
        <v>#VALUE!</v>
      </c>
      <c r="BU233" s="8" t="e" cm="1" vm="1">
        <f t="array" aca="1" ref="BU233" ca="1">INDIRECT(ADDRESS(MATCH(SMALL(_xlfn._xlws.FILTER(BU7:BU229,BW7:BW229&gt;cr),4),BU7:BU229,0)+6,1))</f>
        <v>#VALUE!</v>
      </c>
      <c r="BV233" s="8" t="e" cm="1" vm="1">
        <f t="array" aca="1" ref="BV233" ca="1">INDIRECT(ADDRESS(MATCH(LARGE(_xlfn._xlws.FILTER(BV7:BV229,BW7:BW229&gt;cr),4),BV7:BV229,0)+6,1))</f>
        <v>#VALUE!</v>
      </c>
      <c r="BW233" s="8" t="e" cm="1" vm="1">
        <f t="array" aca="1" ref="BW233" ca="1">INDIRECT(ADDRESS(MATCH(LARGE(_xlfn._xlws.FILTER(BW7:BW229,BW7:BW229&gt;cr),4),BW7:BW229,0)+6,1))</f>
        <v>#VALUE!</v>
      </c>
      <c r="BX233" s="8" t="e" cm="1" vm="1">
        <f t="array" aca="1" ref="BX233" ca="1">INDIRECT(ADDRESS(MATCH(SMALL(_xlfn._xlws.FILTER(BX7:BX229,BW7:BW229&gt;cr),4),BX7:BX229,0)+6,1))</f>
        <v>#VALUE!</v>
      </c>
      <c r="BY233" s="12" t="e" cm="1" vm="1">
        <f t="array" aca="1" ref="BY233" ca="1">INDIRECT(ADDRESS(MATCH(SMALL(_xlfn._xlws.FILTER(BY7:BY229,CB7:CB229&gt;cr),4),BY7:BY229,0)+6,1))</f>
        <v>#VALUE!</v>
      </c>
      <c r="BZ233" s="12" t="e" cm="1" vm="1">
        <f t="array" aca="1" ref="BZ233" ca="1">INDIRECT(ADDRESS(MATCH(SMALL(_xlfn._xlws.FILTER(BZ7:BZ229,CB7:CB229&gt;cr),4),BZ7:BZ229,0)+6,1))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INDIRECT(ADDRESS(MATCH(SMALL(_xlfn._xlws.FILTER(CD7:CD229,CG7:CG229&gt;cr),4),CD7:CD229,0)+6,1))</f>
        <v>#VALUE!</v>
      </c>
      <c r="CE233" s="8" t="e" cm="1" vm="1">
        <f t="array" aca="1" ref="CE233" ca="1">INDIRECT(ADDRESS(MATCH(SMALL(_xlfn._xlws.FILTER(CE7:CE229,CG7:CG229&gt;cr),4),CE7:CE229,0)+6,1))</f>
        <v>#VALUE!</v>
      </c>
      <c r="CF233" s="8" t="e" cm="1" vm="1">
        <f t="array" aca="1" ref="CF233" ca="1">INDIRECT(ADDRESS(MATCH(LARGE(_xlfn._xlws.FILTER(CF7:CF229,CG7:CG229&gt;cr),4),CF7:CF229,0)+6,1))</f>
        <v>#VALUE!</v>
      </c>
      <c r="CG233" s="8" t="e" cm="1" vm="1">
        <f t="array" aca="1" ref="CG233" ca="1">INDIRECT(ADDRESS(MATCH(LARGE(_xlfn._xlws.FILTER(CG7:CG229,CG7:CG229&gt;cr),4),CG7:CG229,0)+6,1))</f>
        <v>#VALUE!</v>
      </c>
      <c r="CH233" s="8" t="e" cm="1" vm="1">
        <f t="array" aca="1" ref="CH233" ca="1">INDIRECT(ADDRESS(MATCH(SMALL(_xlfn._xlws.FILTER(CH7:CH229,CG7:CG229&gt;cr),4),CH7:CH229,0)+6,1))</f>
        <v>#VALUE!</v>
      </c>
      <c r="CI233" s="12" t="str" cm="1">
        <f t="array" aca="1" ref="CI233" ca="1">INDIRECT(ADDRESS(MATCH(SMALL(_xlfn._xlws.FILTER(CI7:CI229,CL7:CL229&gt;cr),4),CI7:CI229,0)+6,1))</f>
        <v>AI12.Mu</v>
      </c>
      <c r="CJ233" s="12" t="str" cm="1">
        <f t="array" aca="1" ref="CJ233" ca="1">INDIRECT(ADDRESS(MATCH(SMALL(_xlfn._xlws.FILTER(CJ7:CJ229,CL7:CL229&gt;cr),4),CJ7:CJ229,0)+6,1))</f>
        <v>CU01.IJ.Pearson</v>
      </c>
      <c r="CK233" s="12" t="str" cm="1">
        <f t="array" aca="1" ref="CK233" ca="1">INDIRECT(ADDRESS(MATCH(LARGE(_xlfn._xlws.FILTER(CK7:CK229,CL7:CL229&gt;cr),4),CK7:CK229,0)+6,1))</f>
        <v>AI06.PIP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AI05.SRC</v>
      </c>
      <c r="CN233" s="8" t="e" cm="1" vm="1">
        <f t="array" aca="1" ref="CN233" ca="1">INDIRECT(ADDRESS(MATCH(SMALL(_xlfn._xlws.FILTER(CN7:CN229,CQ7:CQ229&gt;cr),4),CN7:CN229,0)+6,1))</f>
        <v>#VALUE!</v>
      </c>
      <c r="CO233" s="8" t="e" cm="1" vm="1">
        <f t="array" aca="1" ref="CO233" ca="1">INDIRECT(ADDRESS(MATCH(SMALL(_xlfn._xlws.FILTER(CO7:CO229,CQ7:CQ229&gt;cr),4),CO7:CO229,0)+6,1))</f>
        <v>#VALUE!</v>
      </c>
      <c r="CP233" s="8" t="e" cm="1" vm="1">
        <f t="array" aca="1" ref="CP233" ca="1">INDIRECT(ADDRESS(MATCH(LARGE(_xlfn._xlws.FILTER(CP7:CP229,CQ7:CQ229&gt;cr),4),CP7:CP229,0)+6,1))</f>
        <v>#VALUE!</v>
      </c>
      <c r="CQ233" s="8" t="e" cm="1" vm="1">
        <f t="array" aca="1" ref="CQ233" ca="1">INDIRECT(ADDRESS(MATCH(LARGE(_xlfn._xlws.FILTER(CQ7:CQ229,CQ7:CQ229&gt;cr),4),CQ7:CQ229,0)+6,1))</f>
        <v>#VALUE!</v>
      </c>
      <c r="CR233" s="8" t="e" cm="1" vm="1">
        <f t="array" aca="1" ref="CR233" ca="1">INDIRECT(ADDRESS(MATCH(SMALL(_xlfn._xlws.FILTER(CR7:CR229,CQ7:CQ229&gt;cr),4),CR7:CR229,0)+6,1))</f>
        <v>#VALUE!</v>
      </c>
      <c r="CS233" s="12" t="e" cm="1" vm="1">
        <f t="array" aca="1" ref="CS233" ca="1">INDIRECT(ADDRESS(MATCH(SMALL(_xlfn._xlws.FILTER(CS7:CS229,CV7:CV229&gt;cr),4),CS7:CS229,0)+6,1))</f>
        <v>#VALUE!</v>
      </c>
      <c r="CT233" s="12" t="e" cm="1" vm="1">
        <f t="array" aca="1" ref="CT233" ca="1">INDIRECT(ADDRESS(MATCH(SMALL(_xlfn._xlws.FILTER(CT7:CT229,CV7:CV229&gt;cr),4),CT7:CT229,0)+6,1))</f>
        <v>#VALUE!</v>
      </c>
      <c r="CU233" s="12" t="e" cm="1" vm="1">
        <f t="array" aca="1" ref="CU233" ca="1">INDIRECT(ADDRESS(MATCH(LARGE(_xlfn._xlws.FILTER(CU7:CU229,CV7:CV229&gt;cr),4),CU7:CU229,0)+6,1))</f>
        <v>#VALUE!</v>
      </c>
      <c r="CV233" s="12" t="e" cm="1" vm="1">
        <f t="array" aca="1" ref="CV233" ca="1">INDIRECT(ADDRESS(MATCH(LARGE(_xlfn._xlws.FILTER(CV7:CV229,CV7:CV229&gt;cr),4),CV7:CV229,0)+6,1))</f>
        <v>#VALUE!</v>
      </c>
      <c r="CW233" s="12" t="e" cm="1" vm="1">
        <f t="array" aca="1" ref="CW233" ca="1">INDIRECT(ADDRESS(MATCH(SMALL(_xlfn._xlws.FILTER(CW7:CW229,CV7:CV229&gt;cr),4),CW7:CW229,0)+6,1))</f>
        <v>#VALUE!</v>
      </c>
      <c r="CX233" s="8" t="e" cm="1" vm="1">
        <f t="array" aca="1" ref="CX233" ca="1">INDIRECT(ADDRESS(MATCH(SMALL(_xlfn._xlws.FILTER(CX7:CX229,DA7:DA229&gt;cr),4),CX7:CX229,0)+6,1))</f>
        <v>#VALUE!</v>
      </c>
      <c r="CY233" s="8" t="e" cm="1" vm="1">
        <f t="array" aca="1" ref="CY233" ca="1">INDIRECT(ADDRESS(MATCH(SMALL(_xlfn._xlws.FILTER(CY7:CY229,DA7:DA229&gt;cr),4),CY7:CY229,0)+6,1))</f>
        <v>#VALUE!</v>
      </c>
      <c r="CZ233" s="8" t="e" cm="1" vm="1">
        <f t="array" aca="1" ref="CZ233" ca="1">INDIRECT(ADDRESS(MATCH(LARGE(_xlfn._xlws.FILTER(CZ7:CZ229,DA7:DA229&gt;cr),4),CZ7:CZ229,0)+6,1))</f>
        <v>#VALUE!</v>
      </c>
      <c r="DA233" s="8" t="e" cm="1" vm="1">
        <f t="array" aca="1" ref="DA233" ca="1">INDIRECT(ADDRESS(MATCH(LARGE(_xlfn._xlws.FILTER(DA7:DA229,DA7:DA229&gt;cr),4),DA7:DA229,0)+6,1))</f>
        <v>#VALUE!</v>
      </c>
      <c r="DB233" s="8" t="e" cm="1" vm="1">
        <f t="array" aca="1" ref="DB233" ca="1">INDIRECT(ADDRESS(MATCH(SMALL(_xlfn._xlws.FILTER(DB7:DB229,DA7:DA229&gt;cr),4),DB7:DB229,0)+6,1))</f>
        <v>#VALUE!</v>
      </c>
      <c r="DC233" s="12" t="e" cm="1" vm="1">
        <f t="array" aca="1" ref="DC233" ca="1">INDIRECT(ADDRESS(MATCH(SMALL(_xlfn._xlws.FILTER(DC7:DC229,DF7:DF229&gt;cr),4),DC7:DC229,0)+6,1))</f>
        <v>#VALUE!</v>
      </c>
      <c r="DD233" s="12" t="e" cm="1" vm="1">
        <f t="array" aca="1" ref="DD233" ca="1">INDIRECT(ADDRESS(MATCH(SMALL(_xlfn._xlws.FILTER(DD7:DD229,DF7:DF229&gt;cr),4),DD7:DD229,0)+6,1))</f>
        <v>#VALUE!</v>
      </c>
      <c r="DE233" s="12" t="e" cm="1" vm="1">
        <f t="array" aca="1" ref="DE233" ca="1">INDIRECT(ADDRESS(MATCH(LARGE(_xlfn._xlws.FILTER(DE7:DE229,DF7:DF229&gt;cr),4),DE7:DE229,0)+6,1))</f>
        <v>#VALUE!</v>
      </c>
      <c r="DF233" s="12" t="e" cm="1" vm="1">
        <f t="array" aca="1" ref="DF233" ca="1">INDIRECT(ADDRESS(MATCH(LARGE(_xlfn._xlws.FILTER(DF7:DF229,DF7:DF229&gt;cr),4),DF7:DF229,0)+6,1))</f>
        <v>#VALUE!</v>
      </c>
      <c r="DG233" s="12" t="e" cm="1" vm="1">
        <f t="array" aca="1" ref="DG233" ca="1">INDIRECT(ADDRESS(MATCH(SMALL(_xlfn._xlws.FILTER(DG7:DG229,DF7:DF229&gt;cr),4),DG7:DG229,0)+6,1))</f>
        <v>#VALUE!</v>
      </c>
      <c r="DH233" s="8" t="str" cm="1">
        <f t="array" aca="1" ref="DH233" ca="1">INDIRECT(ADDRESS(MATCH(SMALL(_xlfn._xlws.FILTER(DH7:DH229,DK7:DK229&gt;cr),4),DH7:DH229,0)+6,1))</f>
        <v>CI14.Amer.Pearson</v>
      </c>
      <c r="DI233" s="8" t="str" cm="1">
        <f t="array" aca="1" ref="DI233" ca="1">INDIRECT(ADDRESS(MATCH(SMALL(_xlfn._xlws.FILTER(DI7:DI229,DK7:DK229&gt;cr),4),DI7:DI229,0)+6,1))</f>
        <v>BU16.TANJ</v>
      </c>
      <c r="DJ233" s="8" t="str" cm="1">
        <f t="array" aca="1" ref="DJ233" ca="1">INDIRECT(ADDRESS(MATCH(LARGE(_xlfn._xlws.FILTER(DJ7:DJ229,DK7:DK229&gt;cr),4),DJ7:DJ229,0)+6,1))</f>
        <v>CI14.SMD.Pearson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AI07.PSS</v>
      </c>
      <c r="DM233" s="12" t="e" cm="1" vm="1">
        <f t="array" aca="1" ref="DM233" ca="1">INDIRECT(ADDRESS(MATCH(SMALL(_xlfn._xlws.FILTER(DM7:DM229,DP7:DP229&gt;cr),4),DM7:DM229,0)+6,1))</f>
        <v>#VALUE!</v>
      </c>
      <c r="DN233" s="12" t="e" cm="1" vm="1">
        <f t="array" aca="1" ref="DN233" ca="1">INDIRECT(ADDRESS(MATCH(SMALL(_xlfn._xlws.FILTER(DN7:DN229,DP7:DP229&gt;cr),4),DN7:DN229,0)+6,1))</f>
        <v>#VALUE!</v>
      </c>
      <c r="DO233" s="12" t="e" cm="1" vm="1">
        <f t="array" aca="1" ref="DO233" ca="1">INDIRECT(ADDRESS(MATCH(LARGE(_xlfn._xlws.FILTER(DO7:DO229,DP7:DP229&gt;cr),4),DO7:DO229,0)+6,1))</f>
        <v>#VALUE!</v>
      </c>
      <c r="DP233" s="12" t="e" cm="1" vm="1">
        <f t="array" aca="1" ref="DP233" ca="1">INDIRECT(ADDRESS(MATCH(LARGE(_xlfn._xlws.FILTER(DP7:DP229,DP7:DP229&gt;cr),4),DP7:DP229,0)+6,1))</f>
        <v>#VALUE!</v>
      </c>
      <c r="DQ233" s="12" t="e" cm="1" vm="1">
        <f t="array" aca="1" ref="DQ233" ca="1">INDIRECT(ADDRESS(MATCH(SMALL(_xlfn._xlws.FILTER(DQ7:DQ229,DP7:DP229&gt;cr),4),DQ7:DQ229,0)+6,1))</f>
        <v>#VALUE!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BI03.WPC</v>
      </c>
      <c r="EH233" s="12" t="str" cm="1">
        <f t="array" aca="1" ref="EH233" ca="1">INDIRECT(ADDRESS(MATCH(SMALL(_xlfn._xlws.FILTER(EH7:EH229,EJ7:EJ229&gt;cr),4),EH7:EH229,0)+6,1))</f>
        <v>BU01.RatingJaccard</v>
      </c>
      <c r="EI233" s="12" t="str" cm="1">
        <f t="array" aca="1" ref="EI233" ca="1">INDIRECT(ADDRESS(MATCH(LARGE(_xlfn._xlws.FILTER(EI7:EI229,EJ7:EJ229&gt;cr),4),EI7:EI229,0)+6,1))</f>
        <v>BI22.ZSim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AI07.PSS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CI14.Amer.Pearson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BU16.TANJ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CI14.SMD.Pearson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CI14.Amer.Coco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BI01.PNCR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k=5, r=0.5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k=5, r=0.5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k=5, r=0.5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k=50, r=0.5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k=5, r=0.5</v>
      </c>
    </row>
    <row r="234" spans="1:161" s="9" customFormat="1" x14ac:dyDescent="0.2">
      <c r="A234" s="7" t="s">
        <v>237</v>
      </c>
      <c r="B234" s="8" t="e" cm="1" vm="1">
        <f t="array" aca="1" ref="B234" ca="1">INDIRECT(ADDRESS(MATCH(SMALL(_xlfn._xlws.FILTER(B7:B229,E7:E229&gt;cr),5),B7:B229,0)+6,1))</f>
        <v>#VALUE!</v>
      </c>
      <c r="C234" s="8" t="e" cm="1" vm="1">
        <f t="array" aca="1" ref="C234" ca="1">INDIRECT(ADDRESS(MATCH(SMALL(_xlfn._xlws.FILTER(C7:C229,E7:E229&gt;cr),5),C7:C229,0)+6,1))</f>
        <v>#VALUE!</v>
      </c>
      <c r="D234" s="8" t="e" cm="1" vm="1">
        <f t="array" aca="1" ref="D234" ca="1">INDIRECT(ADDRESS(MATCH(LARGE(_xlfn._xlws.FILTER(D7:D229,E7:E229&gt;cr),5),D7:D229,0)+6,1))</f>
        <v>#VALUE!</v>
      </c>
      <c r="E234" s="8" t="e" cm="1" vm="1">
        <f t="array" aca="1" ref="E234" ca="1">INDIRECT(ADDRESS(MATCH(LARGE(_xlfn._xlws.FILTER(E7:E229,E7:E229&gt;cr),5),E7:E229,0)+6,1))</f>
        <v>#VALUE!</v>
      </c>
      <c r="F234" s="8" t="e" cm="1" vm="1">
        <f t="array" aca="1" ref="F234" ca="1">INDIRECT(ADDRESS(MATCH(SMALL(_xlfn._xlws.FILTER(F7:F229,E7:E229&gt;cr),5),F7:F229,0)+6,1))</f>
        <v>#VALUE!</v>
      </c>
      <c r="G234" s="12" t="e" cm="1" vm="1">
        <f t="array" aca="1" ref="G234" ca="1">INDIRECT(ADDRESS(MATCH(SMALL(_xlfn._xlws.FILTER(G7:G229,J7:J229&gt;cr),5),G7:G229,0)+6,1))</f>
        <v>#VALUE!</v>
      </c>
      <c r="H234" s="12" t="e" cm="1" vm="1">
        <f t="array" aca="1" ref="H234" ca="1">INDIRECT(ADDRESS(MATCH(SMALL(_xlfn._xlws.FILTER(H7:H229,J7:J229&gt;cr),5),H7:H229,0)+6,1))</f>
        <v>#VALUE!</v>
      </c>
      <c r="I234" s="14" t="e" cm="1" vm="1">
        <f t="array" aca="1" ref="I234" ca="1">INDIRECT(ADDRESS(MATCH(LARGE(_xlfn._xlws.FILTER(I7:I229,J7:J229&gt;cr),5),I7:I229,0)+6,1))</f>
        <v>#VALUE!</v>
      </c>
      <c r="J234" s="14" t="e" cm="1" vm="1">
        <f t="array" aca="1" ref="J234" ca="1">INDIRECT(ADDRESS(MATCH(LARGE(_xlfn._xlws.FILTER(J7:J229,J7:J229&gt;cr),5),J7:J229,0)+6,1))</f>
        <v>#VALUE!</v>
      </c>
      <c r="K234" s="12" t="e" cm="1" vm="1">
        <f t="array" aca="1" ref="K234" ca="1">INDIRECT(ADDRESS(MATCH(SMALL(_xlfn._xlws.FILTER(K7:K229,J7:J229&gt;cr),5),K7:K229,0)+6,1))</f>
        <v>#VALUE!</v>
      </c>
      <c r="L234" s="8" t="str" cm="1">
        <f t="array" aca="1" ref="L234" ca="1">INDIRECT(ADDRESS(MATCH(SMALL(_xlfn._xlws.FILTER(L7:L229,O7:O229&gt;cr),5),L7:L229,0)+6,1))</f>
        <v>BI03.PearsonJ</v>
      </c>
      <c r="M234" s="8" t="str" cm="1">
        <f t="array" aca="1" ref="M234" ca="1">INDIRECT(ADDRESS(MATCH(SMALL(_xlfn._xlws.FILTER(M7:M229,O7:O229&gt;cr),5),M7:M229,0)+6,1))</f>
        <v>CU14.Amer.CPC</v>
      </c>
      <c r="N234" s="8" t="str" cm="1">
        <f t="array" aca="1" ref="N234" ca="1">INDIRECT(ADDRESS(MATCH(LARGE(_xlfn._xlws.FILTER(N7:N229,O7:O229&gt;cr),5),N7:N229,0)+6,1))</f>
        <v>CI14.SMD.Pearson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AI17.RA</v>
      </c>
      <c r="Q234" s="12" t="e" cm="1" vm="1">
        <f t="array" aca="1" ref="Q234" ca="1">INDIRECT(ADDRESS(MATCH(SMALL(_xlfn._xlws.FILTER(Q7:Q229,T7:T229&gt;cr),5),Q7:Q229,0)+6,1))</f>
        <v>#VALUE!</v>
      </c>
      <c r="R234" s="12" t="e" cm="1" vm="1">
        <f t="array" aca="1" ref="R234" ca="1">INDIRECT(ADDRESS(MATCH(SMALL(_xlfn._xlws.FILTER(R7:R229,T7:T229&gt;cr),5),R7:R229,0)+6,1))</f>
        <v>#VALUE!</v>
      </c>
      <c r="S234" s="12" t="e" cm="1" vm="1">
        <f t="array" aca="1" ref="S234" ca="1">INDIRECT(ADDRESS(MATCH(LARGE(_xlfn._xlws.FILTER(S7:S229,T7:T229&gt;cr),5),S7:S229,0)+6,1))</f>
        <v>#VALUE!</v>
      </c>
      <c r="T234" s="12" t="e" cm="1" vm="1">
        <f t="array" aca="1" ref="T234" ca="1">INDIRECT(ADDRESS(MATCH(LARGE(_xlfn._xlws.FILTER(T7:T229,T7:T229&gt;cr),5),T7:T229,0)+6,1))</f>
        <v>#VALUE!</v>
      </c>
      <c r="U234" s="12" t="e" cm="1" vm="1">
        <f t="array" aca="1" ref="U234" ca="1">INDIRECT(ADDRESS(MATCH(SMALL(_xlfn._xlws.FILTER(U7:U229,T7:T229&gt;cr),5),U7:U229,0)+6,1))</f>
        <v>#VALUE!</v>
      </c>
      <c r="V234" s="8" t="e" cm="1" vm="1">
        <f t="array" aca="1" ref="V234" ca="1">INDIRECT(ADDRESS(MATCH(SMALL(_xlfn._xlws.FILTER(V7:V229,Y7:Y229&gt;cr),5),V7:V229,0)+6,1))</f>
        <v>#VALUE!</v>
      </c>
      <c r="W234" s="8" t="e" cm="1" vm="1">
        <f t="array" aca="1" ref="W234" ca="1">INDIRECT(ADDRESS(MATCH(SMALL(_xlfn._xlws.FILTER(W7:W229,Y7:Y229&gt;cr),5),W7:W229,0)+6,1))</f>
        <v>#VALUE!</v>
      </c>
      <c r="X234" s="8" t="e" cm="1" vm="1">
        <f t="array" aca="1" ref="X234" ca="1">INDIRECT(ADDRESS(MATCH(LARGE(_xlfn._xlws.FILTER(X7:X229,Y7:Y229&gt;cr),5),X7:X229,0)+6,1))</f>
        <v>#VALUE!</v>
      </c>
      <c r="Y234" s="8" t="e" cm="1" vm="1">
        <f t="array" aca="1" ref="Y234" ca="1">INDIRECT(ADDRESS(MATCH(LARGE(_xlfn._xlws.FILTER(Y7:Y229,Y7:Y229&gt;cr),5),Y7:Y229,0)+6,1))</f>
        <v>#VALUE!</v>
      </c>
      <c r="Z234" s="8" t="e" cm="1" vm="1">
        <f t="array" aca="1" ref="Z234" ca="1">INDIRECT(ADDRESS(MATCH(SMALL(_xlfn._xlws.FILTER(Z7:Z229,Y7:Y229&gt;cr),5),Z7:Z229,0)+6,1))</f>
        <v>#VALUE!</v>
      </c>
      <c r="AA234" s="12" t="e" cm="1" vm="1">
        <f t="array" aca="1" ref="AA234" ca="1">INDIRECT(ADDRESS(MATCH(SMALL(_xlfn._xlws.FILTER(AA7:AA229,AD7:AD229&gt;cr),5),AA7:AA229,0)+6,1))</f>
        <v>#VALUE!</v>
      </c>
      <c r="AB234" s="12" t="e" cm="1" vm="1">
        <f t="array" aca="1" ref="AB234" ca="1">INDIRECT(ADDRESS(MATCH(SMALL(_xlfn._xlws.FILTER(AB7:AB229,AD7:AD229&gt;cr),5),AB7:AB229,0)+6,1))</f>
        <v>#VALUE!</v>
      </c>
      <c r="AC234" s="12" t="e" cm="1" vm="1">
        <f t="array" aca="1" ref="AC234" ca="1">INDIRECT(ADDRESS(MATCH(LARGE(_xlfn._xlws.FILTER(AC7:AC229,AD7:AD229&gt;cr),5),AC7:AC229,0)+6,1))</f>
        <v>#VALUE!</v>
      </c>
      <c r="AD234" s="12" t="e" cm="1" vm="1">
        <f t="array" aca="1" ref="AD234" ca="1">INDIRECT(ADDRESS(MATCH(LARGE(_xlfn._xlws.FILTER(AD7:AD229,AD7:AD229&gt;cr),5),AD7:AD229,0)+6,1))</f>
        <v>#VALUE!</v>
      </c>
      <c r="AE234" s="12" t="e" cm="1" vm="1">
        <f t="array" aca="1" ref="AE234" ca="1">INDIRECT(ADDRESS(MATCH(SMALL(_xlfn._xlws.FILTER(AE7:AE229,AD7:AD229&gt;cr),5),AE7:AE229,0)+6,1))</f>
        <v>#VALUE!</v>
      </c>
      <c r="AF234" s="8" t="e" cm="1" vm="1">
        <f t="array" aca="1" ref="AF234" ca="1">INDIRECT(ADDRESS(MATCH(SMALL(_xlfn._xlws.FILTER(AF7:AF229,AI7:AI229&gt;cr),5),AF7:AF229,0)+6,1))</f>
        <v>#VALUE!</v>
      </c>
      <c r="AG234" s="8" t="e" cm="1" vm="1">
        <f t="array" aca="1" ref="AG234" ca="1">INDIRECT(ADDRESS(MATCH(SMALL(_xlfn._xlws.FILTER(AG7:AG229,AI7:AI229&gt;cr),5),AG7:AG229,0)+6,1))</f>
        <v>#VALUE!</v>
      </c>
      <c r="AH234" s="4" t="e" cm="1" vm="1">
        <f t="array" aca="1" ref="AH234" ca="1">INDIRECT(ADDRESS(MATCH(LARGE(_xlfn._xlws.FILTER(AH7:AH229,AI7:AI229&gt;cr),5),AH7:AH229,0)+6,1))</f>
        <v>#VALUE!</v>
      </c>
      <c r="AI234" s="4" t="e" cm="1" vm="1">
        <f t="array" aca="1" ref="AI234" ca="1">INDIRECT(ADDRESS(MATCH(LARGE(_xlfn._xlws.FILTER(AI7:AI229,AI7:AI229&gt;cr),5),AI7:AI229,0)+6,1))</f>
        <v>#VALUE!</v>
      </c>
      <c r="AJ234" s="8" t="e" cm="1" vm="1">
        <f t="array" aca="1" ref="AJ234" ca="1">INDIRECT(ADDRESS(MATCH(SMALL(_xlfn._xlws.FILTER(AJ7:AJ229,AI7:AI229&gt;cr),5),AJ7:AJ229,0)+6,1))</f>
        <v>#VALUE!</v>
      </c>
      <c r="AK234" s="12" t="str" cm="1">
        <f t="array" aca="1" ref="AK234" ca="1">INDIRECT(ADDRESS(MATCH(SMALL(_xlfn._xlws.FILTER(AK7:AK229,AN7:AN229&gt;cr),5),AK7:AK229,0)+6,1))</f>
        <v>AI28.RPB</v>
      </c>
      <c r="AL234" s="12" t="str" cm="1">
        <f t="array" aca="1" ref="AL234" ca="1">INDIRECT(ADDRESS(MATCH(SMALL(_xlfn._xlws.FILTER(AL7:AL229,AN7:AN229&gt;cr),5),AL7:AL229,0)+6,1))</f>
        <v>AI12.Mu</v>
      </c>
      <c r="AM234" s="12" t="str" cm="1">
        <f t="array" aca="1" ref="AM234" ca="1">INDIRECT(ADDRESS(MATCH(LARGE(_xlfn._xlws.FILTER(AM7:AM229,AN7:AN229&gt;cr),5),AM7:AM229,0)+6,1))</f>
        <v>AI15.NNSM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AI10.Triangle</v>
      </c>
      <c r="AP234" s="8" t="e" cm="1" vm="1">
        <f t="array" aca="1" ref="AP234" ca="1">INDIRECT(ADDRESS(MATCH(SMALL(_xlfn._xlws.FILTER(AP7:AP229,AS7:AS229&gt;cr),5),AP7:AP229,0)+6,1))</f>
        <v>#VALUE!</v>
      </c>
      <c r="AQ234" s="8" t="e" cm="1" vm="1">
        <f t="array" aca="1" ref="AQ234" ca="1">INDIRECT(ADDRESS(MATCH(SMALL(_xlfn._xlws.FILTER(AQ7:AQ229,AS7:AS229&gt;cr),5),AQ7:AQ229,0)+6,1))</f>
        <v>#VALUE!</v>
      </c>
      <c r="AR234" s="8" t="e" cm="1" vm="1">
        <f t="array" aca="1" ref="AR234" ca="1">INDIRECT(ADDRESS(MATCH(LARGE(_xlfn._xlws.FILTER(AR7:AR229,AS7:AS229&gt;cr),5),AR7:AR229,0)+6,1))</f>
        <v>#VALUE!</v>
      </c>
      <c r="AS234" s="8" t="e" cm="1" vm="1">
        <f t="array" aca="1" ref="AS234" ca="1">INDIRECT(ADDRESS(MATCH(LARGE(_xlfn._xlws.FILTER(AS7:AS229,AS7:AS229&gt;cr),5),AS7:AS229,0)+6,1))</f>
        <v>#VALUE!</v>
      </c>
      <c r="AT234" s="8" t="e" cm="1" vm="1">
        <f t="array" aca="1" ref="AT234" ca="1">INDIRECT(ADDRESS(MATCH(SMALL(_xlfn._xlws.FILTER(AT7:AT229,AS7:AS229&gt;cr),5),AT7:AT229,0)+6,1))</f>
        <v>#VALUE!</v>
      </c>
      <c r="AU234" s="12" t="e" cm="1" vm="1">
        <f t="array" aca="1" ref="AU234" ca="1">INDIRECT(ADDRESS(MATCH(SMALL(_xlfn._xlws.FILTER(AU7:AU229,AX7:AX229&gt;cr),5),AU7:AU229,0)+6,1))</f>
        <v>#VALUE!</v>
      </c>
      <c r="AV234" s="12" t="e" cm="1" vm="1">
        <f t="array" aca="1" ref="AV234" ca="1">INDIRECT(ADDRESS(MATCH(SMALL(_xlfn._xlws.FILTER(AV7:AV229,AX7:AX229&gt;cr),5),AV7:AV229,0)+6,1))</f>
        <v>#VALUE!</v>
      </c>
      <c r="AW234" s="12" t="e" cm="1" vm="1">
        <f t="array" aca="1" ref="AW234" ca="1">INDIRECT(ADDRESS(MATCH(LARGE(_xlfn._xlws.FILTER(AW7:AW229,AX7:AX229&gt;cr),5),AW7:AW229,0)+6,1))</f>
        <v>#VALUE!</v>
      </c>
      <c r="AX234" s="12" t="e" cm="1" vm="1">
        <f t="array" aca="1" ref="AX234" ca="1">INDIRECT(ADDRESS(MATCH(LARGE(_xlfn._xlws.FILTER(AX7:AX229,AX7:AX229&gt;cr),5),AX7:AX229,0)+6,1))</f>
        <v>#VALUE!</v>
      </c>
      <c r="AY234" s="12" t="e" cm="1" vm="1">
        <f t="array" aca="1" ref="AY234" ca="1">INDIRECT(ADDRESS(MATCH(SMALL(_xlfn._xlws.FILTER(AY7:AY229,AX7:AX229&gt;cr),5),AY7:AY229,0)+6,1))</f>
        <v>#VALUE!</v>
      </c>
      <c r="AZ234" s="8" t="e" cm="1" vm="1">
        <f t="array" aca="1" ref="AZ234" ca="1">INDIRECT(ADDRESS(MATCH(SMALL(_xlfn._xlws.FILTER(AZ7:AZ229,BC7:BC229&gt;cr),5),AZ7:AZ229,0)+6,1))</f>
        <v>#VALUE!</v>
      </c>
      <c r="BA234" s="8" t="e" cm="1" vm="1">
        <f t="array" aca="1" ref="BA234" ca="1">INDIRECT(ADDRESS(MATCH(SMALL(_xlfn._xlws.FILTER(BA7:BA229,BC7:BC229&gt;cr),5),BA7:BA229,0)+6,1))</f>
        <v>#VALUE!</v>
      </c>
      <c r="BB234" s="8" t="e" cm="1" vm="1">
        <f t="array" aca="1" ref="BB234" ca="1">INDIRECT(ADDRESS(MATCH(LARGE(_xlfn._xlws.FILTER(BB7:BB229,BC7:BC229&gt;cr),5),BB7:BB229,0)+6,1))</f>
        <v>#VALUE!</v>
      </c>
      <c r="BC234" s="8" t="e" cm="1" vm="1">
        <f t="array" aca="1" ref="BC234" ca="1">INDIRECT(ADDRESS(MATCH(LARGE(_xlfn._xlws.FILTER(BC7:BC229,BC7:BC229&gt;cr),5),BC7:BC229,0)+6,1))</f>
        <v>#VALUE!</v>
      </c>
      <c r="BD234" s="8" t="e" cm="1" vm="1">
        <f t="array" aca="1" ref="BD234" ca="1">INDIRECT(ADDRESS(MATCH(SMALL(_xlfn._xlws.FILTER(BD7:BD229,BC7:BC229&gt;cr),5),BD7:BD229,0)+6,1))</f>
        <v>#VALUE!</v>
      </c>
      <c r="BE234" s="12" t="e" cm="1" vm="1">
        <f t="array" aca="1" ref="BE234" ca="1">INDIRECT(ADDRESS(MATCH(SMALL(_xlfn._xlws.FILTER(BE7:BE229,BH7:BH229&gt;cr),5),BE7:BE229,0)+6,1))</f>
        <v>#VALUE!</v>
      </c>
      <c r="BF234" s="12" t="e" cm="1" vm="1">
        <f t="array" aca="1" ref="BF234" ca="1">INDIRECT(ADDRESS(MATCH(SMALL(_xlfn._xlws.FILTER(BF7:BF229,BH7:BH229&gt;cr),5),BF7:BF229,0)+6,1))</f>
        <v>#VALUE!</v>
      </c>
      <c r="BG234" s="14" t="e" cm="1" vm="1">
        <f t="array" aca="1" ref="BG234" ca="1">INDIRECT(ADDRESS(MATCH(LARGE(_xlfn._xlws.FILTER(BG7:BG229,BH7:BH229&gt;cr),5),BG7:BG229,0)+6,1))</f>
        <v>#VALUE!</v>
      </c>
      <c r="BH234" s="14" t="e" cm="1" vm="1">
        <f t="array" aca="1" ref="BH234" ca="1">INDIRECT(ADDRESS(MATCH(LARGE(_xlfn._xlws.FILTER(BH7:BH229,BH7:BH229&gt;cr),5),BH7:BH229,0)+6,1))</f>
        <v>#VALUE!</v>
      </c>
      <c r="BI234" s="12" t="e" cm="1" vm="1">
        <f t="array" aca="1" ref="BI234" ca="1">INDIRECT(ADDRESS(MATCH(SMALL(_xlfn._xlws.FILTER(BI7:BI229,BH7:BH229&gt;cr),5),BI7:BI229,0)+6,1))</f>
        <v>#VALUE!</v>
      </c>
      <c r="BJ234" s="8" t="str" cm="1">
        <f t="array" aca="1" ref="BJ234" ca="1">INDIRECT(ADDRESS(MATCH(SMALL(_xlfn._xlws.FILTER(BJ7:BJ229,BM7:BM229&gt;cr),5),BJ7:BJ229,0)+6,1))</f>
        <v>BU03.PearsonJ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AI15.NNSM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AI02.Cosine</v>
      </c>
      <c r="BO234" s="12" t="e" cm="1" vm="1">
        <f t="array" aca="1" ref="BO234" ca="1">INDIRECT(ADDRESS(MATCH(SMALL(_xlfn._xlws.FILTER(BO7:BO229,BR7:BR229&gt;cr),5),BO7:BO229,0)+6,1))</f>
        <v>#VALUE!</v>
      </c>
      <c r="BP234" s="12" t="e" cm="1" vm="1">
        <f t="array" aca="1" ref="BP234" ca="1">INDIRECT(ADDRESS(MATCH(SMALL(_xlfn._xlws.FILTER(BP7:BP229,BR7:BR229&gt;cr),5),BP7:BP229,0)+6,1))</f>
        <v>#VALUE!</v>
      </c>
      <c r="BQ234" s="12" t="e" cm="1" vm="1">
        <f t="array" aca="1" ref="BQ234" ca="1">INDIRECT(ADDRESS(MATCH(LARGE(_xlfn._xlws.FILTER(BQ7:BQ229,BR7:BR229&gt;cr),5),BQ7:BQ229,0)+6,1))</f>
        <v>#VALUE!</v>
      </c>
      <c r="BR234" s="12" t="e" cm="1" vm="1">
        <f t="array" aca="1" ref="BR234" ca="1">INDIRECT(ADDRESS(MATCH(LARGE(_xlfn._xlws.FILTER(BR7:BR229,BR7:BR229&gt;cr),5),BR7:BR229,0)+6,1))</f>
        <v>#VALUE!</v>
      </c>
      <c r="BS234" s="12" t="e" cm="1" vm="1">
        <f t="array" aca="1" ref="BS234" ca="1">INDIRECT(ADDRESS(MATCH(SMALL(_xlfn._xlws.FILTER(BS7:BS229,BR7:BR229&gt;cr),5),BS7:BS229,0)+6,1))</f>
        <v>#VALUE!</v>
      </c>
      <c r="BT234" s="8" t="e" cm="1" vm="1">
        <f t="array" aca="1" ref="BT234" ca="1">INDIRECT(ADDRESS(MATCH(SMALL(_xlfn._xlws.FILTER(BT7:BT229,BW7:BW229&gt;cr),5),BT7:BT229,0)+6,1))</f>
        <v>#VALUE!</v>
      </c>
      <c r="BU234" s="8" t="e" cm="1" vm="1">
        <f t="array" aca="1" ref="BU234" ca="1">INDIRECT(ADDRESS(MATCH(SMALL(_xlfn._xlws.FILTER(BU7:BU229,BW7:BW229&gt;cr),5),BU7:BU229,0)+6,1))</f>
        <v>#VALUE!</v>
      </c>
      <c r="BV234" s="8" t="e" cm="1" vm="1">
        <f t="array" aca="1" ref="BV234" ca="1">INDIRECT(ADDRESS(MATCH(LARGE(_xlfn._xlws.FILTER(BV7:BV229,BW7:BW229&gt;cr),5),BV7:BV229,0)+6,1))</f>
        <v>#VALUE!</v>
      </c>
      <c r="BW234" s="8" t="e" cm="1" vm="1">
        <f t="array" aca="1" ref="BW234" ca="1">INDIRECT(ADDRESS(MATCH(LARGE(_xlfn._xlws.FILTER(BW7:BW229,BW7:BW229&gt;cr),5),BW7:BW229,0)+6,1))</f>
        <v>#VALUE!</v>
      </c>
      <c r="BX234" s="8" t="e" cm="1" vm="1">
        <f t="array" aca="1" ref="BX234" ca="1">INDIRECT(ADDRESS(MATCH(SMALL(_xlfn._xlws.FILTER(BX7:BX229,BW7:BW229&gt;cr),5),BX7:BX229,0)+6,1))</f>
        <v>#VALUE!</v>
      </c>
      <c r="BY234" s="12" t="e" cm="1" vm="1">
        <f t="array" aca="1" ref="BY234" ca="1">INDIRECT(ADDRESS(MATCH(SMALL(_xlfn._xlws.FILTER(BY7:BY229,CB7:CB229&gt;cr),5),BY7:BY229,0)+6,1))</f>
        <v>#VALUE!</v>
      </c>
      <c r="BZ234" s="12" t="e" cm="1" vm="1">
        <f t="array" aca="1" ref="BZ234" ca="1">INDIRECT(ADDRESS(MATCH(SMALL(_xlfn._xlws.FILTER(BZ7:BZ229,CB7:CB229&gt;cr),5),BZ7:BZ229,0)+6,1))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INDIRECT(ADDRESS(MATCH(SMALL(_xlfn._xlws.FILTER(CD7:CD229,CG7:CG229&gt;cr),5),CD7:CD229,0)+6,1))</f>
        <v>#VALUE!</v>
      </c>
      <c r="CE234" s="8" t="e" cm="1" vm="1">
        <f t="array" aca="1" ref="CE234" ca="1">INDIRECT(ADDRESS(MATCH(SMALL(_xlfn._xlws.FILTER(CE7:CE229,CG7:CG229&gt;cr),5),CE7:CE229,0)+6,1))</f>
        <v>#VALUE!</v>
      </c>
      <c r="CF234" s="8" t="e" cm="1" vm="1">
        <f t="array" aca="1" ref="CF234" ca="1">INDIRECT(ADDRESS(MATCH(LARGE(_xlfn._xlws.FILTER(CF7:CF229,CG7:CG229&gt;cr),5),CF7:CF229,0)+6,1))</f>
        <v>#VALUE!</v>
      </c>
      <c r="CG234" s="8" t="e" cm="1" vm="1">
        <f t="array" aca="1" ref="CG234" ca="1">INDIRECT(ADDRESS(MATCH(LARGE(_xlfn._xlws.FILTER(CG7:CG229,CG7:CG229&gt;cr),5),CG7:CG229,0)+6,1))</f>
        <v>#VALUE!</v>
      </c>
      <c r="CH234" s="8" t="e" cm="1" vm="1">
        <f t="array" aca="1" ref="CH234" ca="1">INDIRECT(ADDRESS(MATCH(SMALL(_xlfn._xlws.FILTER(CH7:CH229,CG7:CG229&gt;cr),5),CH7:CH229,0)+6,1))</f>
        <v>#VALUE!</v>
      </c>
      <c r="CI234" s="12" t="str" cm="1">
        <f t="array" aca="1" ref="CI234" ca="1">INDIRECT(ADDRESS(MATCH(SMALL(_xlfn._xlws.FILTER(CI7:CI229,CL7:CL229&gt;cr),5),CI7:CI229,0)+6,1))</f>
        <v>AI28.RPB</v>
      </c>
      <c r="CJ234" s="12" t="str" cm="1">
        <f t="array" aca="1" ref="CJ234" ca="1">INDIRECT(ADDRESS(MATCH(SMALL(_xlfn._xlws.FILTER(CJ7:CJ229,CL7:CL229&gt;cr),5),CJ7:CJ229,0)+6,1))</f>
        <v>BU16.TAJ</v>
      </c>
      <c r="CK234" s="12" t="str" cm="1">
        <f t="array" aca="1" ref="CK234" ca="1">INDIRECT(ADDRESS(MATCH(LARGE(_xlfn._xlws.FILTER(CK7:CK229,CL7:CL229&gt;cr),5),CK7:CK229,0)+6,1))</f>
        <v>AI15.NNSM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AI05.SRC</v>
      </c>
      <c r="CN234" s="8" t="e" cm="1" vm="1">
        <f t="array" aca="1" ref="CN234" ca="1">INDIRECT(ADDRESS(MATCH(SMALL(_xlfn._xlws.FILTER(CN7:CN229,CQ7:CQ229&gt;cr),5),CN7:CN229,0)+6,1))</f>
        <v>#VALUE!</v>
      </c>
      <c r="CO234" s="8" t="e" cm="1" vm="1">
        <f t="array" aca="1" ref="CO234" ca="1">INDIRECT(ADDRESS(MATCH(SMALL(_xlfn._xlws.FILTER(CO7:CO229,CQ7:CQ229&gt;cr),5),CO7:CO229,0)+6,1))</f>
        <v>#VALUE!</v>
      </c>
      <c r="CP234" s="8" t="e" cm="1" vm="1">
        <f t="array" aca="1" ref="CP234" ca="1">INDIRECT(ADDRESS(MATCH(LARGE(_xlfn._xlws.FILTER(CP7:CP229,CQ7:CQ229&gt;cr),5),CP7:CP229,0)+6,1))</f>
        <v>#VALUE!</v>
      </c>
      <c r="CQ234" s="8" t="e" cm="1" vm="1">
        <f t="array" aca="1" ref="CQ234" ca="1">INDIRECT(ADDRESS(MATCH(LARGE(_xlfn._xlws.FILTER(CQ7:CQ229,CQ7:CQ229&gt;cr),5),CQ7:CQ229,0)+6,1))</f>
        <v>#VALUE!</v>
      </c>
      <c r="CR234" s="8" t="e" cm="1" vm="1">
        <f t="array" aca="1" ref="CR234" ca="1">INDIRECT(ADDRESS(MATCH(SMALL(_xlfn._xlws.FILTER(CR7:CR229,CQ7:CQ229&gt;cr),5),CR7:CR229,0)+6,1))</f>
        <v>#VALUE!</v>
      </c>
      <c r="CS234" s="12" t="e" cm="1" vm="1">
        <f t="array" aca="1" ref="CS234" ca="1">INDIRECT(ADDRESS(MATCH(SMALL(_xlfn._xlws.FILTER(CS7:CS229,CV7:CV229&gt;cr),5),CS7:CS229,0)+6,1))</f>
        <v>#VALUE!</v>
      </c>
      <c r="CT234" s="12" t="e" cm="1" vm="1">
        <f t="array" aca="1" ref="CT234" ca="1">INDIRECT(ADDRESS(MATCH(SMALL(_xlfn._xlws.FILTER(CT7:CT229,CV7:CV229&gt;cr),5),CT7:CT229,0)+6,1))</f>
        <v>#VALUE!</v>
      </c>
      <c r="CU234" s="12" t="e" cm="1" vm="1">
        <f t="array" aca="1" ref="CU234" ca="1">INDIRECT(ADDRESS(MATCH(LARGE(_xlfn._xlws.FILTER(CU7:CU229,CV7:CV229&gt;cr),5),CU7:CU229,0)+6,1))</f>
        <v>#VALUE!</v>
      </c>
      <c r="CV234" s="12" t="e" cm="1" vm="1">
        <f t="array" aca="1" ref="CV234" ca="1">INDIRECT(ADDRESS(MATCH(LARGE(_xlfn._xlws.FILTER(CV7:CV229,CV7:CV229&gt;cr),5),CV7:CV229,0)+6,1))</f>
        <v>#VALUE!</v>
      </c>
      <c r="CW234" s="12" t="e" cm="1" vm="1">
        <f t="array" aca="1" ref="CW234" ca="1">INDIRECT(ADDRESS(MATCH(SMALL(_xlfn._xlws.FILTER(CW7:CW229,CV7:CV229&gt;cr),5),CW7:CW229,0)+6,1))</f>
        <v>#VALUE!</v>
      </c>
      <c r="CX234" s="8" t="e" cm="1" vm="1">
        <f t="array" aca="1" ref="CX234" ca="1">INDIRECT(ADDRESS(MATCH(SMALL(_xlfn._xlws.FILTER(CX7:CX229,DA7:DA229&gt;cr),5),CX7:CX229,0)+6,1))</f>
        <v>#VALUE!</v>
      </c>
      <c r="CY234" s="8" t="e" cm="1" vm="1">
        <f t="array" aca="1" ref="CY234" ca="1">INDIRECT(ADDRESS(MATCH(SMALL(_xlfn._xlws.FILTER(CY7:CY229,DA7:DA229&gt;cr),5),CY7:CY229,0)+6,1))</f>
        <v>#VALUE!</v>
      </c>
      <c r="CZ234" s="8" t="e" cm="1" vm="1">
        <f t="array" aca="1" ref="CZ234" ca="1">INDIRECT(ADDRESS(MATCH(LARGE(_xlfn._xlws.FILTER(CZ7:CZ229,DA7:DA229&gt;cr),5),CZ7:CZ229,0)+6,1))</f>
        <v>#VALUE!</v>
      </c>
      <c r="DA234" s="8" t="e" cm="1" vm="1">
        <f t="array" aca="1" ref="DA234" ca="1">INDIRECT(ADDRESS(MATCH(LARGE(_xlfn._xlws.FILTER(DA7:DA229,DA7:DA229&gt;cr),5),DA7:DA229,0)+6,1))</f>
        <v>#VALUE!</v>
      </c>
      <c r="DB234" s="8" t="e" cm="1" vm="1">
        <f t="array" aca="1" ref="DB234" ca="1">INDIRECT(ADDRESS(MATCH(SMALL(_xlfn._xlws.FILTER(DB7:DB229,DA7:DA229&gt;cr),5),DB7:DB229,0)+6,1))</f>
        <v>#VALUE!</v>
      </c>
      <c r="DC234" s="12" t="e" cm="1" vm="1">
        <f t="array" aca="1" ref="DC234" ca="1">INDIRECT(ADDRESS(MATCH(SMALL(_xlfn._xlws.FILTER(DC7:DC229,DF7:DF229&gt;cr),5),DC7:DC229,0)+6,1))</f>
        <v>#VALUE!</v>
      </c>
      <c r="DD234" s="12" t="e" cm="1" vm="1">
        <f t="array" aca="1" ref="DD234" ca="1">INDIRECT(ADDRESS(MATCH(SMALL(_xlfn._xlws.FILTER(DD7:DD229,DF7:DF229&gt;cr),5),DD7:DD229,0)+6,1))</f>
        <v>#VALUE!</v>
      </c>
      <c r="DE234" s="12" t="e" cm="1" vm="1">
        <f t="array" aca="1" ref="DE234" ca="1">INDIRECT(ADDRESS(MATCH(LARGE(_xlfn._xlws.FILTER(DE7:DE229,DF7:DF229&gt;cr),5),DE7:DE229,0)+6,1))</f>
        <v>#VALUE!</v>
      </c>
      <c r="DF234" s="12" t="e" cm="1" vm="1">
        <f t="array" aca="1" ref="DF234" ca="1">INDIRECT(ADDRESS(MATCH(LARGE(_xlfn._xlws.FILTER(DF7:DF229,DF7:DF229&gt;cr),5),DF7:DF229,0)+6,1))</f>
        <v>#VALUE!</v>
      </c>
      <c r="DG234" s="12" t="e" cm="1" vm="1">
        <f t="array" aca="1" ref="DG234" ca="1">INDIRECT(ADDRESS(MATCH(SMALL(_xlfn._xlws.FILTER(DG7:DG229,DF7:DF229&gt;cr),5),DG7:DG229,0)+6,1))</f>
        <v>#VALUE!</v>
      </c>
      <c r="DH234" s="8" t="str" cm="1">
        <f t="array" aca="1" ref="DH234" ca="1">INDIRECT(ADDRESS(MATCH(SMALL(_xlfn._xlws.FILTER(DH7:DH229,DK7:DK229&gt;cr),5),DH7:DH229,0)+6,1))</f>
        <v>BI03.PearsonJ</v>
      </c>
      <c r="DI234" s="8" t="str" cm="1">
        <f t="array" aca="1" ref="DI234" ca="1">INDIRECT(ADDRESS(MATCH(SMALL(_xlfn._xlws.FILTER(DI7:DI229,DK7:DK229&gt;cr),5),DI7:DI229,0)+6,1))</f>
        <v>CU14.Amer.CPC</v>
      </c>
      <c r="DJ234" s="8" t="str" cm="1">
        <f t="array" aca="1" ref="DJ234" ca="1">INDIRECT(ADDRESS(MATCH(LARGE(_xlfn._xlws.FILTER(DJ7:DJ229,DK7:DK229&gt;cr),5),DJ7:DJ229,0)+6,1))</f>
        <v>CI14.SMD.Pearson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AI07.PSS</v>
      </c>
      <c r="DM234" s="12" t="e" cm="1" vm="1">
        <f t="array" aca="1" ref="DM234" ca="1">INDIRECT(ADDRESS(MATCH(SMALL(_xlfn._xlws.FILTER(DM7:DM229,DP7:DP229&gt;cr),5),DM7:DM229,0)+6,1))</f>
        <v>#VALUE!</v>
      </c>
      <c r="DN234" s="12" t="e" cm="1" vm="1">
        <f t="array" aca="1" ref="DN234" ca="1">INDIRECT(ADDRESS(MATCH(SMALL(_xlfn._xlws.FILTER(DN7:DN229,DP7:DP229&gt;cr),5),DN7:DN229,0)+6,1))</f>
        <v>#VALUE!</v>
      </c>
      <c r="DO234" s="12" t="e" cm="1" vm="1">
        <f t="array" aca="1" ref="DO234" ca="1">INDIRECT(ADDRESS(MATCH(LARGE(_xlfn._xlws.FILTER(DO7:DO229,DP7:DP229&gt;cr),5),DO7:DO229,0)+6,1))</f>
        <v>#VALUE!</v>
      </c>
      <c r="DP234" s="12" t="e" cm="1" vm="1">
        <f t="array" aca="1" ref="DP234" ca="1">INDIRECT(ADDRESS(MATCH(LARGE(_xlfn._xlws.FILTER(DP7:DP229,DP7:DP229&gt;cr),5),DP7:DP229,0)+6,1))</f>
        <v>#VALUE!</v>
      </c>
      <c r="DQ234" s="12" t="e" cm="1" vm="1">
        <f t="array" aca="1" ref="DQ234" ca="1">INDIRECT(ADDRESS(MATCH(SMALL(_xlfn._xlws.FILTER(DQ7:DQ229,DP7:DP229&gt;cr),5),DQ7:DQ229,0)+6,1))</f>
        <v>#VALUE!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CI01.IJ.Pearson</v>
      </c>
      <c r="EH234" s="12" t="str" cm="1">
        <f t="array" aca="1" ref="EH234" ca="1">INDIRECT(ADDRESS(MATCH(SMALL(_xlfn._xlws.FILTER(EH7:EH229,EJ7:EJ229&gt;cr),5),EH7:EH229,0)+6,1))</f>
        <v>BI03.IPWR</v>
      </c>
      <c r="EI234" s="12" t="str" cm="1">
        <f t="array" aca="1" ref="EI234" ca="1">INDIRECT(ADDRESS(MATCH(LARGE(_xlfn._xlws.FILTER(EI7:EI229,EJ7:EJ229&gt;cr),5),EI7:EI229,0)+6,1))</f>
        <v>BI03.WPC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AI07.PSS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CI14.SMD.Pearson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CU14.Amer.CPC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BI03.PearsonJ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CI14.Amer.Coco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BI01.RatingJaccard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k=5, r=0.5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k=5, r=0.5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k=5, r=0.5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k=50, r=0.5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k=5, r=0.5</v>
      </c>
    </row>
  </sheetData>
  <mergeCells count="38"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AA4:AY4"/>
    <mergeCell ref="AA5:AE5"/>
    <mergeCell ref="AF5:AJ5"/>
    <mergeCell ref="AK5:AO5"/>
    <mergeCell ref="AP5:AT5"/>
    <mergeCell ref="AU5:AY5"/>
    <mergeCell ref="AZ4:BX4"/>
    <mergeCell ref="AZ5:BD5"/>
    <mergeCell ref="BE5:BI5"/>
    <mergeCell ref="BJ5:BN5"/>
    <mergeCell ref="BO5:BS5"/>
    <mergeCell ref="BT5:BX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abSelected="1" topLeftCell="A4" zoomScaleNormal="100" workbookViewId="0">
      <pane xSplit="1" topLeftCell="FN1" activePane="topRight" state="frozen"/>
      <selection pane="topRight" activeCell="FV151" sqref="FV151:GC151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43" t="s">
        <v>196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26" t="s">
        <v>229</v>
      </c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56" t="s">
        <v>232</v>
      </c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  <c r="DF4" s="57"/>
      <c r="DG4" s="57"/>
      <c r="DH4" s="57"/>
      <c r="DI4" s="57"/>
      <c r="DJ4" s="57"/>
      <c r="DK4" s="57"/>
      <c r="DL4" s="57"/>
      <c r="DM4" s="57"/>
      <c r="DN4" s="57"/>
      <c r="DO4" s="57"/>
      <c r="DP4" s="57"/>
      <c r="DQ4" s="57"/>
      <c r="DR4" s="74" t="s">
        <v>197</v>
      </c>
      <c r="DS4" s="75"/>
      <c r="DT4" s="75"/>
      <c r="DU4" s="75"/>
      <c r="DV4" s="75"/>
      <c r="DW4" s="75"/>
      <c r="DX4" s="75"/>
      <c r="DY4" s="75"/>
      <c r="DZ4" s="75"/>
      <c r="EA4" s="75"/>
      <c r="EB4" s="75"/>
      <c r="EC4" s="75"/>
      <c r="ED4" s="75"/>
      <c r="EE4" s="75"/>
      <c r="EF4" s="75"/>
      <c r="EG4" s="75"/>
      <c r="EH4" s="75"/>
      <c r="EI4" s="75"/>
      <c r="EJ4" s="75"/>
      <c r="EK4" s="75"/>
      <c r="EL4" s="75"/>
      <c r="EM4" s="75"/>
      <c r="EN4" s="75"/>
      <c r="EO4" s="75"/>
      <c r="EP4" s="75"/>
      <c r="EQ4" s="75"/>
      <c r="ER4" s="75"/>
      <c r="ES4" s="75"/>
      <c r="ET4" s="75"/>
      <c r="EU4" s="75"/>
      <c r="EV4" s="75"/>
      <c r="EW4" s="75"/>
      <c r="EX4" s="75"/>
      <c r="EY4" s="75"/>
      <c r="EZ4" s="75"/>
      <c r="FA4" s="75"/>
      <c r="FB4" s="75"/>
      <c r="FC4" s="75"/>
      <c r="FD4" s="75"/>
      <c r="FE4" s="75"/>
      <c r="FF4" s="72" t="s">
        <v>198</v>
      </c>
      <c r="FG4" s="73"/>
      <c r="FH4" s="73"/>
      <c r="FI4" s="73"/>
      <c r="FJ4" s="73"/>
      <c r="FK4" s="73"/>
      <c r="FL4" s="73"/>
      <c r="FM4" s="73"/>
      <c r="FN4" s="73"/>
      <c r="FO4" s="73"/>
      <c r="FP4" s="73"/>
      <c r="FQ4" s="73"/>
      <c r="FR4" s="73"/>
      <c r="FS4" s="73"/>
      <c r="FT4" s="73"/>
      <c r="FU4" s="73"/>
      <c r="FV4" s="73"/>
      <c r="FW4" s="73"/>
      <c r="FX4" s="73"/>
      <c r="FY4" s="73"/>
      <c r="FZ4" s="73"/>
      <c r="GA4" s="73"/>
      <c r="GB4" s="73"/>
      <c r="GC4" s="73"/>
      <c r="GD4" s="73"/>
      <c r="GE4" s="73"/>
      <c r="GF4" s="73"/>
      <c r="GG4" s="73"/>
      <c r="GH4" s="73"/>
      <c r="GI4" s="73"/>
      <c r="GJ4" s="73"/>
      <c r="GK4" s="73"/>
      <c r="GL4" s="73"/>
      <c r="GM4" s="73"/>
      <c r="GN4" s="73"/>
      <c r="GO4" s="73"/>
      <c r="GP4" s="73"/>
      <c r="GQ4" s="73"/>
      <c r="GR4" s="73"/>
      <c r="GS4" s="73"/>
      <c r="GT4" s="63" t="s">
        <v>199</v>
      </c>
      <c r="GU4" s="64"/>
      <c r="GV4" s="64"/>
      <c r="GW4" s="64"/>
      <c r="GX4" s="64"/>
      <c r="GY4" s="64"/>
      <c r="GZ4" s="64"/>
      <c r="HA4" s="64"/>
      <c r="HB4" s="64"/>
      <c r="HC4" s="64"/>
      <c r="HD4" s="64"/>
      <c r="HE4" s="64"/>
      <c r="HF4" s="64"/>
      <c r="HG4" s="64"/>
      <c r="HH4" s="64"/>
      <c r="HI4" s="64"/>
      <c r="HJ4" s="64"/>
      <c r="HK4" s="64"/>
      <c r="HL4" s="64"/>
      <c r="HM4" s="64"/>
      <c r="HN4" s="64"/>
      <c r="HO4" s="64"/>
      <c r="HP4" s="64"/>
      <c r="HQ4" s="64"/>
      <c r="HR4" s="64"/>
      <c r="HS4" s="64"/>
      <c r="HT4" s="64"/>
      <c r="HU4" s="64"/>
      <c r="HV4" s="64"/>
      <c r="HW4" s="64"/>
      <c r="HX4" s="64"/>
      <c r="HY4" s="64"/>
      <c r="HZ4" s="64"/>
      <c r="IA4" s="64"/>
      <c r="IB4" s="64"/>
      <c r="IC4" s="64"/>
      <c r="ID4" s="64"/>
      <c r="IE4" s="64"/>
      <c r="IF4" s="64"/>
      <c r="IG4" s="64"/>
      <c r="IH4" s="31" t="s">
        <v>214</v>
      </c>
      <c r="II4" s="58"/>
      <c r="IJ4" s="58"/>
      <c r="IK4" s="58"/>
      <c r="IL4" s="58"/>
      <c r="IM4" s="58"/>
      <c r="IN4" s="58"/>
      <c r="IO4" s="59"/>
      <c r="IP4" s="66" t="s">
        <v>215</v>
      </c>
      <c r="IQ4" s="67"/>
      <c r="IR4" s="67"/>
      <c r="IS4" s="67"/>
      <c r="IT4" s="67"/>
      <c r="IU4" s="67"/>
      <c r="IV4" s="67"/>
      <c r="IW4" s="68"/>
    </row>
    <row r="5" spans="1:257" ht="13.5" x14ac:dyDescent="0.25">
      <c r="B5" s="30" t="s">
        <v>200</v>
      </c>
      <c r="C5" s="45"/>
      <c r="D5" s="45"/>
      <c r="E5" s="45"/>
      <c r="F5" s="45"/>
      <c r="G5" s="45"/>
      <c r="H5" s="45"/>
      <c r="I5" s="45"/>
      <c r="J5" s="46" t="s">
        <v>201</v>
      </c>
      <c r="K5" s="46"/>
      <c r="L5" s="46"/>
      <c r="M5" s="46"/>
      <c r="N5" s="46"/>
      <c r="O5" s="46"/>
      <c r="P5" s="46"/>
      <c r="Q5" s="46"/>
      <c r="R5" s="30" t="s">
        <v>202</v>
      </c>
      <c r="S5" s="30"/>
      <c r="T5" s="30"/>
      <c r="U5" s="30"/>
      <c r="V5" s="30"/>
      <c r="W5" s="30"/>
      <c r="X5" s="30"/>
      <c r="Y5" s="30"/>
      <c r="Z5" s="46" t="s">
        <v>203</v>
      </c>
      <c r="AA5" s="46"/>
      <c r="AB5" s="46"/>
      <c r="AC5" s="46"/>
      <c r="AD5" s="46"/>
      <c r="AE5" s="46"/>
      <c r="AF5" s="46"/>
      <c r="AG5" s="46"/>
      <c r="AH5" s="30" t="s">
        <v>205</v>
      </c>
      <c r="AI5" s="30"/>
      <c r="AJ5" s="30"/>
      <c r="AK5" s="30"/>
      <c r="AL5" s="30"/>
      <c r="AM5" s="30"/>
      <c r="AN5" s="30"/>
      <c r="AO5" s="30"/>
      <c r="AP5" s="28" t="s">
        <v>200</v>
      </c>
      <c r="AQ5" s="29"/>
      <c r="AR5" s="29"/>
      <c r="AS5" s="29"/>
      <c r="AT5" s="29"/>
      <c r="AU5" s="29"/>
      <c r="AV5" s="29"/>
      <c r="AW5" s="29"/>
      <c r="AX5" s="30" t="s">
        <v>201</v>
      </c>
      <c r="AY5" s="30"/>
      <c r="AZ5" s="30"/>
      <c r="BA5" s="30"/>
      <c r="BB5" s="30"/>
      <c r="BC5" s="30"/>
      <c r="BD5" s="30"/>
      <c r="BE5" s="30"/>
      <c r="BF5" s="28" t="s">
        <v>202</v>
      </c>
      <c r="BG5" s="28"/>
      <c r="BH5" s="28"/>
      <c r="BI5" s="28"/>
      <c r="BJ5" s="28"/>
      <c r="BK5" s="28"/>
      <c r="BL5" s="28"/>
      <c r="BM5" s="28"/>
      <c r="BN5" s="30" t="s">
        <v>203</v>
      </c>
      <c r="BO5" s="30"/>
      <c r="BP5" s="30"/>
      <c r="BQ5" s="30"/>
      <c r="BR5" s="30"/>
      <c r="BS5" s="30"/>
      <c r="BT5" s="30"/>
      <c r="BU5" s="30"/>
      <c r="BV5" s="28" t="s">
        <v>205</v>
      </c>
      <c r="BW5" s="28"/>
      <c r="BX5" s="28"/>
      <c r="BY5" s="28"/>
      <c r="BZ5" s="28"/>
      <c r="CA5" s="28"/>
      <c r="CB5" s="28"/>
      <c r="CC5" s="28"/>
      <c r="CD5" s="30" t="s">
        <v>200</v>
      </c>
      <c r="CE5" s="45"/>
      <c r="CF5" s="45"/>
      <c r="CG5" s="45"/>
      <c r="CH5" s="45"/>
      <c r="CI5" s="45"/>
      <c r="CJ5" s="45"/>
      <c r="CK5" s="45"/>
      <c r="CL5" s="46" t="s">
        <v>201</v>
      </c>
      <c r="CM5" s="46"/>
      <c r="CN5" s="46"/>
      <c r="CO5" s="46"/>
      <c r="CP5" s="46"/>
      <c r="CQ5" s="46"/>
      <c r="CR5" s="46"/>
      <c r="CS5" s="46"/>
      <c r="CT5" s="30" t="s">
        <v>202</v>
      </c>
      <c r="CU5" s="30"/>
      <c r="CV5" s="30"/>
      <c r="CW5" s="30"/>
      <c r="CX5" s="30"/>
      <c r="CY5" s="30"/>
      <c r="CZ5" s="30"/>
      <c r="DA5" s="30"/>
      <c r="DB5" s="46" t="s">
        <v>203</v>
      </c>
      <c r="DC5" s="46"/>
      <c r="DD5" s="46"/>
      <c r="DE5" s="46"/>
      <c r="DF5" s="46"/>
      <c r="DG5" s="46"/>
      <c r="DH5" s="46"/>
      <c r="DI5" s="46"/>
      <c r="DJ5" s="30" t="s">
        <v>205</v>
      </c>
      <c r="DK5" s="30"/>
      <c r="DL5" s="30"/>
      <c r="DM5" s="30"/>
      <c r="DN5" s="30"/>
      <c r="DO5" s="30"/>
      <c r="DP5" s="30"/>
      <c r="DQ5" s="30"/>
      <c r="DR5" s="46" t="s">
        <v>200</v>
      </c>
      <c r="DS5" s="65"/>
      <c r="DT5" s="65"/>
      <c r="DU5" s="65"/>
      <c r="DV5" s="65"/>
      <c r="DW5" s="65"/>
      <c r="DX5" s="65"/>
      <c r="DY5" s="65"/>
      <c r="DZ5" s="30" t="s">
        <v>201</v>
      </c>
      <c r="EA5" s="30"/>
      <c r="EB5" s="30"/>
      <c r="EC5" s="30"/>
      <c r="ED5" s="30"/>
      <c r="EE5" s="30"/>
      <c r="EF5" s="30"/>
      <c r="EG5" s="30"/>
      <c r="EH5" s="46" t="s">
        <v>202</v>
      </c>
      <c r="EI5" s="46"/>
      <c r="EJ5" s="46"/>
      <c r="EK5" s="46"/>
      <c r="EL5" s="46"/>
      <c r="EM5" s="46"/>
      <c r="EN5" s="46"/>
      <c r="EO5" s="46"/>
      <c r="EP5" s="30" t="s">
        <v>203</v>
      </c>
      <c r="EQ5" s="30"/>
      <c r="ER5" s="30"/>
      <c r="ES5" s="30"/>
      <c r="ET5" s="30"/>
      <c r="EU5" s="30"/>
      <c r="EV5" s="30"/>
      <c r="EW5" s="30"/>
      <c r="EX5" s="46" t="s">
        <v>3</v>
      </c>
      <c r="EY5" s="46"/>
      <c r="EZ5" s="46"/>
      <c r="FA5" s="46"/>
      <c r="FB5" s="46"/>
      <c r="FC5" s="46"/>
      <c r="FD5" s="46"/>
      <c r="FE5" s="46"/>
      <c r="FF5" s="30" t="s">
        <v>200</v>
      </c>
      <c r="FG5" s="45"/>
      <c r="FH5" s="45"/>
      <c r="FI5" s="45"/>
      <c r="FJ5" s="45"/>
      <c r="FK5" s="45"/>
      <c r="FL5" s="45"/>
      <c r="FM5" s="45"/>
      <c r="FN5" s="46" t="s">
        <v>201</v>
      </c>
      <c r="FO5" s="46"/>
      <c r="FP5" s="46"/>
      <c r="FQ5" s="46"/>
      <c r="FR5" s="46"/>
      <c r="FS5" s="46"/>
      <c r="FT5" s="46"/>
      <c r="FU5" s="46"/>
      <c r="FV5" s="30" t="s">
        <v>202</v>
      </c>
      <c r="FW5" s="30"/>
      <c r="FX5" s="30"/>
      <c r="FY5" s="30"/>
      <c r="FZ5" s="30"/>
      <c r="GA5" s="30"/>
      <c r="GB5" s="30"/>
      <c r="GC5" s="30"/>
      <c r="GD5" s="46" t="s">
        <v>203</v>
      </c>
      <c r="GE5" s="46"/>
      <c r="GF5" s="46"/>
      <c r="GG5" s="46"/>
      <c r="GH5" s="46"/>
      <c r="GI5" s="46"/>
      <c r="GJ5" s="46"/>
      <c r="GK5" s="46"/>
      <c r="GL5" s="30" t="s">
        <v>3</v>
      </c>
      <c r="GM5" s="30"/>
      <c r="GN5" s="30"/>
      <c r="GO5" s="30"/>
      <c r="GP5" s="30"/>
      <c r="GQ5" s="30"/>
      <c r="GR5" s="30"/>
      <c r="GS5" s="30"/>
      <c r="GT5" s="46" t="s">
        <v>200</v>
      </c>
      <c r="GU5" s="65"/>
      <c r="GV5" s="65"/>
      <c r="GW5" s="65"/>
      <c r="GX5" s="65"/>
      <c r="GY5" s="65"/>
      <c r="GZ5" s="65"/>
      <c r="HA5" s="65"/>
      <c r="HB5" s="30" t="s">
        <v>201</v>
      </c>
      <c r="HC5" s="30"/>
      <c r="HD5" s="30"/>
      <c r="HE5" s="30"/>
      <c r="HF5" s="30"/>
      <c r="HG5" s="30"/>
      <c r="HH5" s="30"/>
      <c r="HI5" s="30"/>
      <c r="HJ5" s="46" t="s">
        <v>202</v>
      </c>
      <c r="HK5" s="46"/>
      <c r="HL5" s="46"/>
      <c r="HM5" s="46"/>
      <c r="HN5" s="46"/>
      <c r="HO5" s="46"/>
      <c r="HP5" s="46"/>
      <c r="HQ5" s="46"/>
      <c r="HR5" s="30" t="s">
        <v>203</v>
      </c>
      <c r="HS5" s="30"/>
      <c r="HT5" s="30"/>
      <c r="HU5" s="30"/>
      <c r="HV5" s="30"/>
      <c r="HW5" s="30"/>
      <c r="HX5" s="30"/>
      <c r="HY5" s="30"/>
      <c r="HZ5" s="46" t="s">
        <v>3</v>
      </c>
      <c r="IA5" s="46"/>
      <c r="IB5" s="46"/>
      <c r="IC5" s="46"/>
      <c r="ID5" s="46"/>
      <c r="IE5" s="46"/>
      <c r="IF5" s="46"/>
      <c r="IG5" s="46"/>
      <c r="IH5" s="60"/>
      <c r="II5" s="61"/>
      <c r="IJ5" s="61"/>
      <c r="IK5" s="61"/>
      <c r="IL5" s="61"/>
      <c r="IM5" s="61"/>
      <c r="IN5" s="61"/>
      <c r="IO5" s="62"/>
      <c r="IP5" s="69"/>
      <c r="IQ5" s="70"/>
      <c r="IR5" s="70"/>
      <c r="IS5" s="70"/>
      <c r="IT5" s="70"/>
      <c r="IU5" s="70"/>
      <c r="IV5" s="70"/>
      <c r="IW5" s="71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>
        <v>0.5907</v>
      </c>
      <c r="S7" s="4">
        <v>0.61280000000000001</v>
      </c>
      <c r="T7" s="4">
        <v>0.22520000000000001</v>
      </c>
      <c r="U7" s="4">
        <v>8.0999999999999996E-3</v>
      </c>
      <c r="V7" s="4">
        <v>0.89690000000000003</v>
      </c>
      <c r="W7" s="4">
        <v>0.73109999999999997</v>
      </c>
      <c r="X7" s="4">
        <v>0.94640000000000002</v>
      </c>
      <c r="Y7" s="4">
        <v>0.14810000000000001</v>
      </c>
      <c r="Z7" s="5"/>
      <c r="AA7" s="5"/>
      <c r="AB7" s="5"/>
      <c r="AC7" s="5"/>
      <c r="AD7" s="5"/>
      <c r="AE7" s="5"/>
      <c r="AF7" s="5"/>
      <c r="AG7" s="5"/>
      <c r="AH7" s="4"/>
      <c r="AI7" s="4"/>
      <c r="AJ7" s="4"/>
      <c r="AK7" s="4"/>
      <c r="AL7" s="4"/>
      <c r="AM7" s="4"/>
      <c r="AN7" s="4"/>
      <c r="AO7" s="4"/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0.59279999999999999</v>
      </c>
      <c r="BG7" s="14">
        <v>0.61860000000000004</v>
      </c>
      <c r="BH7" s="14">
        <v>0.21390000000000001</v>
      </c>
      <c r="BI7" s="14">
        <v>8.0000000000000002E-3</v>
      </c>
      <c r="BJ7" s="14">
        <v>0.89980000000000004</v>
      </c>
      <c r="BK7" s="14"/>
      <c r="BL7" s="14">
        <v>0.94740000000000002</v>
      </c>
      <c r="BM7" s="14">
        <v>0.1757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0.59240000000000004</v>
      </c>
      <c r="CU7" s="4">
        <v>0.61709999999999998</v>
      </c>
      <c r="CV7" s="4">
        <v>0.215</v>
      </c>
      <c r="CW7" s="4">
        <v>8.0999999999999996E-3</v>
      </c>
      <c r="CX7" s="4">
        <v>0.89900000000000002</v>
      </c>
      <c r="CY7" s="4">
        <v>0.72789999999999999</v>
      </c>
      <c r="CZ7" s="4">
        <v>0.9456</v>
      </c>
      <c r="DA7" s="4">
        <v>0.14710000000000001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>
        <v>0.59389999999999998</v>
      </c>
      <c r="EI7" s="5">
        <v>0.62009999999999998</v>
      </c>
      <c r="EJ7" s="5">
        <v>0.22120000000000001</v>
      </c>
      <c r="EK7" s="5">
        <v>8.0999999999999996E-3</v>
      </c>
      <c r="EL7" s="5">
        <v>0.89890000000000003</v>
      </c>
      <c r="EM7" s="5">
        <v>0.72970000000000002</v>
      </c>
      <c r="EN7" s="5">
        <v>0.94479999999999997</v>
      </c>
      <c r="EO7" s="5">
        <v>0.18090000000000001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0.59279999999999999</v>
      </c>
      <c r="FW7" s="4">
        <v>0.61899999999999999</v>
      </c>
      <c r="FX7" s="4">
        <v>0.21429999999999999</v>
      </c>
      <c r="FY7" s="4">
        <v>8.0999999999999996E-3</v>
      </c>
      <c r="FZ7" s="4">
        <v>0.89890000000000003</v>
      </c>
      <c r="GA7" s="4">
        <v>0.7298</v>
      </c>
      <c r="GB7" s="4">
        <v>0.94530000000000003</v>
      </c>
      <c r="GC7" s="4">
        <v>0.1237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0.59252000000000005</v>
      </c>
      <c r="II7" s="4">
        <f t="shared" ref="II7:II39" si="1">AVERAGEIFS(B7:IG7,metrics.rec,"MSE")</f>
        <v>0.61752000000000007</v>
      </c>
      <c r="IJ7" s="4">
        <f t="shared" ref="IJ7:IJ39" si="2">AVERAGEIFS(B7:IG7,metrics.rec,"R")</f>
        <v>0.21791999999999997</v>
      </c>
      <c r="IK7" s="4">
        <f t="shared" ref="IK7:IK39" si="3">AVERAGEIFS(B7:IG7,metrics.rec,"Precision")</f>
        <v>8.0799999999999986E-3</v>
      </c>
      <c r="IL7" s="4">
        <f t="shared" ref="IL7:IL39" si="4">AVERAGEIFS(B7:IG7,metrics.rec,"Recall")</f>
        <v>0.89870000000000005</v>
      </c>
      <c r="IM7" s="4">
        <f t="shared" ref="IM7:IM39" si="5">AVERAGEIFS(B7:IG7,metrics.rec,"Coverage")</f>
        <v>0.72962499999999997</v>
      </c>
      <c r="IN7" s="4">
        <f t="shared" ref="IN7:IN39" si="6">AVERAGEIFS(B7:IG7,metrics.rec,"Recatio")</f>
        <v>0.94589999999999996</v>
      </c>
      <c r="IO7" s="4">
        <f t="shared" ref="IO7:IO39" si="7">AVERAGEIFS(B7:IG7,metrics.rec,"Time")</f>
        <v>0.15509999999999999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k=5, r=0.5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k=5, r=0.5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k=5, r=0.5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r=0.5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k=10, r=0.5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k=5, r=0.5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k=10, r=0.5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k=50, r=0.5</v>
      </c>
    </row>
    <row r="8" spans="1:257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>
        <v>0.59260000000000002</v>
      </c>
      <c r="S8" s="4">
        <v>0.61250000000000004</v>
      </c>
      <c r="T8" s="4">
        <v>0.21579999999999999</v>
      </c>
      <c r="U8" s="4">
        <v>1.06E-2</v>
      </c>
      <c r="V8" s="4">
        <v>0.89100000000000001</v>
      </c>
      <c r="W8" s="4">
        <v>0.55479999999999996</v>
      </c>
      <c r="X8" s="4">
        <v>0.94020000000000004</v>
      </c>
      <c r="Y8" s="4">
        <v>0.1137</v>
      </c>
      <c r="Z8" s="5"/>
      <c r="AA8" s="5"/>
      <c r="AB8" s="5"/>
      <c r="AC8" s="5"/>
      <c r="AD8" s="5"/>
      <c r="AE8" s="5"/>
      <c r="AF8" s="5"/>
      <c r="AG8" s="5"/>
      <c r="AH8" s="4"/>
      <c r="AI8" s="4"/>
      <c r="AJ8" s="4"/>
      <c r="AK8" s="4"/>
      <c r="AL8" s="4"/>
      <c r="AM8" s="4"/>
      <c r="AN8" s="4"/>
      <c r="AO8" s="4"/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0.59430000000000005</v>
      </c>
      <c r="BG8" s="14">
        <v>0.61629999999999996</v>
      </c>
      <c r="BH8" s="14">
        <v>0.20449999999999999</v>
      </c>
      <c r="BI8" s="14">
        <v>1.0500000000000001E-2</v>
      </c>
      <c r="BJ8" s="14">
        <v>0.89470000000000005</v>
      </c>
      <c r="BK8" s="14"/>
      <c r="BL8" s="14">
        <v>0.94089999999999996</v>
      </c>
      <c r="BM8" s="14">
        <v>0.1943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0.59379999999999999</v>
      </c>
      <c r="CU8" s="4">
        <v>0.6149</v>
      </c>
      <c r="CV8" s="4">
        <v>0.20419999999999999</v>
      </c>
      <c r="CW8" s="4">
        <v>1.06E-2</v>
      </c>
      <c r="CX8" s="4">
        <v>0.89339999999999997</v>
      </c>
      <c r="CY8" s="4">
        <v>0.55269999999999997</v>
      </c>
      <c r="CZ8" s="4">
        <v>0.93940000000000001</v>
      </c>
      <c r="DA8" s="4">
        <v>0.18759999999999999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>
        <v>0.59499999999999997</v>
      </c>
      <c r="EI8" s="5">
        <v>0.61799999999999999</v>
      </c>
      <c r="EJ8" s="5">
        <v>0.2102</v>
      </c>
      <c r="EK8" s="5">
        <v>1.06E-2</v>
      </c>
      <c r="EL8" s="5">
        <v>0.89290000000000003</v>
      </c>
      <c r="EM8" s="5">
        <v>0.55640000000000001</v>
      </c>
      <c r="EN8" s="5">
        <v>0.93940000000000001</v>
      </c>
      <c r="EO8" s="5">
        <v>0.15429999999999999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0.59409999999999996</v>
      </c>
      <c r="FW8" s="4">
        <v>0.61660000000000004</v>
      </c>
      <c r="FX8" s="4">
        <v>0.20480000000000001</v>
      </c>
      <c r="FY8" s="4">
        <v>1.0500000000000001E-2</v>
      </c>
      <c r="FZ8" s="4">
        <v>0.89290000000000003</v>
      </c>
      <c r="GA8" s="4">
        <v>0.55549999999999999</v>
      </c>
      <c r="GB8" s="4">
        <v>0.93910000000000005</v>
      </c>
      <c r="GC8" s="4">
        <v>0.1066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0.59396000000000004</v>
      </c>
      <c r="II8" s="4">
        <f t="shared" si="1"/>
        <v>0.61565999999999999</v>
      </c>
      <c r="IJ8" s="4">
        <f t="shared" si="2"/>
        <v>0.20790000000000003</v>
      </c>
      <c r="IK8" s="4">
        <f t="shared" si="3"/>
        <v>1.056E-2</v>
      </c>
      <c r="IL8" s="4">
        <f t="shared" si="4"/>
        <v>0.89298</v>
      </c>
      <c r="IM8" s="4">
        <f t="shared" si="5"/>
        <v>0.55484999999999995</v>
      </c>
      <c r="IN8" s="4">
        <f t="shared" si="6"/>
        <v>0.93979999999999997</v>
      </c>
      <c r="IO8" s="4">
        <f t="shared" si="7"/>
        <v>0.15129999999999999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r=0.5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r=0.5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k=5, r=0.5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r=0.5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k=10, r=0.5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r=0.5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k=10, r=0.5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k=50, r=0.5</v>
      </c>
    </row>
    <row r="9" spans="1:257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>
        <v>0.58699999999999997</v>
      </c>
      <c r="S9" s="4">
        <v>0.5978</v>
      </c>
      <c r="T9" s="4">
        <v>0.217</v>
      </c>
      <c r="U9" s="4">
        <v>1.9400000000000001E-2</v>
      </c>
      <c r="V9" s="4">
        <v>0.86180000000000001</v>
      </c>
      <c r="W9" s="4">
        <v>0.29270000000000002</v>
      </c>
      <c r="X9" s="4">
        <v>0.94379999999999997</v>
      </c>
      <c r="Y9" s="4">
        <v>0.1164</v>
      </c>
      <c r="Z9" s="5"/>
      <c r="AA9" s="5"/>
      <c r="AB9" s="5"/>
      <c r="AC9" s="5"/>
      <c r="AD9" s="5"/>
      <c r="AE9" s="5"/>
      <c r="AF9" s="5"/>
      <c r="AG9" s="5"/>
      <c r="AH9" s="4"/>
      <c r="AI9" s="4"/>
      <c r="AJ9" s="4"/>
      <c r="AK9" s="4"/>
      <c r="AL9" s="4"/>
      <c r="AM9" s="4"/>
      <c r="AN9" s="4"/>
      <c r="AO9" s="4"/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0.58889999999999998</v>
      </c>
      <c r="BG9" s="14">
        <v>0.60170000000000001</v>
      </c>
      <c r="BH9" s="14">
        <v>0.20910000000000001</v>
      </c>
      <c r="BI9" s="14">
        <v>1.9599999999999999E-2</v>
      </c>
      <c r="BJ9" s="14">
        <v>0.86470000000000002</v>
      </c>
      <c r="BK9" s="14"/>
      <c r="BL9" s="14">
        <v>0.9446</v>
      </c>
      <c r="BM9" s="14">
        <v>0.184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0.58950000000000002</v>
      </c>
      <c r="CU9" s="4">
        <v>0.60429999999999995</v>
      </c>
      <c r="CV9" s="4">
        <v>0.20830000000000001</v>
      </c>
      <c r="CW9" s="4">
        <v>1.9400000000000001E-2</v>
      </c>
      <c r="CX9" s="4">
        <v>0.86439999999999995</v>
      </c>
      <c r="CY9" s="4">
        <v>0.2918</v>
      </c>
      <c r="CZ9" s="4">
        <v>0.94189999999999996</v>
      </c>
      <c r="DA9" s="4">
        <v>0.17910000000000001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>
        <v>0.5897</v>
      </c>
      <c r="EI9" s="5">
        <v>0.60429999999999995</v>
      </c>
      <c r="EJ9" s="5">
        <v>0.2157</v>
      </c>
      <c r="EK9" s="5">
        <v>1.9300000000000001E-2</v>
      </c>
      <c r="EL9" s="5">
        <v>0.86509999999999998</v>
      </c>
      <c r="EM9" s="5">
        <v>0.29470000000000002</v>
      </c>
      <c r="EN9" s="5">
        <v>0.94169999999999998</v>
      </c>
      <c r="EO9" s="5">
        <v>0.16450000000000001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0.58919999999999995</v>
      </c>
      <c r="FW9" s="4">
        <v>0.60450000000000004</v>
      </c>
      <c r="FX9" s="4">
        <v>0.2102</v>
      </c>
      <c r="FY9" s="4">
        <v>1.95E-2</v>
      </c>
      <c r="FZ9" s="4">
        <v>0.86380000000000001</v>
      </c>
      <c r="GA9" s="4">
        <v>0.29020000000000001</v>
      </c>
      <c r="GB9" s="4">
        <v>0.94210000000000005</v>
      </c>
      <c r="GC9" s="4">
        <v>0.1062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0.58886000000000005</v>
      </c>
      <c r="II9" s="4">
        <f t="shared" si="1"/>
        <v>0.60251999999999994</v>
      </c>
      <c r="IJ9" s="4">
        <f t="shared" si="2"/>
        <v>0.21206</v>
      </c>
      <c r="IK9" s="4">
        <f t="shared" si="3"/>
        <v>1.9440000000000002E-2</v>
      </c>
      <c r="IL9" s="4">
        <f t="shared" si="4"/>
        <v>0.86395999999999995</v>
      </c>
      <c r="IM9" s="4">
        <f t="shared" si="5"/>
        <v>0.29235</v>
      </c>
      <c r="IN9" s="4">
        <f t="shared" si="6"/>
        <v>0.94281999999999999</v>
      </c>
      <c r="IO9" s="4">
        <f t="shared" si="7"/>
        <v>0.15004000000000001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k=5, r=0.5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k=5, r=0.5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k=5, r=0.5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k=10, r=0.5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k=20, r=0.5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r=0.5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k=10, r=0.5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k=50, r=0.5</v>
      </c>
    </row>
    <row r="10" spans="1:257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>
        <v>0.59189999999999998</v>
      </c>
      <c r="S10" s="4">
        <v>0.61070000000000002</v>
      </c>
      <c r="T10" s="4">
        <v>0.21609999999999999</v>
      </c>
      <c r="U10" s="4">
        <v>1.06E-2</v>
      </c>
      <c r="V10" s="4">
        <v>0.89039999999999997</v>
      </c>
      <c r="W10" s="4">
        <v>0.55459999999999998</v>
      </c>
      <c r="X10" s="4">
        <v>0.94410000000000005</v>
      </c>
      <c r="Y10" s="4">
        <v>0.1002</v>
      </c>
      <c r="Z10" s="5"/>
      <c r="AA10" s="5"/>
      <c r="AB10" s="5"/>
      <c r="AC10" s="5"/>
      <c r="AD10" s="5"/>
      <c r="AE10" s="5"/>
      <c r="AF10" s="5"/>
      <c r="AG10" s="5"/>
      <c r="AH10" s="4"/>
      <c r="AI10" s="4"/>
      <c r="AJ10" s="4"/>
      <c r="AK10" s="4"/>
      <c r="AL10" s="4"/>
      <c r="AM10" s="4"/>
      <c r="AN10" s="4"/>
      <c r="AO10" s="4"/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0.59360000000000002</v>
      </c>
      <c r="BG10" s="14">
        <v>0.61439999999999995</v>
      </c>
      <c r="BH10" s="14">
        <v>0.20469999999999999</v>
      </c>
      <c r="BI10" s="14">
        <v>1.0500000000000001E-2</v>
      </c>
      <c r="BJ10" s="14">
        <v>0.89390000000000003</v>
      </c>
      <c r="BK10" s="14">
        <v>0.55469999999999997</v>
      </c>
      <c r="BL10" s="14">
        <v>0.94489999999999996</v>
      </c>
      <c r="BM10" s="14">
        <v>9.1499999999999998E-2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0.59330000000000005</v>
      </c>
      <c r="CU10" s="4">
        <v>0.61339999999999995</v>
      </c>
      <c r="CV10" s="4">
        <v>0.20399999999999999</v>
      </c>
      <c r="CW10" s="4">
        <v>1.06E-2</v>
      </c>
      <c r="CX10" s="4">
        <v>0.89290000000000003</v>
      </c>
      <c r="CY10" s="4">
        <v>0.55259999999999998</v>
      </c>
      <c r="CZ10" s="4">
        <v>0.94230000000000003</v>
      </c>
      <c r="DA10" s="4">
        <v>0.1779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>
        <v>0.59440000000000004</v>
      </c>
      <c r="EI10" s="5">
        <v>0.61619999999999997</v>
      </c>
      <c r="EJ10" s="5">
        <v>0.21049999999999999</v>
      </c>
      <c r="EK10" s="5">
        <v>1.06E-2</v>
      </c>
      <c r="EL10" s="5">
        <v>0.89249999999999996</v>
      </c>
      <c r="EM10" s="5">
        <v>0.55620000000000003</v>
      </c>
      <c r="EN10" s="5">
        <v>0.94189999999999996</v>
      </c>
      <c r="EO10" s="5">
        <v>0.16550000000000001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>
        <v>0.59350000000000003</v>
      </c>
      <c r="FW10" s="4">
        <v>0.6149</v>
      </c>
      <c r="FX10" s="4">
        <v>0.2051</v>
      </c>
      <c r="FY10" s="4">
        <v>1.0500000000000001E-2</v>
      </c>
      <c r="FZ10" s="4">
        <v>0.89239999999999997</v>
      </c>
      <c r="GA10" s="4">
        <v>0.55530000000000002</v>
      </c>
      <c r="GB10" s="4">
        <v>0.94230000000000003</v>
      </c>
      <c r="GC10" s="4">
        <v>0.1094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0.59333999999999998</v>
      </c>
      <c r="II10" s="4">
        <f t="shared" si="1"/>
        <v>0.61392000000000002</v>
      </c>
      <c r="IJ10" s="4">
        <f t="shared" si="2"/>
        <v>0.20807999999999999</v>
      </c>
      <c r="IK10" s="4">
        <f t="shared" si="3"/>
        <v>1.056E-2</v>
      </c>
      <c r="IL10" s="4">
        <f t="shared" si="4"/>
        <v>0.8924200000000001</v>
      </c>
      <c r="IM10" s="4">
        <f t="shared" si="5"/>
        <v>0.55467999999999995</v>
      </c>
      <c r="IN10" s="4">
        <f t="shared" si="6"/>
        <v>0.94310000000000005</v>
      </c>
      <c r="IO10" s="4">
        <f t="shared" si="7"/>
        <v>0.12890000000000001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k=5, r=0.5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k=5, r=0.5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k=5, r=0.5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r=0.5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k=10, r=0.5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r=0.5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k=10, r=0.5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k=10, r=0.5</v>
      </c>
    </row>
    <row r="11" spans="1:257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/>
      <c r="AI11" s="4"/>
      <c r="AJ11" s="4"/>
      <c r="AK11" s="4"/>
      <c r="AL11" s="4"/>
      <c r="AM11" s="4"/>
      <c r="AN11" s="4"/>
      <c r="AO11" s="4"/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 t="e">
        <f t="shared" si="0"/>
        <v>#DIV/0!</v>
      </c>
      <c r="II11" s="4" t="e">
        <f t="shared" si="1"/>
        <v>#DIV/0!</v>
      </c>
      <c r="IJ11" s="4" t="e">
        <f t="shared" si="2"/>
        <v>#DIV/0!</v>
      </c>
      <c r="IK11" s="4" t="e">
        <f t="shared" si="3"/>
        <v>#DIV/0!</v>
      </c>
      <c r="IL11" s="4" t="e">
        <f t="shared" si="4"/>
        <v>#DIV/0!</v>
      </c>
      <c r="IM11" s="4" t="e">
        <f t="shared" si="5"/>
        <v>#DIV/0!</v>
      </c>
      <c r="IN11" s="4" t="e">
        <f t="shared" si="6"/>
        <v>#DIV/0!</v>
      </c>
      <c r="IO11" s="4" t="e">
        <f t="shared" si="7"/>
        <v>#DIV/0!</v>
      </c>
      <c r="IP11" s="1" t="e" cm="1">
        <f t="array" aca="1" ref="IP11" ca="1">CONCATENATE(INDIRECT(ADDRESS(1,MATCH(_xlfn.MINIFS(B11:IG11,metrics.rec,"MAE"),B11:IG11,0)+1)), ", ", INDIRECT(ADDRESS(2,MATCH(_xlfn.MINIFS(B11:IG11,metrics.rec,"MAE"),B11:IG11,0)+1)))</f>
        <v>#N/A</v>
      </c>
      <c r="IQ11" s="1" t="e" cm="1">
        <f t="array" aca="1" ref="IQ11" ca="1">CONCATENATE(INDIRECT(ADDRESS(1,MATCH(_xlfn.MINIFS(B11:IG11,metrics.rec,"MSE"),B11:IG11,0)+1)), ", ", INDIRECT(ADDRESS(2,MATCH(_xlfn.MINIFS(B11:IG11,metrics.rec,"MSE"),B11:IG11,0)+1)))</f>
        <v>#N/A</v>
      </c>
      <c r="IR11" s="1" t="e" cm="1">
        <f t="array" aca="1" ref="IR11" ca="1">CONCATENATE(INDIRECT(ADDRESS(1,MATCH(_xlfn.MAXIFS(B11:IG11,metrics.rec,"R"),B11:IG11,0)+1)), ", ", INDIRECT(ADDRESS(2,MATCH(_xlfn.MAXIFS(B11:IG11,metrics.rec,"R"),B11:IG11,0)+1)))</f>
        <v>#N/A</v>
      </c>
      <c r="IS11" s="1" t="e" cm="1">
        <f t="array" aca="1" ref="IS11" ca="1">CONCATENATE(INDIRECT(ADDRESS(1,MATCH(_xlfn.MAXIFS(B11:IG11,metrics.rec,"Precision"),B11:IG11,0)+1)), ", ", INDIRECT(ADDRESS(2,MATCH(_xlfn.MAXIFS(B11:IG11,metrics.rec,"Precision"),B11:IG11,0)+1)))</f>
        <v>#N/A</v>
      </c>
      <c r="IT11" s="1" t="e" cm="1">
        <f t="array" aca="1" ref="IT11" ca="1">CONCATENATE(INDIRECT(ADDRESS(1,MATCH(_xlfn.MAXIFS(B11:IG11,metrics.rec,"Recall"),B11:IG11,0)+1)), ", ", INDIRECT(ADDRESS(2,MATCH(_xlfn.MAXIFS(B11:IG11,metrics.rec,"Recall"),B11:IG11,0)+1)))</f>
        <v>#N/A</v>
      </c>
      <c r="IU11" s="1" t="e" cm="1">
        <f t="array" aca="1" ref="IU11" ca="1">CONCATENATE(INDIRECT(ADDRESS(1,MATCH(_xlfn.MAXIFS(B11:IG11,metrics.rec,"Coverage"),B11:IG11,0)+1)), ", ", INDIRECT(ADDRESS(2,MATCH(_xlfn.MAXIFS(B11:IG11,metrics.rec,"Coverage"),B11:IG11,0)+1)))</f>
        <v>#N/A</v>
      </c>
      <c r="IV11" s="1" t="e" cm="1">
        <f t="array" aca="1" ref="IV11" ca="1">CONCATENATE(INDIRECT(ADDRESS(1,MATCH(_xlfn.MAXIFS(B11:IG11,metrics.rec,"Recatio"),B11:IG11,0)+1)), ", ", INDIRECT(ADDRESS(2,MATCH(_xlfn.MAXIFS(B11:IG11,metrics.rec,"Recatio"),B11:IG11,0)+1)))</f>
        <v>#N/A</v>
      </c>
      <c r="IW11" s="1" t="e" cm="1">
        <f t="array" aca="1" ref="IW11" ca="1">CONCATENATE(INDIRECT(ADDRESS(1,MATCH(_xlfn.MINIFS(B11:IG11,metrics.rec,"Time"),B11:IG11,0)+1)), ", ", INDIRECT(ADDRESS(2,MATCH(_xlfn.MINIFS(B11:IG11,metrics.rec,"Time"),B11:IG11,0)+1)))</f>
        <v>#N/A</v>
      </c>
    </row>
    <row r="12" spans="1:257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/>
      <c r="AI12" s="4"/>
      <c r="AJ12" s="4"/>
      <c r="AK12" s="4"/>
      <c r="AL12" s="4"/>
      <c r="AM12" s="4"/>
      <c r="AN12" s="4"/>
      <c r="AO12" s="4"/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 t="e">
        <f t="shared" si="0"/>
        <v>#DIV/0!</v>
      </c>
      <c r="II12" s="4" t="e">
        <f t="shared" si="1"/>
        <v>#DIV/0!</v>
      </c>
      <c r="IJ12" s="4" t="e">
        <f t="shared" si="2"/>
        <v>#DIV/0!</v>
      </c>
      <c r="IK12" s="4" t="e">
        <f t="shared" si="3"/>
        <v>#DIV/0!</v>
      </c>
      <c r="IL12" s="4" t="e">
        <f t="shared" si="4"/>
        <v>#DIV/0!</v>
      </c>
      <c r="IM12" s="4" t="e">
        <f t="shared" si="5"/>
        <v>#DIV/0!</v>
      </c>
      <c r="IN12" s="4" t="e">
        <f t="shared" si="6"/>
        <v>#DIV/0!</v>
      </c>
      <c r="IO12" s="4" t="e">
        <f t="shared" si="7"/>
        <v>#DIV/0!</v>
      </c>
      <c r="IP12" s="1" t="e" cm="1">
        <f t="array" aca="1" ref="IP12" ca="1">CONCATENATE(INDIRECT(ADDRESS(1,MATCH(_xlfn.MINIFS(B12:IG12,metrics.rec,"MAE"),B12:IG12,0)+1)), ", ", INDIRECT(ADDRESS(2,MATCH(_xlfn.MINIFS(B12:IG12,metrics.rec,"MAE"),B12:IG12,0)+1)))</f>
        <v>#N/A</v>
      </c>
      <c r="IQ12" s="1" t="e" cm="1">
        <f t="array" aca="1" ref="IQ12" ca="1">CONCATENATE(INDIRECT(ADDRESS(1,MATCH(_xlfn.MINIFS(B12:IG12,metrics.rec,"MSE"),B12:IG12,0)+1)), ", ", INDIRECT(ADDRESS(2,MATCH(_xlfn.MINIFS(B12:IG12,metrics.rec,"MSE"),B12:IG12,0)+1)))</f>
        <v>#N/A</v>
      </c>
      <c r="IR12" s="1" t="e" cm="1">
        <f t="array" aca="1" ref="IR12" ca="1">CONCATENATE(INDIRECT(ADDRESS(1,MATCH(_xlfn.MAXIFS(B12:IG12,metrics.rec,"R"),B12:IG12,0)+1)), ", ", INDIRECT(ADDRESS(2,MATCH(_xlfn.MAXIFS(B12:IG12,metrics.rec,"R"),B12:IG12,0)+1)))</f>
        <v>#N/A</v>
      </c>
      <c r="IS12" s="1" t="e" cm="1">
        <f t="array" aca="1" ref="IS12" ca="1">CONCATENATE(INDIRECT(ADDRESS(1,MATCH(_xlfn.MAXIFS(B12:IG12,metrics.rec,"Precision"),B12:IG12,0)+1)), ", ", INDIRECT(ADDRESS(2,MATCH(_xlfn.MAXIFS(B12:IG12,metrics.rec,"Precision"),B12:IG12,0)+1)))</f>
        <v>#N/A</v>
      </c>
      <c r="IT12" s="1" t="e" cm="1">
        <f t="array" aca="1" ref="IT12" ca="1">CONCATENATE(INDIRECT(ADDRESS(1,MATCH(_xlfn.MAXIFS(B12:IG12,metrics.rec,"Recall"),B12:IG12,0)+1)), ", ", INDIRECT(ADDRESS(2,MATCH(_xlfn.MAXIFS(B12:IG12,metrics.rec,"Recall"),B12:IG12,0)+1)))</f>
        <v>#N/A</v>
      </c>
      <c r="IU12" s="1" t="e" cm="1">
        <f t="array" aca="1" ref="IU12" ca="1">CONCATENATE(INDIRECT(ADDRESS(1,MATCH(_xlfn.MAXIFS(B12:IG12,metrics.rec,"Coverage"),B12:IG12,0)+1)), ", ", INDIRECT(ADDRESS(2,MATCH(_xlfn.MAXIFS(B12:IG12,metrics.rec,"Coverage"),B12:IG12,0)+1)))</f>
        <v>#N/A</v>
      </c>
      <c r="IV12" s="1" t="e" cm="1">
        <f t="array" aca="1" ref="IV12" ca="1">CONCATENATE(INDIRECT(ADDRESS(1,MATCH(_xlfn.MAXIFS(B12:IG12,metrics.rec,"Recatio"),B12:IG12,0)+1)), ", ", INDIRECT(ADDRESS(2,MATCH(_xlfn.MAXIFS(B12:IG12,metrics.rec,"Recatio"),B12:IG12,0)+1)))</f>
        <v>#N/A</v>
      </c>
      <c r="IW12" s="1" t="e" cm="1">
        <f t="array" aca="1" ref="IW12" ca="1">CONCATENATE(INDIRECT(ADDRESS(1,MATCH(_xlfn.MINIFS(B12:IG12,metrics.rec,"Time"),B12:IG12,0)+1)), ", ", INDIRECT(ADDRESS(2,MATCH(_xlfn.MINIFS(B12:IG12,metrics.rec,"Time"),B12:IG12,0)+1)))</f>
        <v>#N/A</v>
      </c>
    </row>
    <row r="13" spans="1:257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>
        <v>0.59040000000000004</v>
      </c>
      <c r="S13" s="4">
        <v>0.60770000000000002</v>
      </c>
      <c r="T13" s="4">
        <v>0.22370000000000001</v>
      </c>
      <c r="U13" s="4">
        <v>1.06E-2</v>
      </c>
      <c r="V13" s="4">
        <v>0.88900000000000001</v>
      </c>
      <c r="W13" s="4">
        <v>0.55330000000000001</v>
      </c>
      <c r="X13" s="4">
        <v>0.94020000000000004</v>
      </c>
      <c r="Y13" s="4">
        <v>0.10059999999999999</v>
      </c>
      <c r="Z13" s="5"/>
      <c r="AA13" s="5"/>
      <c r="AB13" s="5"/>
      <c r="AC13" s="5"/>
      <c r="AD13" s="5"/>
      <c r="AE13" s="5"/>
      <c r="AF13" s="5"/>
      <c r="AG13" s="5"/>
      <c r="AH13" s="4"/>
      <c r="AI13" s="4"/>
      <c r="AJ13" s="4"/>
      <c r="AK13" s="4"/>
      <c r="AL13" s="4"/>
      <c r="AM13" s="4"/>
      <c r="AN13" s="4"/>
      <c r="AO13" s="4"/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0.59250000000000003</v>
      </c>
      <c r="BG13" s="14">
        <v>0.61240000000000006</v>
      </c>
      <c r="BH13" s="14">
        <v>0.21759999999999999</v>
      </c>
      <c r="BI13" s="14">
        <v>1.0500000000000001E-2</v>
      </c>
      <c r="BJ13" s="14">
        <v>0.89159999999999995</v>
      </c>
      <c r="BK13" s="14"/>
      <c r="BL13" s="14">
        <v>0.94099999999999995</v>
      </c>
      <c r="BM13" s="14">
        <v>0.19600000000000001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0.59209999999999996</v>
      </c>
      <c r="CU13" s="4">
        <v>0.61099999999999999</v>
      </c>
      <c r="CV13" s="4">
        <v>0.2165</v>
      </c>
      <c r="CW13" s="4">
        <v>1.06E-2</v>
      </c>
      <c r="CX13" s="4">
        <v>0.89049999999999996</v>
      </c>
      <c r="CY13" s="4">
        <v>0.55120000000000002</v>
      </c>
      <c r="CZ13" s="4">
        <v>0.93930000000000002</v>
      </c>
      <c r="DA13" s="4">
        <v>0.18090000000000001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>
        <v>0.59299999999999997</v>
      </c>
      <c r="EI13" s="5">
        <v>0.61329999999999996</v>
      </c>
      <c r="EJ13" s="5">
        <v>0.2228</v>
      </c>
      <c r="EK13" s="5">
        <v>1.06E-2</v>
      </c>
      <c r="EL13" s="5">
        <v>0.8901</v>
      </c>
      <c r="EM13" s="5">
        <v>0.55469999999999997</v>
      </c>
      <c r="EN13" s="5">
        <v>0.9395</v>
      </c>
      <c r="EO13" s="5">
        <v>0.1623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0.59209999999999996</v>
      </c>
      <c r="FW13" s="4">
        <v>0.6119</v>
      </c>
      <c r="FX13" s="4">
        <v>0.2172</v>
      </c>
      <c r="FY13" s="4">
        <v>1.0500000000000001E-2</v>
      </c>
      <c r="FZ13" s="4">
        <v>0.89029999999999998</v>
      </c>
      <c r="GA13" s="4">
        <v>0.55389999999999995</v>
      </c>
      <c r="GB13" s="4">
        <v>0.93910000000000005</v>
      </c>
      <c r="GC13" s="4">
        <v>0.1187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0.59201999999999999</v>
      </c>
      <c r="II13" s="4">
        <f t="shared" si="1"/>
        <v>0.61125999999999991</v>
      </c>
      <c r="IJ13" s="4">
        <f t="shared" si="2"/>
        <v>0.21956000000000003</v>
      </c>
      <c r="IK13" s="4">
        <f t="shared" si="3"/>
        <v>1.056E-2</v>
      </c>
      <c r="IL13" s="4">
        <f t="shared" si="4"/>
        <v>0.89030000000000009</v>
      </c>
      <c r="IM13" s="4">
        <f t="shared" si="5"/>
        <v>0.55327499999999996</v>
      </c>
      <c r="IN13" s="4">
        <f t="shared" si="6"/>
        <v>0.93981999999999988</v>
      </c>
      <c r="IO13" s="4">
        <f t="shared" si="7"/>
        <v>0.1517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k=5, r=0.5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k=5, r=0.5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k=5, r=0.5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r=0.5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k=10, r=0.5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r=0.5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k=10, r=0.5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r=0.5</v>
      </c>
    </row>
    <row r="14" spans="1:257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/>
      <c r="AI14" s="4"/>
      <c r="AJ14" s="4"/>
      <c r="AK14" s="4"/>
      <c r="AL14" s="4"/>
      <c r="AM14" s="4"/>
      <c r="AN14" s="4"/>
      <c r="AO14" s="4"/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 t="e">
        <f t="shared" si="0"/>
        <v>#DIV/0!</v>
      </c>
      <c r="II14" s="4" t="e">
        <f t="shared" si="1"/>
        <v>#DIV/0!</v>
      </c>
      <c r="IJ14" s="4" t="e">
        <f t="shared" si="2"/>
        <v>#DIV/0!</v>
      </c>
      <c r="IK14" s="4" t="e">
        <f t="shared" si="3"/>
        <v>#DIV/0!</v>
      </c>
      <c r="IL14" s="4" t="e">
        <f t="shared" si="4"/>
        <v>#DIV/0!</v>
      </c>
      <c r="IM14" s="4" t="e">
        <f t="shared" si="5"/>
        <v>#DIV/0!</v>
      </c>
      <c r="IN14" s="4" t="e">
        <f t="shared" si="6"/>
        <v>#DIV/0!</v>
      </c>
      <c r="IO14" s="4" t="e">
        <f t="shared" si="7"/>
        <v>#DIV/0!</v>
      </c>
      <c r="IP14" s="1" t="e" cm="1">
        <f t="array" aca="1" ref="IP14" ca="1">CONCATENATE(INDIRECT(ADDRESS(1,MATCH(_xlfn.MINIFS(B14:IG14,metrics.rec,"MAE"),B14:IG14,0)+1)), ", ", INDIRECT(ADDRESS(2,MATCH(_xlfn.MINIFS(B14:IG14,metrics.rec,"MAE"),B14:IG14,0)+1)))</f>
        <v>#N/A</v>
      </c>
      <c r="IQ14" s="1" t="e" cm="1">
        <f t="array" aca="1" ref="IQ14" ca="1">CONCATENATE(INDIRECT(ADDRESS(1,MATCH(_xlfn.MINIFS(B14:IG14,metrics.rec,"MSE"),B14:IG14,0)+1)), ", ", INDIRECT(ADDRESS(2,MATCH(_xlfn.MINIFS(B14:IG14,metrics.rec,"MSE"),B14:IG14,0)+1)))</f>
        <v>#N/A</v>
      </c>
      <c r="IR14" s="1" t="e" cm="1">
        <f t="array" aca="1" ref="IR14" ca="1">CONCATENATE(INDIRECT(ADDRESS(1,MATCH(_xlfn.MAXIFS(B14:IG14,metrics.rec,"R"),B14:IG14,0)+1)), ", ", INDIRECT(ADDRESS(2,MATCH(_xlfn.MAXIFS(B14:IG14,metrics.rec,"R"),B14:IG14,0)+1)))</f>
        <v>#N/A</v>
      </c>
      <c r="IS14" s="1" t="e" cm="1">
        <f t="array" aca="1" ref="IS14" ca="1">CONCATENATE(INDIRECT(ADDRESS(1,MATCH(_xlfn.MAXIFS(B14:IG14,metrics.rec,"Precision"),B14:IG14,0)+1)), ", ", INDIRECT(ADDRESS(2,MATCH(_xlfn.MAXIFS(B14:IG14,metrics.rec,"Precision"),B14:IG14,0)+1)))</f>
        <v>#N/A</v>
      </c>
      <c r="IT14" s="1" t="e" cm="1">
        <f t="array" aca="1" ref="IT14" ca="1">CONCATENATE(INDIRECT(ADDRESS(1,MATCH(_xlfn.MAXIFS(B14:IG14,metrics.rec,"Recall"),B14:IG14,0)+1)), ", ", INDIRECT(ADDRESS(2,MATCH(_xlfn.MAXIFS(B14:IG14,metrics.rec,"Recall"),B14:IG14,0)+1)))</f>
        <v>#N/A</v>
      </c>
      <c r="IU14" s="1" t="e" cm="1">
        <f t="array" aca="1" ref="IU14" ca="1">CONCATENATE(INDIRECT(ADDRESS(1,MATCH(_xlfn.MAXIFS(B14:IG14,metrics.rec,"Coverage"),B14:IG14,0)+1)), ", ", INDIRECT(ADDRESS(2,MATCH(_xlfn.MAXIFS(B14:IG14,metrics.rec,"Coverage"),B14:IG14,0)+1)))</f>
        <v>#N/A</v>
      </c>
      <c r="IV14" s="1" t="e" cm="1">
        <f t="array" aca="1" ref="IV14" ca="1">CONCATENATE(INDIRECT(ADDRESS(1,MATCH(_xlfn.MAXIFS(B14:IG14,metrics.rec,"Recatio"),B14:IG14,0)+1)), ", ", INDIRECT(ADDRESS(2,MATCH(_xlfn.MAXIFS(B14:IG14,metrics.rec,"Recatio"),B14:IG14,0)+1)))</f>
        <v>#N/A</v>
      </c>
      <c r="IW14" s="1" t="e" cm="1">
        <f t="array" aca="1" ref="IW14" ca="1">CONCATENATE(INDIRECT(ADDRESS(1,MATCH(_xlfn.MINIFS(B14:IG14,metrics.rec,"Time"),B14:IG14,0)+1)), ", ", INDIRECT(ADDRESS(2,MATCH(_xlfn.MINIFS(B14:IG14,metrics.rec,"Time"),B14:IG14,0)+1)))</f>
        <v>#N/A</v>
      </c>
    </row>
    <row r="15" spans="1:257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/>
      <c r="AI15" s="4"/>
      <c r="AJ15" s="4"/>
      <c r="AK15" s="4"/>
      <c r="AL15" s="4"/>
      <c r="AM15" s="4"/>
      <c r="AN15" s="4"/>
      <c r="AO15" s="4"/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 t="e">
        <f t="shared" si="0"/>
        <v>#DIV/0!</v>
      </c>
      <c r="II15" s="4" t="e">
        <f t="shared" si="1"/>
        <v>#DIV/0!</v>
      </c>
      <c r="IJ15" s="4" t="e">
        <f t="shared" si="2"/>
        <v>#DIV/0!</v>
      </c>
      <c r="IK15" s="4" t="e">
        <f t="shared" si="3"/>
        <v>#DIV/0!</v>
      </c>
      <c r="IL15" s="4" t="e">
        <f t="shared" si="4"/>
        <v>#DIV/0!</v>
      </c>
      <c r="IM15" s="4" t="e">
        <f t="shared" si="5"/>
        <v>#DIV/0!</v>
      </c>
      <c r="IN15" s="4" t="e">
        <f t="shared" si="6"/>
        <v>#DIV/0!</v>
      </c>
      <c r="IO15" s="4" t="e">
        <f t="shared" si="7"/>
        <v>#DIV/0!</v>
      </c>
      <c r="IP15" s="1" t="e" cm="1">
        <f t="array" aca="1" ref="IP15" ca="1">CONCATENATE(INDIRECT(ADDRESS(1,MATCH(_xlfn.MINIFS(B15:IG15,metrics.rec,"MAE"),B15:IG15,0)+1)), ", ", INDIRECT(ADDRESS(2,MATCH(_xlfn.MINIFS(B15:IG15,metrics.rec,"MAE"),B15:IG15,0)+1)))</f>
        <v>#N/A</v>
      </c>
      <c r="IQ15" s="1" t="e" cm="1">
        <f t="array" aca="1" ref="IQ15" ca="1">CONCATENATE(INDIRECT(ADDRESS(1,MATCH(_xlfn.MINIFS(B15:IG15,metrics.rec,"MSE"),B15:IG15,0)+1)), ", ", INDIRECT(ADDRESS(2,MATCH(_xlfn.MINIFS(B15:IG15,metrics.rec,"MSE"),B15:IG15,0)+1)))</f>
        <v>#N/A</v>
      </c>
      <c r="IR15" s="1" t="e" cm="1">
        <f t="array" aca="1" ref="IR15" ca="1">CONCATENATE(INDIRECT(ADDRESS(1,MATCH(_xlfn.MAXIFS(B15:IG15,metrics.rec,"R"),B15:IG15,0)+1)), ", ", INDIRECT(ADDRESS(2,MATCH(_xlfn.MAXIFS(B15:IG15,metrics.rec,"R"),B15:IG15,0)+1)))</f>
        <v>#N/A</v>
      </c>
      <c r="IS15" s="1" t="e" cm="1">
        <f t="array" aca="1" ref="IS15" ca="1">CONCATENATE(INDIRECT(ADDRESS(1,MATCH(_xlfn.MAXIFS(B15:IG15,metrics.rec,"Precision"),B15:IG15,0)+1)), ", ", INDIRECT(ADDRESS(2,MATCH(_xlfn.MAXIFS(B15:IG15,metrics.rec,"Precision"),B15:IG15,0)+1)))</f>
        <v>#N/A</v>
      </c>
      <c r="IT15" s="1" t="e" cm="1">
        <f t="array" aca="1" ref="IT15" ca="1">CONCATENATE(INDIRECT(ADDRESS(1,MATCH(_xlfn.MAXIFS(B15:IG15,metrics.rec,"Recall"),B15:IG15,0)+1)), ", ", INDIRECT(ADDRESS(2,MATCH(_xlfn.MAXIFS(B15:IG15,metrics.rec,"Recall"),B15:IG15,0)+1)))</f>
        <v>#N/A</v>
      </c>
      <c r="IU15" s="1" t="e" cm="1">
        <f t="array" aca="1" ref="IU15" ca="1">CONCATENATE(INDIRECT(ADDRESS(1,MATCH(_xlfn.MAXIFS(B15:IG15,metrics.rec,"Coverage"),B15:IG15,0)+1)), ", ", INDIRECT(ADDRESS(2,MATCH(_xlfn.MAXIFS(B15:IG15,metrics.rec,"Coverage"),B15:IG15,0)+1)))</f>
        <v>#N/A</v>
      </c>
      <c r="IV15" s="1" t="e" cm="1">
        <f t="array" aca="1" ref="IV15" ca="1">CONCATENATE(INDIRECT(ADDRESS(1,MATCH(_xlfn.MAXIFS(B15:IG15,metrics.rec,"Recatio"),B15:IG15,0)+1)), ", ", INDIRECT(ADDRESS(2,MATCH(_xlfn.MAXIFS(B15:IG15,metrics.rec,"Recatio"),B15:IG15,0)+1)))</f>
        <v>#N/A</v>
      </c>
      <c r="IW15" s="1" t="e" cm="1">
        <f t="array" aca="1" ref="IW15" ca="1">CONCATENATE(INDIRECT(ADDRESS(1,MATCH(_xlfn.MINIFS(B15:IG15,metrics.rec,"Time"),B15:IG15,0)+1)), ", ", INDIRECT(ADDRESS(2,MATCH(_xlfn.MINIFS(B15:IG15,metrics.rec,"Time"),B15:IG15,0)+1)))</f>
        <v>#N/A</v>
      </c>
    </row>
    <row r="16" spans="1:257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/>
      <c r="AI16" s="4"/>
      <c r="AJ16" s="4"/>
      <c r="AK16" s="4"/>
      <c r="AL16" s="4"/>
      <c r="AM16" s="4"/>
      <c r="AN16" s="4"/>
      <c r="AO16" s="4"/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 t="e">
        <f t="shared" si="0"/>
        <v>#DIV/0!</v>
      </c>
      <c r="II16" s="4" t="e">
        <f t="shared" si="1"/>
        <v>#DIV/0!</v>
      </c>
      <c r="IJ16" s="4" t="e">
        <f t="shared" si="2"/>
        <v>#DIV/0!</v>
      </c>
      <c r="IK16" s="4" t="e">
        <f t="shared" si="3"/>
        <v>#DIV/0!</v>
      </c>
      <c r="IL16" s="4" t="e">
        <f t="shared" si="4"/>
        <v>#DIV/0!</v>
      </c>
      <c r="IM16" s="4" t="e">
        <f t="shared" si="5"/>
        <v>#DIV/0!</v>
      </c>
      <c r="IN16" s="4" t="e">
        <f t="shared" si="6"/>
        <v>#DIV/0!</v>
      </c>
      <c r="IO16" s="4" t="e">
        <f t="shared" si="7"/>
        <v>#DIV/0!</v>
      </c>
      <c r="IP16" s="1" t="e" cm="1">
        <f t="array" aca="1" ref="IP16" ca="1">CONCATENATE(INDIRECT(ADDRESS(1,MATCH(_xlfn.MINIFS(B16:IG16,metrics.rec,"MAE"),B16:IG16,0)+1)), ", ", INDIRECT(ADDRESS(2,MATCH(_xlfn.MINIFS(B16:IG16,metrics.rec,"MAE"),B16:IG16,0)+1)))</f>
        <v>#N/A</v>
      </c>
      <c r="IQ16" s="1" t="e" cm="1">
        <f t="array" aca="1" ref="IQ16" ca="1">CONCATENATE(INDIRECT(ADDRESS(1,MATCH(_xlfn.MINIFS(B16:IG16,metrics.rec,"MSE"),B16:IG16,0)+1)), ", ", INDIRECT(ADDRESS(2,MATCH(_xlfn.MINIFS(B16:IG16,metrics.rec,"MSE"),B16:IG16,0)+1)))</f>
        <v>#N/A</v>
      </c>
      <c r="IR16" s="1" t="e" cm="1">
        <f t="array" aca="1" ref="IR16" ca="1">CONCATENATE(INDIRECT(ADDRESS(1,MATCH(_xlfn.MAXIFS(B16:IG16,metrics.rec,"R"),B16:IG16,0)+1)), ", ", INDIRECT(ADDRESS(2,MATCH(_xlfn.MAXIFS(B16:IG16,metrics.rec,"R"),B16:IG16,0)+1)))</f>
        <v>#N/A</v>
      </c>
      <c r="IS16" s="1" t="e" cm="1">
        <f t="array" aca="1" ref="IS16" ca="1">CONCATENATE(INDIRECT(ADDRESS(1,MATCH(_xlfn.MAXIFS(B16:IG16,metrics.rec,"Precision"),B16:IG16,0)+1)), ", ", INDIRECT(ADDRESS(2,MATCH(_xlfn.MAXIFS(B16:IG16,metrics.rec,"Precision"),B16:IG16,0)+1)))</f>
        <v>#N/A</v>
      </c>
      <c r="IT16" s="1" t="e" cm="1">
        <f t="array" aca="1" ref="IT16" ca="1">CONCATENATE(INDIRECT(ADDRESS(1,MATCH(_xlfn.MAXIFS(B16:IG16,metrics.rec,"Recall"),B16:IG16,0)+1)), ", ", INDIRECT(ADDRESS(2,MATCH(_xlfn.MAXIFS(B16:IG16,metrics.rec,"Recall"),B16:IG16,0)+1)))</f>
        <v>#N/A</v>
      </c>
      <c r="IU16" s="1" t="e" cm="1">
        <f t="array" aca="1" ref="IU16" ca="1">CONCATENATE(INDIRECT(ADDRESS(1,MATCH(_xlfn.MAXIFS(B16:IG16,metrics.rec,"Coverage"),B16:IG16,0)+1)), ", ", INDIRECT(ADDRESS(2,MATCH(_xlfn.MAXIFS(B16:IG16,metrics.rec,"Coverage"),B16:IG16,0)+1)))</f>
        <v>#N/A</v>
      </c>
      <c r="IV16" s="1" t="e" cm="1">
        <f t="array" aca="1" ref="IV16" ca="1">CONCATENATE(INDIRECT(ADDRESS(1,MATCH(_xlfn.MAXIFS(B16:IG16,metrics.rec,"Recatio"),B16:IG16,0)+1)), ", ", INDIRECT(ADDRESS(2,MATCH(_xlfn.MAXIFS(B16:IG16,metrics.rec,"Recatio"),B16:IG16,0)+1)))</f>
        <v>#N/A</v>
      </c>
      <c r="IW16" s="1" t="e" cm="1">
        <f t="array" aca="1" ref="IW16" ca="1">CONCATENATE(INDIRECT(ADDRESS(1,MATCH(_xlfn.MINIFS(B16:IG16,metrics.rec,"Time"),B16:IG16,0)+1)), ", ", INDIRECT(ADDRESS(2,MATCH(_xlfn.MINIFS(B16:IG16,metrics.rec,"Time"),B16:IG16,0)+1)))</f>
        <v>#N/A</v>
      </c>
    </row>
    <row r="17" spans="1:257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/>
      <c r="AI17" s="4"/>
      <c r="AJ17" s="4"/>
      <c r="AK17" s="4"/>
      <c r="AL17" s="4"/>
      <c r="AM17" s="4"/>
      <c r="AN17" s="4"/>
      <c r="AO17" s="4"/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 t="e">
        <f t="shared" si="0"/>
        <v>#DIV/0!</v>
      </c>
      <c r="II17" s="4" t="e">
        <f t="shared" si="1"/>
        <v>#DIV/0!</v>
      </c>
      <c r="IJ17" s="4" t="e">
        <f t="shared" si="2"/>
        <v>#DIV/0!</v>
      </c>
      <c r="IK17" s="4" t="e">
        <f t="shared" si="3"/>
        <v>#DIV/0!</v>
      </c>
      <c r="IL17" s="4" t="e">
        <f t="shared" si="4"/>
        <v>#DIV/0!</v>
      </c>
      <c r="IM17" s="4" t="e">
        <f t="shared" si="5"/>
        <v>#DIV/0!</v>
      </c>
      <c r="IN17" s="4" t="e">
        <f t="shared" si="6"/>
        <v>#DIV/0!</v>
      </c>
      <c r="IO17" s="4" t="e">
        <f t="shared" si="7"/>
        <v>#DIV/0!</v>
      </c>
      <c r="IP17" s="1" t="e" cm="1">
        <f t="array" aca="1" ref="IP17" ca="1">CONCATENATE(INDIRECT(ADDRESS(1,MATCH(_xlfn.MINIFS(B17:IG17,metrics.rec,"MAE"),B17:IG17,0)+1)), ", ", INDIRECT(ADDRESS(2,MATCH(_xlfn.MINIFS(B17:IG17,metrics.rec,"MAE"),B17:IG17,0)+1)))</f>
        <v>#N/A</v>
      </c>
      <c r="IQ17" s="1" t="e" cm="1">
        <f t="array" aca="1" ref="IQ17" ca="1">CONCATENATE(INDIRECT(ADDRESS(1,MATCH(_xlfn.MINIFS(B17:IG17,metrics.rec,"MSE"),B17:IG17,0)+1)), ", ", INDIRECT(ADDRESS(2,MATCH(_xlfn.MINIFS(B17:IG17,metrics.rec,"MSE"),B17:IG17,0)+1)))</f>
        <v>#N/A</v>
      </c>
      <c r="IR17" s="1" t="e" cm="1">
        <f t="array" aca="1" ref="IR17" ca="1">CONCATENATE(INDIRECT(ADDRESS(1,MATCH(_xlfn.MAXIFS(B17:IG17,metrics.rec,"R"),B17:IG17,0)+1)), ", ", INDIRECT(ADDRESS(2,MATCH(_xlfn.MAXIFS(B17:IG17,metrics.rec,"R"),B17:IG17,0)+1)))</f>
        <v>#N/A</v>
      </c>
      <c r="IS17" s="1" t="e" cm="1">
        <f t="array" aca="1" ref="IS17" ca="1">CONCATENATE(INDIRECT(ADDRESS(1,MATCH(_xlfn.MAXIFS(B17:IG17,metrics.rec,"Precision"),B17:IG17,0)+1)), ", ", INDIRECT(ADDRESS(2,MATCH(_xlfn.MAXIFS(B17:IG17,metrics.rec,"Precision"),B17:IG17,0)+1)))</f>
        <v>#N/A</v>
      </c>
      <c r="IT17" s="1" t="e" cm="1">
        <f t="array" aca="1" ref="IT17" ca="1">CONCATENATE(INDIRECT(ADDRESS(1,MATCH(_xlfn.MAXIFS(B17:IG17,metrics.rec,"Recall"),B17:IG17,0)+1)), ", ", INDIRECT(ADDRESS(2,MATCH(_xlfn.MAXIFS(B17:IG17,metrics.rec,"Recall"),B17:IG17,0)+1)))</f>
        <v>#N/A</v>
      </c>
      <c r="IU17" s="1" t="e" cm="1">
        <f t="array" aca="1" ref="IU17" ca="1">CONCATENATE(INDIRECT(ADDRESS(1,MATCH(_xlfn.MAXIFS(B17:IG17,metrics.rec,"Coverage"),B17:IG17,0)+1)), ", ", INDIRECT(ADDRESS(2,MATCH(_xlfn.MAXIFS(B17:IG17,metrics.rec,"Coverage"),B17:IG17,0)+1)))</f>
        <v>#N/A</v>
      </c>
      <c r="IV17" s="1" t="e" cm="1">
        <f t="array" aca="1" ref="IV17" ca="1">CONCATENATE(INDIRECT(ADDRESS(1,MATCH(_xlfn.MAXIFS(B17:IG17,metrics.rec,"Recatio"),B17:IG17,0)+1)), ", ", INDIRECT(ADDRESS(2,MATCH(_xlfn.MAXIFS(B17:IG17,metrics.rec,"Recatio"),B17:IG17,0)+1)))</f>
        <v>#N/A</v>
      </c>
      <c r="IW17" s="1" t="e" cm="1">
        <f t="array" aca="1" ref="IW17" ca="1">CONCATENATE(INDIRECT(ADDRESS(1,MATCH(_xlfn.MINIFS(B17:IG17,metrics.rec,"Time"),B17:IG17,0)+1)), ", ", INDIRECT(ADDRESS(2,MATCH(_xlfn.MINIFS(B17:IG17,metrics.rec,"Time"),B17:IG17,0)+1)))</f>
        <v>#N/A</v>
      </c>
    </row>
    <row r="18" spans="1:257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/>
      <c r="AI18" s="4"/>
      <c r="AJ18" s="4"/>
      <c r="AK18" s="4"/>
      <c r="AL18" s="4"/>
      <c r="AM18" s="4"/>
      <c r="AN18" s="4"/>
      <c r="AO18" s="4"/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 t="e">
        <f t="shared" si="0"/>
        <v>#DIV/0!</v>
      </c>
      <c r="II18" s="4" t="e">
        <f t="shared" si="1"/>
        <v>#DIV/0!</v>
      </c>
      <c r="IJ18" s="4" t="e">
        <f t="shared" si="2"/>
        <v>#DIV/0!</v>
      </c>
      <c r="IK18" s="4" t="e">
        <f t="shared" si="3"/>
        <v>#DIV/0!</v>
      </c>
      <c r="IL18" s="4" t="e">
        <f t="shared" si="4"/>
        <v>#DIV/0!</v>
      </c>
      <c r="IM18" s="4" t="e">
        <f t="shared" si="5"/>
        <v>#DIV/0!</v>
      </c>
      <c r="IN18" s="4" t="e">
        <f t="shared" si="6"/>
        <v>#DIV/0!</v>
      </c>
      <c r="IO18" s="4" t="e">
        <f t="shared" si="7"/>
        <v>#DIV/0!</v>
      </c>
      <c r="IP18" s="1" t="e" cm="1">
        <f t="array" aca="1" ref="IP18" ca="1">CONCATENATE(INDIRECT(ADDRESS(1,MATCH(_xlfn.MINIFS(B18:IG18,metrics.rec,"MAE"),B18:IG18,0)+1)), ", ", INDIRECT(ADDRESS(2,MATCH(_xlfn.MINIFS(B18:IG18,metrics.rec,"MAE"),B18:IG18,0)+1)))</f>
        <v>#N/A</v>
      </c>
      <c r="IQ18" s="1" t="e" cm="1">
        <f t="array" aca="1" ref="IQ18" ca="1">CONCATENATE(INDIRECT(ADDRESS(1,MATCH(_xlfn.MINIFS(B18:IG18,metrics.rec,"MSE"),B18:IG18,0)+1)), ", ", INDIRECT(ADDRESS(2,MATCH(_xlfn.MINIFS(B18:IG18,metrics.rec,"MSE"),B18:IG18,0)+1)))</f>
        <v>#N/A</v>
      </c>
      <c r="IR18" s="1" t="e" cm="1">
        <f t="array" aca="1" ref="IR18" ca="1">CONCATENATE(INDIRECT(ADDRESS(1,MATCH(_xlfn.MAXIFS(B18:IG18,metrics.rec,"R"),B18:IG18,0)+1)), ", ", INDIRECT(ADDRESS(2,MATCH(_xlfn.MAXIFS(B18:IG18,metrics.rec,"R"),B18:IG18,0)+1)))</f>
        <v>#N/A</v>
      </c>
      <c r="IS18" s="1" t="e" cm="1">
        <f t="array" aca="1" ref="IS18" ca="1">CONCATENATE(INDIRECT(ADDRESS(1,MATCH(_xlfn.MAXIFS(B18:IG18,metrics.rec,"Precision"),B18:IG18,0)+1)), ", ", INDIRECT(ADDRESS(2,MATCH(_xlfn.MAXIFS(B18:IG18,metrics.rec,"Precision"),B18:IG18,0)+1)))</f>
        <v>#N/A</v>
      </c>
      <c r="IT18" s="1" t="e" cm="1">
        <f t="array" aca="1" ref="IT18" ca="1">CONCATENATE(INDIRECT(ADDRESS(1,MATCH(_xlfn.MAXIFS(B18:IG18,metrics.rec,"Recall"),B18:IG18,0)+1)), ", ", INDIRECT(ADDRESS(2,MATCH(_xlfn.MAXIFS(B18:IG18,metrics.rec,"Recall"),B18:IG18,0)+1)))</f>
        <v>#N/A</v>
      </c>
      <c r="IU18" s="1" t="e" cm="1">
        <f t="array" aca="1" ref="IU18" ca="1">CONCATENATE(INDIRECT(ADDRESS(1,MATCH(_xlfn.MAXIFS(B18:IG18,metrics.rec,"Coverage"),B18:IG18,0)+1)), ", ", INDIRECT(ADDRESS(2,MATCH(_xlfn.MAXIFS(B18:IG18,metrics.rec,"Coverage"),B18:IG18,0)+1)))</f>
        <v>#N/A</v>
      </c>
      <c r="IV18" s="1" t="e" cm="1">
        <f t="array" aca="1" ref="IV18" ca="1">CONCATENATE(INDIRECT(ADDRESS(1,MATCH(_xlfn.MAXIFS(B18:IG18,metrics.rec,"Recatio"),B18:IG18,0)+1)), ", ", INDIRECT(ADDRESS(2,MATCH(_xlfn.MAXIFS(B18:IG18,metrics.rec,"Recatio"),B18:IG18,0)+1)))</f>
        <v>#N/A</v>
      </c>
      <c r="IW18" s="1" t="e" cm="1">
        <f t="array" aca="1" ref="IW18" ca="1">CONCATENATE(INDIRECT(ADDRESS(1,MATCH(_xlfn.MINIFS(B18:IG18,metrics.rec,"Time"),B18:IG18,0)+1)), ", ", INDIRECT(ADDRESS(2,MATCH(_xlfn.MINIFS(B18:IG18,metrics.rec,"Time"),B18:IG18,0)+1)))</f>
        <v>#N/A</v>
      </c>
    </row>
    <row r="19" spans="1:257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/>
      <c r="AI19" s="4"/>
      <c r="AJ19" s="4"/>
      <c r="AK19" s="4"/>
      <c r="AL19" s="4"/>
      <c r="AM19" s="4"/>
      <c r="AN19" s="4"/>
      <c r="AO19" s="4"/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 t="e">
        <f t="shared" si="0"/>
        <v>#DIV/0!</v>
      </c>
      <c r="II19" s="4" t="e">
        <f t="shared" si="1"/>
        <v>#DIV/0!</v>
      </c>
      <c r="IJ19" s="4" t="e">
        <f t="shared" si="2"/>
        <v>#DIV/0!</v>
      </c>
      <c r="IK19" s="4" t="e">
        <f t="shared" si="3"/>
        <v>#DIV/0!</v>
      </c>
      <c r="IL19" s="4" t="e">
        <f t="shared" si="4"/>
        <v>#DIV/0!</v>
      </c>
      <c r="IM19" s="4" t="e">
        <f t="shared" si="5"/>
        <v>#DIV/0!</v>
      </c>
      <c r="IN19" s="4" t="e">
        <f t="shared" si="6"/>
        <v>#DIV/0!</v>
      </c>
      <c r="IO19" s="4" t="e">
        <f t="shared" si="7"/>
        <v>#DIV/0!</v>
      </c>
      <c r="IP19" s="1" t="e" cm="1">
        <f t="array" aca="1" ref="IP19" ca="1">CONCATENATE(INDIRECT(ADDRESS(1,MATCH(_xlfn.MINIFS(B19:IG19,metrics.rec,"MAE"),B19:IG19,0)+1)), ", ", INDIRECT(ADDRESS(2,MATCH(_xlfn.MINIFS(B19:IG19,metrics.rec,"MAE"),B19:IG19,0)+1)))</f>
        <v>#N/A</v>
      </c>
      <c r="IQ19" s="1" t="e" cm="1">
        <f t="array" aca="1" ref="IQ19" ca="1">CONCATENATE(INDIRECT(ADDRESS(1,MATCH(_xlfn.MINIFS(B19:IG19,metrics.rec,"MSE"),B19:IG19,0)+1)), ", ", INDIRECT(ADDRESS(2,MATCH(_xlfn.MINIFS(B19:IG19,metrics.rec,"MSE"),B19:IG19,0)+1)))</f>
        <v>#N/A</v>
      </c>
      <c r="IR19" s="1" t="e" cm="1">
        <f t="array" aca="1" ref="IR19" ca="1">CONCATENATE(INDIRECT(ADDRESS(1,MATCH(_xlfn.MAXIFS(B19:IG19,metrics.rec,"R"),B19:IG19,0)+1)), ", ", INDIRECT(ADDRESS(2,MATCH(_xlfn.MAXIFS(B19:IG19,metrics.rec,"R"),B19:IG19,0)+1)))</f>
        <v>#N/A</v>
      </c>
      <c r="IS19" s="1" t="e" cm="1">
        <f t="array" aca="1" ref="IS19" ca="1">CONCATENATE(INDIRECT(ADDRESS(1,MATCH(_xlfn.MAXIFS(B19:IG19,metrics.rec,"Precision"),B19:IG19,0)+1)), ", ", INDIRECT(ADDRESS(2,MATCH(_xlfn.MAXIFS(B19:IG19,metrics.rec,"Precision"),B19:IG19,0)+1)))</f>
        <v>#N/A</v>
      </c>
      <c r="IT19" s="1" t="e" cm="1">
        <f t="array" aca="1" ref="IT19" ca="1">CONCATENATE(INDIRECT(ADDRESS(1,MATCH(_xlfn.MAXIFS(B19:IG19,metrics.rec,"Recall"),B19:IG19,0)+1)), ", ", INDIRECT(ADDRESS(2,MATCH(_xlfn.MAXIFS(B19:IG19,metrics.rec,"Recall"),B19:IG19,0)+1)))</f>
        <v>#N/A</v>
      </c>
      <c r="IU19" s="1" t="e" cm="1">
        <f t="array" aca="1" ref="IU19" ca="1">CONCATENATE(INDIRECT(ADDRESS(1,MATCH(_xlfn.MAXIFS(B19:IG19,metrics.rec,"Coverage"),B19:IG19,0)+1)), ", ", INDIRECT(ADDRESS(2,MATCH(_xlfn.MAXIFS(B19:IG19,metrics.rec,"Coverage"),B19:IG19,0)+1)))</f>
        <v>#N/A</v>
      </c>
      <c r="IV19" s="1" t="e" cm="1">
        <f t="array" aca="1" ref="IV19" ca="1">CONCATENATE(INDIRECT(ADDRESS(1,MATCH(_xlfn.MAXIFS(B19:IG19,metrics.rec,"Recatio"),B19:IG19,0)+1)), ", ", INDIRECT(ADDRESS(2,MATCH(_xlfn.MAXIFS(B19:IG19,metrics.rec,"Recatio"),B19:IG19,0)+1)))</f>
        <v>#N/A</v>
      </c>
      <c r="IW19" s="1" t="e" cm="1">
        <f t="array" aca="1" ref="IW19" ca="1">CONCATENATE(INDIRECT(ADDRESS(1,MATCH(_xlfn.MINIFS(B19:IG19,metrics.rec,"Time"),B19:IG19,0)+1)), ", ", INDIRECT(ADDRESS(2,MATCH(_xlfn.MINIFS(B19:IG19,metrics.rec,"Time"),B19:IG19,0)+1)))</f>
        <v>#N/A</v>
      </c>
    </row>
    <row r="20" spans="1:257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>
        <v>0.59089999999999998</v>
      </c>
      <c r="S20" s="4">
        <v>0.61299999999999999</v>
      </c>
      <c r="T20" s="4">
        <v>0.2243</v>
      </c>
      <c r="U20" s="4">
        <v>8.0999999999999996E-3</v>
      </c>
      <c r="V20" s="4">
        <v>0.89700000000000002</v>
      </c>
      <c r="W20" s="4">
        <v>0.73109999999999997</v>
      </c>
      <c r="X20" s="4">
        <v>0.94640000000000002</v>
      </c>
      <c r="Y20" s="4">
        <v>0.10639999999999999</v>
      </c>
      <c r="Z20" s="5"/>
      <c r="AA20" s="5"/>
      <c r="AB20" s="5"/>
      <c r="AC20" s="5"/>
      <c r="AD20" s="5"/>
      <c r="AE20" s="5"/>
      <c r="AF20" s="5"/>
      <c r="AG20" s="5"/>
      <c r="AH20" s="4"/>
      <c r="AI20" s="4"/>
      <c r="AJ20" s="4"/>
      <c r="AK20" s="4"/>
      <c r="AL20" s="4"/>
      <c r="AM20" s="4"/>
      <c r="AN20" s="4"/>
      <c r="AO20" s="4"/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0.59299999999999997</v>
      </c>
      <c r="BG20" s="14">
        <v>0.61870000000000003</v>
      </c>
      <c r="BH20" s="14">
        <v>0.2132</v>
      </c>
      <c r="BI20" s="14">
        <v>8.0000000000000002E-3</v>
      </c>
      <c r="BJ20" s="14">
        <v>0.89990000000000003</v>
      </c>
      <c r="BK20" s="14">
        <v>0.73440000000000005</v>
      </c>
      <c r="BL20" s="14">
        <v>0.94740000000000002</v>
      </c>
      <c r="BM20" s="14">
        <v>9.0300000000000005E-2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0.59260000000000002</v>
      </c>
      <c r="CU20" s="4">
        <v>0.61729999999999996</v>
      </c>
      <c r="CV20" s="4">
        <v>0.21479999999999999</v>
      </c>
      <c r="CW20" s="4">
        <v>8.0999999999999996E-3</v>
      </c>
      <c r="CX20" s="4">
        <v>0.89900000000000002</v>
      </c>
      <c r="CY20" s="4">
        <v>0.72789999999999999</v>
      </c>
      <c r="CZ20" s="4">
        <v>0.9456</v>
      </c>
      <c r="DA20" s="4">
        <v>0.1928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>
        <v>0.59409999999999996</v>
      </c>
      <c r="EI20" s="5">
        <v>0.62029999999999996</v>
      </c>
      <c r="EJ20" s="5">
        <v>0.22040000000000001</v>
      </c>
      <c r="EK20" s="5">
        <v>8.0999999999999996E-3</v>
      </c>
      <c r="EL20" s="5">
        <v>0.89890000000000003</v>
      </c>
      <c r="EM20" s="5">
        <v>0.72970000000000002</v>
      </c>
      <c r="EN20" s="5">
        <v>0.94479999999999997</v>
      </c>
      <c r="EO20" s="5">
        <v>0.19089999999999999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>
        <v>0.59289999999999998</v>
      </c>
      <c r="FW20" s="4">
        <v>0.61919999999999997</v>
      </c>
      <c r="FX20" s="4">
        <v>0.2135</v>
      </c>
      <c r="FY20" s="4">
        <v>8.0999999999999996E-3</v>
      </c>
      <c r="FZ20" s="4">
        <v>0.89890000000000003</v>
      </c>
      <c r="GA20" s="4">
        <v>0.7298</v>
      </c>
      <c r="GB20" s="4">
        <v>0.94530000000000003</v>
      </c>
      <c r="GC20" s="4">
        <v>0.12859999999999999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0.5927</v>
      </c>
      <c r="II20" s="4">
        <f t="shared" si="1"/>
        <v>0.61769999999999992</v>
      </c>
      <c r="IJ20" s="4">
        <f t="shared" si="2"/>
        <v>0.21724000000000002</v>
      </c>
      <c r="IK20" s="4">
        <f t="shared" si="3"/>
        <v>8.0799999999999986E-3</v>
      </c>
      <c r="IL20" s="4">
        <f t="shared" si="4"/>
        <v>0.89874000000000009</v>
      </c>
      <c r="IM20" s="4">
        <f t="shared" si="5"/>
        <v>0.73058000000000001</v>
      </c>
      <c r="IN20" s="4">
        <f t="shared" si="6"/>
        <v>0.94589999999999996</v>
      </c>
      <c r="IO20" s="4">
        <f t="shared" si="7"/>
        <v>0.14179999999999998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k=5, r=0.5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k=5, r=0.5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k=5, r=0.5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r=0.5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k=10, r=0.5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k=10, r=0.5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k=10, r=0.5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k=10, r=0.5</v>
      </c>
    </row>
    <row r="21" spans="1:257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>
        <v>0.58679999999999999</v>
      </c>
      <c r="S21" s="4">
        <v>0.60370000000000001</v>
      </c>
      <c r="T21" s="4">
        <v>0.2266</v>
      </c>
      <c r="U21" s="4">
        <v>1.06E-2</v>
      </c>
      <c r="V21" s="4">
        <v>0.88759999999999994</v>
      </c>
      <c r="W21" s="4">
        <v>0.55279999999999996</v>
      </c>
      <c r="X21" s="4">
        <v>0.94020000000000004</v>
      </c>
      <c r="Y21" s="4">
        <v>0.1046</v>
      </c>
      <c r="Z21" s="5"/>
      <c r="AA21" s="5"/>
      <c r="AB21" s="5"/>
      <c r="AC21" s="5"/>
      <c r="AD21" s="5"/>
      <c r="AE21" s="5"/>
      <c r="AF21" s="5"/>
      <c r="AG21" s="5"/>
      <c r="AH21" s="4"/>
      <c r="AI21" s="4"/>
      <c r="AJ21" s="4"/>
      <c r="AK21" s="4"/>
      <c r="AL21" s="4"/>
      <c r="AM21" s="4"/>
      <c r="AN21" s="4"/>
      <c r="AO21" s="4"/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0.5887</v>
      </c>
      <c r="BG21" s="14">
        <v>0.6089</v>
      </c>
      <c r="BH21" s="14">
        <v>0.2175</v>
      </c>
      <c r="BI21" s="14">
        <v>1.0500000000000001E-2</v>
      </c>
      <c r="BJ21" s="14">
        <v>0.8901</v>
      </c>
      <c r="BK21" s="14">
        <v>0.55279999999999996</v>
      </c>
      <c r="BL21" s="14">
        <v>0.94110000000000005</v>
      </c>
      <c r="BM21" s="14">
        <v>8.5999999999999993E-2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0.58840000000000003</v>
      </c>
      <c r="CU21" s="4">
        <v>0.60780000000000001</v>
      </c>
      <c r="CV21" s="4">
        <v>0.21909999999999999</v>
      </c>
      <c r="CW21" s="4">
        <v>1.06E-2</v>
      </c>
      <c r="CX21" s="4">
        <v>0.88949999999999996</v>
      </c>
      <c r="CY21" s="4">
        <v>0.55079999999999996</v>
      </c>
      <c r="CZ21" s="4">
        <v>0.9395</v>
      </c>
      <c r="DA21" s="4">
        <v>0.19239999999999999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>
        <v>0.58940000000000003</v>
      </c>
      <c r="EI21" s="5">
        <v>0.6099</v>
      </c>
      <c r="EJ21" s="5">
        <v>0.2261</v>
      </c>
      <c r="EK21" s="5">
        <v>1.0500000000000001E-2</v>
      </c>
      <c r="EL21" s="5">
        <v>0.88880000000000003</v>
      </c>
      <c r="EM21" s="5">
        <v>0.5544</v>
      </c>
      <c r="EN21" s="5">
        <v>0.9395</v>
      </c>
      <c r="EO21" s="5">
        <v>0.16189999999999999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>
        <v>0.58850000000000002</v>
      </c>
      <c r="FW21" s="4">
        <v>0.60929999999999995</v>
      </c>
      <c r="FX21" s="4">
        <v>0.2195</v>
      </c>
      <c r="FY21" s="4">
        <v>1.0500000000000001E-2</v>
      </c>
      <c r="FZ21" s="4">
        <v>0.88900000000000001</v>
      </c>
      <c r="GA21" s="4">
        <v>0.55349999999999999</v>
      </c>
      <c r="GB21" s="4">
        <v>0.93920000000000003</v>
      </c>
      <c r="GC21" s="4">
        <v>0.1082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0.58835999999999999</v>
      </c>
      <c r="II21" s="4">
        <f t="shared" si="1"/>
        <v>0.60792000000000002</v>
      </c>
      <c r="IJ21" s="4">
        <f t="shared" si="2"/>
        <v>0.22176000000000001</v>
      </c>
      <c r="IK21" s="4">
        <f t="shared" si="3"/>
        <v>1.0540000000000001E-2</v>
      </c>
      <c r="IL21" s="4">
        <f t="shared" si="4"/>
        <v>0.88900000000000001</v>
      </c>
      <c r="IM21" s="4">
        <f t="shared" si="5"/>
        <v>0.55286000000000002</v>
      </c>
      <c r="IN21" s="4">
        <f t="shared" si="6"/>
        <v>0.93990000000000007</v>
      </c>
      <c r="IO21" s="4">
        <f t="shared" si="7"/>
        <v>0.13061999999999999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k=5, r=0.5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k=5, r=0.5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k=5, r=0.5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r=0.5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k=10, r=0.5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r=0.5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k=10, r=0.5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k=10, r=0.5</v>
      </c>
    </row>
    <row r="22" spans="1:257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>
        <v>0.59119999999999995</v>
      </c>
      <c r="S22" s="4">
        <v>0.60909999999999997</v>
      </c>
      <c r="T22" s="4">
        <v>0.2177</v>
      </c>
      <c r="U22" s="4">
        <v>1.06E-2</v>
      </c>
      <c r="V22" s="4">
        <v>0.89070000000000005</v>
      </c>
      <c r="W22" s="4">
        <v>0.55449999999999999</v>
      </c>
      <c r="X22" s="4">
        <v>0.94020000000000004</v>
      </c>
      <c r="Y22" s="4">
        <v>0.11559999999999999</v>
      </c>
      <c r="Z22" s="5"/>
      <c r="AA22" s="5"/>
      <c r="AB22" s="5"/>
      <c r="AC22" s="5"/>
      <c r="AD22" s="5"/>
      <c r="AE22" s="5"/>
      <c r="AF22" s="5"/>
      <c r="AG22" s="5"/>
      <c r="AH22" s="4"/>
      <c r="AI22" s="4"/>
      <c r="AJ22" s="4"/>
      <c r="AK22" s="4"/>
      <c r="AL22" s="4"/>
      <c r="AM22" s="4"/>
      <c r="AN22" s="4"/>
      <c r="AO22" s="4"/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0.59319999999999995</v>
      </c>
      <c r="BG22" s="14">
        <v>0.61339999999999995</v>
      </c>
      <c r="BH22" s="14">
        <v>0.2074</v>
      </c>
      <c r="BI22" s="14">
        <v>1.0500000000000001E-2</v>
      </c>
      <c r="BJ22" s="14">
        <v>0.89429999999999998</v>
      </c>
      <c r="BK22" s="14"/>
      <c r="BL22" s="14">
        <v>0.94089999999999996</v>
      </c>
      <c r="BM22" s="14">
        <v>0.192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>
        <v>0.59250000000000003</v>
      </c>
      <c r="CU22" s="4">
        <v>0.61180000000000001</v>
      </c>
      <c r="CV22" s="4">
        <v>0.20599999999999999</v>
      </c>
      <c r="CW22" s="4">
        <v>1.06E-2</v>
      </c>
      <c r="CX22" s="4">
        <v>0.8931</v>
      </c>
      <c r="CY22" s="4">
        <v>0.55249999999999999</v>
      </c>
      <c r="CZ22" s="4">
        <v>0.93930000000000002</v>
      </c>
      <c r="DA22" s="4">
        <v>0.20480000000000001</v>
      </c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>
        <v>0.59370000000000001</v>
      </c>
      <c r="EI22" s="5">
        <v>0.61480000000000001</v>
      </c>
      <c r="EJ22" s="5">
        <v>0.21290000000000001</v>
      </c>
      <c r="EK22" s="5">
        <v>1.06E-2</v>
      </c>
      <c r="EL22" s="5">
        <v>0.89249999999999996</v>
      </c>
      <c r="EM22" s="5">
        <v>0.55600000000000005</v>
      </c>
      <c r="EN22" s="5">
        <v>0.9395</v>
      </c>
      <c r="EO22" s="5">
        <v>0.16420000000000001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0.59279999999999999</v>
      </c>
      <c r="FW22" s="4">
        <v>0.61329999999999996</v>
      </c>
      <c r="FX22" s="4">
        <v>0.20660000000000001</v>
      </c>
      <c r="FY22" s="4">
        <v>1.0500000000000001E-2</v>
      </c>
      <c r="FZ22" s="4">
        <v>0.89259999999999995</v>
      </c>
      <c r="GA22" s="4">
        <v>0.55530000000000002</v>
      </c>
      <c r="GB22" s="4">
        <v>0.93910000000000005</v>
      </c>
      <c r="GC22" s="4">
        <v>0.10589999999999999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0.59267999999999998</v>
      </c>
      <c r="II22" s="4">
        <f t="shared" si="1"/>
        <v>0.61247999999999991</v>
      </c>
      <c r="IJ22" s="4">
        <f t="shared" si="2"/>
        <v>0.21012</v>
      </c>
      <c r="IK22" s="4">
        <f t="shared" si="3"/>
        <v>1.056E-2</v>
      </c>
      <c r="IL22" s="4">
        <f t="shared" si="4"/>
        <v>0.8926400000000001</v>
      </c>
      <c r="IM22" s="4">
        <f t="shared" si="5"/>
        <v>0.55457500000000004</v>
      </c>
      <c r="IN22" s="4">
        <f t="shared" si="6"/>
        <v>0.93979999999999997</v>
      </c>
      <c r="IO22" s="4">
        <f t="shared" si="7"/>
        <v>0.1565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k=5, r=0.5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k=5, r=0.5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k=5, r=0.5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r=0.5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k=10, r=0.5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r=0.5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k=10, r=0.5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k=50, r=0.5</v>
      </c>
    </row>
    <row r="23" spans="1:257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/>
      <c r="AI23" s="4"/>
      <c r="AJ23" s="4"/>
      <c r="AK23" s="4"/>
      <c r="AL23" s="4"/>
      <c r="AM23" s="4"/>
      <c r="AN23" s="4"/>
      <c r="AO23" s="4"/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 t="e">
        <f t="shared" si="0"/>
        <v>#DIV/0!</v>
      </c>
      <c r="II23" s="4" t="e">
        <f t="shared" si="1"/>
        <v>#DIV/0!</v>
      </c>
      <c r="IJ23" s="4" t="e">
        <f t="shared" si="2"/>
        <v>#DIV/0!</v>
      </c>
      <c r="IK23" s="4" t="e">
        <f t="shared" si="3"/>
        <v>#DIV/0!</v>
      </c>
      <c r="IL23" s="4" t="e">
        <f t="shared" si="4"/>
        <v>#DIV/0!</v>
      </c>
      <c r="IM23" s="4" t="e">
        <f t="shared" si="5"/>
        <v>#DIV/0!</v>
      </c>
      <c r="IN23" s="4" t="e">
        <f t="shared" si="6"/>
        <v>#DIV/0!</v>
      </c>
      <c r="IO23" s="4" t="e">
        <f t="shared" si="7"/>
        <v>#DIV/0!</v>
      </c>
      <c r="IP23" s="1" t="e" cm="1">
        <f t="array" aca="1" ref="IP23" ca="1">CONCATENATE(INDIRECT(ADDRESS(1,MATCH(_xlfn.MINIFS(B23:IG23,metrics.rec,"MAE"),B23:IG23,0)+1)), ", ", INDIRECT(ADDRESS(2,MATCH(_xlfn.MINIFS(B23:IG23,metrics.rec,"MAE"),B23:IG23,0)+1)))</f>
        <v>#N/A</v>
      </c>
      <c r="IQ23" s="1" t="e" cm="1">
        <f t="array" aca="1" ref="IQ23" ca="1">CONCATENATE(INDIRECT(ADDRESS(1,MATCH(_xlfn.MINIFS(B23:IG23,metrics.rec,"MSE"),B23:IG23,0)+1)), ", ", INDIRECT(ADDRESS(2,MATCH(_xlfn.MINIFS(B23:IG23,metrics.rec,"MSE"),B23:IG23,0)+1)))</f>
        <v>#N/A</v>
      </c>
      <c r="IR23" s="1" t="e" cm="1">
        <f t="array" aca="1" ref="IR23" ca="1">CONCATENATE(INDIRECT(ADDRESS(1,MATCH(_xlfn.MAXIFS(B23:IG23,metrics.rec,"R"),B23:IG23,0)+1)), ", ", INDIRECT(ADDRESS(2,MATCH(_xlfn.MAXIFS(B23:IG23,metrics.rec,"R"),B23:IG23,0)+1)))</f>
        <v>#N/A</v>
      </c>
      <c r="IS23" s="1" t="e" cm="1">
        <f t="array" aca="1" ref="IS23" ca="1">CONCATENATE(INDIRECT(ADDRESS(1,MATCH(_xlfn.MAXIFS(B23:IG23,metrics.rec,"Precision"),B23:IG23,0)+1)), ", ", INDIRECT(ADDRESS(2,MATCH(_xlfn.MAXIFS(B23:IG23,metrics.rec,"Precision"),B23:IG23,0)+1)))</f>
        <v>#N/A</v>
      </c>
      <c r="IT23" s="1" t="e" cm="1">
        <f t="array" aca="1" ref="IT23" ca="1">CONCATENATE(INDIRECT(ADDRESS(1,MATCH(_xlfn.MAXIFS(B23:IG23,metrics.rec,"Recall"),B23:IG23,0)+1)), ", ", INDIRECT(ADDRESS(2,MATCH(_xlfn.MAXIFS(B23:IG23,metrics.rec,"Recall"),B23:IG23,0)+1)))</f>
        <v>#N/A</v>
      </c>
      <c r="IU23" s="1" t="e" cm="1">
        <f t="array" aca="1" ref="IU23" ca="1">CONCATENATE(INDIRECT(ADDRESS(1,MATCH(_xlfn.MAXIFS(B23:IG23,metrics.rec,"Coverage"),B23:IG23,0)+1)), ", ", INDIRECT(ADDRESS(2,MATCH(_xlfn.MAXIFS(B23:IG23,metrics.rec,"Coverage"),B23:IG23,0)+1)))</f>
        <v>#N/A</v>
      </c>
      <c r="IV23" s="1" t="e" cm="1">
        <f t="array" aca="1" ref="IV23" ca="1">CONCATENATE(INDIRECT(ADDRESS(1,MATCH(_xlfn.MAXIFS(B23:IG23,metrics.rec,"Recatio"),B23:IG23,0)+1)), ", ", INDIRECT(ADDRESS(2,MATCH(_xlfn.MAXIFS(B23:IG23,metrics.rec,"Recatio"),B23:IG23,0)+1)))</f>
        <v>#N/A</v>
      </c>
      <c r="IW23" s="1" t="e" cm="1">
        <f t="array" aca="1" ref="IW23" ca="1">CONCATENATE(INDIRECT(ADDRESS(1,MATCH(_xlfn.MINIFS(B23:IG23,metrics.rec,"Time"),B23:IG23,0)+1)), ", ", INDIRECT(ADDRESS(2,MATCH(_xlfn.MINIFS(B23:IG23,metrics.rec,"Time"),B23:IG23,0)+1)))</f>
        <v>#N/A</v>
      </c>
    </row>
    <row r="24" spans="1:257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/>
      <c r="AI24" s="4"/>
      <c r="AJ24" s="4"/>
      <c r="AK24" s="4"/>
      <c r="AL24" s="4"/>
      <c r="AM24" s="4"/>
      <c r="AN24" s="4"/>
      <c r="AO24" s="4"/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 t="e">
        <f t="shared" si="0"/>
        <v>#DIV/0!</v>
      </c>
      <c r="II24" s="4" t="e">
        <f t="shared" si="1"/>
        <v>#DIV/0!</v>
      </c>
      <c r="IJ24" s="4" t="e">
        <f t="shared" si="2"/>
        <v>#DIV/0!</v>
      </c>
      <c r="IK24" s="4" t="e">
        <f t="shared" si="3"/>
        <v>#DIV/0!</v>
      </c>
      <c r="IL24" s="4" t="e">
        <f t="shared" si="4"/>
        <v>#DIV/0!</v>
      </c>
      <c r="IM24" s="4" t="e">
        <f t="shared" si="5"/>
        <v>#DIV/0!</v>
      </c>
      <c r="IN24" s="4" t="e">
        <f t="shared" si="6"/>
        <v>#DIV/0!</v>
      </c>
      <c r="IO24" s="4" t="e">
        <f t="shared" si="7"/>
        <v>#DIV/0!</v>
      </c>
      <c r="IP24" s="1" t="e" cm="1">
        <f t="array" aca="1" ref="IP24" ca="1">CONCATENATE(INDIRECT(ADDRESS(1,MATCH(_xlfn.MINIFS(B24:IG24,metrics.rec,"MAE"),B24:IG24,0)+1)), ", ", INDIRECT(ADDRESS(2,MATCH(_xlfn.MINIFS(B24:IG24,metrics.rec,"MAE"),B24:IG24,0)+1)))</f>
        <v>#N/A</v>
      </c>
      <c r="IQ24" s="1" t="e" cm="1">
        <f t="array" aca="1" ref="IQ24" ca="1">CONCATENATE(INDIRECT(ADDRESS(1,MATCH(_xlfn.MINIFS(B24:IG24,metrics.rec,"MSE"),B24:IG24,0)+1)), ", ", INDIRECT(ADDRESS(2,MATCH(_xlfn.MINIFS(B24:IG24,metrics.rec,"MSE"),B24:IG24,0)+1)))</f>
        <v>#N/A</v>
      </c>
      <c r="IR24" s="1" t="e" cm="1">
        <f t="array" aca="1" ref="IR24" ca="1">CONCATENATE(INDIRECT(ADDRESS(1,MATCH(_xlfn.MAXIFS(B24:IG24,metrics.rec,"R"),B24:IG24,0)+1)), ", ", INDIRECT(ADDRESS(2,MATCH(_xlfn.MAXIFS(B24:IG24,metrics.rec,"R"),B24:IG24,0)+1)))</f>
        <v>#N/A</v>
      </c>
      <c r="IS24" s="1" t="e" cm="1">
        <f t="array" aca="1" ref="IS24" ca="1">CONCATENATE(INDIRECT(ADDRESS(1,MATCH(_xlfn.MAXIFS(B24:IG24,metrics.rec,"Precision"),B24:IG24,0)+1)), ", ", INDIRECT(ADDRESS(2,MATCH(_xlfn.MAXIFS(B24:IG24,metrics.rec,"Precision"),B24:IG24,0)+1)))</f>
        <v>#N/A</v>
      </c>
      <c r="IT24" s="1" t="e" cm="1">
        <f t="array" aca="1" ref="IT24" ca="1">CONCATENATE(INDIRECT(ADDRESS(1,MATCH(_xlfn.MAXIFS(B24:IG24,metrics.rec,"Recall"),B24:IG24,0)+1)), ", ", INDIRECT(ADDRESS(2,MATCH(_xlfn.MAXIFS(B24:IG24,metrics.rec,"Recall"),B24:IG24,0)+1)))</f>
        <v>#N/A</v>
      </c>
      <c r="IU24" s="1" t="e" cm="1">
        <f t="array" aca="1" ref="IU24" ca="1">CONCATENATE(INDIRECT(ADDRESS(1,MATCH(_xlfn.MAXIFS(B24:IG24,metrics.rec,"Coverage"),B24:IG24,0)+1)), ", ", INDIRECT(ADDRESS(2,MATCH(_xlfn.MAXIFS(B24:IG24,metrics.rec,"Coverage"),B24:IG24,0)+1)))</f>
        <v>#N/A</v>
      </c>
      <c r="IV24" s="1" t="e" cm="1">
        <f t="array" aca="1" ref="IV24" ca="1">CONCATENATE(INDIRECT(ADDRESS(1,MATCH(_xlfn.MAXIFS(B24:IG24,metrics.rec,"Recatio"),B24:IG24,0)+1)), ", ", INDIRECT(ADDRESS(2,MATCH(_xlfn.MAXIFS(B24:IG24,metrics.rec,"Recatio"),B24:IG24,0)+1)))</f>
        <v>#N/A</v>
      </c>
      <c r="IW24" s="1" t="e" cm="1">
        <f t="array" aca="1" ref="IW24" ca="1">CONCATENATE(INDIRECT(ADDRESS(1,MATCH(_xlfn.MINIFS(B24:IG24,metrics.rec,"Time"),B24:IG24,0)+1)), ", ", INDIRECT(ADDRESS(2,MATCH(_xlfn.MINIFS(B24:IG24,metrics.rec,"Time"),B24:IG24,0)+1)))</f>
        <v>#N/A</v>
      </c>
    </row>
    <row r="25" spans="1:257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/>
      <c r="AI25" s="4"/>
      <c r="AJ25" s="4"/>
      <c r="AK25" s="4"/>
      <c r="AL25" s="4"/>
      <c r="AM25" s="4"/>
      <c r="AN25" s="4"/>
      <c r="AO25" s="4"/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 t="e">
        <f t="shared" si="0"/>
        <v>#DIV/0!</v>
      </c>
      <c r="II25" s="4" t="e">
        <f t="shared" si="1"/>
        <v>#DIV/0!</v>
      </c>
      <c r="IJ25" s="4" t="e">
        <f t="shared" si="2"/>
        <v>#DIV/0!</v>
      </c>
      <c r="IK25" s="4" t="e">
        <f t="shared" si="3"/>
        <v>#DIV/0!</v>
      </c>
      <c r="IL25" s="4" t="e">
        <f t="shared" si="4"/>
        <v>#DIV/0!</v>
      </c>
      <c r="IM25" s="4" t="e">
        <f t="shared" si="5"/>
        <v>#DIV/0!</v>
      </c>
      <c r="IN25" s="4" t="e">
        <f t="shared" si="6"/>
        <v>#DIV/0!</v>
      </c>
      <c r="IO25" s="4" t="e">
        <f t="shared" si="7"/>
        <v>#DIV/0!</v>
      </c>
      <c r="IP25" s="1" t="e" cm="1">
        <f t="array" aca="1" ref="IP25" ca="1">CONCATENATE(INDIRECT(ADDRESS(1,MATCH(_xlfn.MINIFS(B25:IG25,metrics.rec,"MAE"),B25:IG25,0)+1)), ", ", INDIRECT(ADDRESS(2,MATCH(_xlfn.MINIFS(B25:IG25,metrics.rec,"MAE"),B25:IG25,0)+1)))</f>
        <v>#N/A</v>
      </c>
      <c r="IQ25" s="1" t="e" cm="1">
        <f t="array" aca="1" ref="IQ25" ca="1">CONCATENATE(INDIRECT(ADDRESS(1,MATCH(_xlfn.MINIFS(B25:IG25,metrics.rec,"MSE"),B25:IG25,0)+1)), ", ", INDIRECT(ADDRESS(2,MATCH(_xlfn.MINIFS(B25:IG25,metrics.rec,"MSE"),B25:IG25,0)+1)))</f>
        <v>#N/A</v>
      </c>
      <c r="IR25" s="1" t="e" cm="1">
        <f t="array" aca="1" ref="IR25" ca="1">CONCATENATE(INDIRECT(ADDRESS(1,MATCH(_xlfn.MAXIFS(B25:IG25,metrics.rec,"R"),B25:IG25,0)+1)), ", ", INDIRECT(ADDRESS(2,MATCH(_xlfn.MAXIFS(B25:IG25,metrics.rec,"R"),B25:IG25,0)+1)))</f>
        <v>#N/A</v>
      </c>
      <c r="IS25" s="1" t="e" cm="1">
        <f t="array" aca="1" ref="IS25" ca="1">CONCATENATE(INDIRECT(ADDRESS(1,MATCH(_xlfn.MAXIFS(B25:IG25,metrics.rec,"Precision"),B25:IG25,0)+1)), ", ", INDIRECT(ADDRESS(2,MATCH(_xlfn.MAXIFS(B25:IG25,metrics.rec,"Precision"),B25:IG25,0)+1)))</f>
        <v>#N/A</v>
      </c>
      <c r="IT25" s="1" t="e" cm="1">
        <f t="array" aca="1" ref="IT25" ca="1">CONCATENATE(INDIRECT(ADDRESS(1,MATCH(_xlfn.MAXIFS(B25:IG25,metrics.rec,"Recall"),B25:IG25,0)+1)), ", ", INDIRECT(ADDRESS(2,MATCH(_xlfn.MAXIFS(B25:IG25,metrics.rec,"Recall"),B25:IG25,0)+1)))</f>
        <v>#N/A</v>
      </c>
      <c r="IU25" s="1" t="e" cm="1">
        <f t="array" aca="1" ref="IU25" ca="1">CONCATENATE(INDIRECT(ADDRESS(1,MATCH(_xlfn.MAXIFS(B25:IG25,metrics.rec,"Coverage"),B25:IG25,0)+1)), ", ", INDIRECT(ADDRESS(2,MATCH(_xlfn.MAXIFS(B25:IG25,metrics.rec,"Coverage"),B25:IG25,0)+1)))</f>
        <v>#N/A</v>
      </c>
      <c r="IV25" s="1" t="e" cm="1">
        <f t="array" aca="1" ref="IV25" ca="1">CONCATENATE(INDIRECT(ADDRESS(1,MATCH(_xlfn.MAXIFS(B25:IG25,metrics.rec,"Recatio"),B25:IG25,0)+1)), ", ", INDIRECT(ADDRESS(2,MATCH(_xlfn.MAXIFS(B25:IG25,metrics.rec,"Recatio"),B25:IG25,0)+1)))</f>
        <v>#N/A</v>
      </c>
      <c r="IW25" s="1" t="e" cm="1">
        <f t="array" aca="1" ref="IW25" ca="1">CONCATENATE(INDIRECT(ADDRESS(1,MATCH(_xlfn.MINIFS(B25:IG25,metrics.rec,"Time"),B25:IG25,0)+1)), ", ", INDIRECT(ADDRESS(2,MATCH(_xlfn.MINIFS(B25:IG25,metrics.rec,"Time"),B25:IG25,0)+1)))</f>
        <v>#N/A</v>
      </c>
    </row>
    <row r="26" spans="1:257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/>
      <c r="AI26" s="4"/>
      <c r="AJ26" s="4"/>
      <c r="AK26" s="4"/>
      <c r="AL26" s="4"/>
      <c r="AM26" s="4"/>
      <c r="AN26" s="4"/>
      <c r="AO26" s="4"/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 t="e">
        <f t="shared" si="0"/>
        <v>#DIV/0!</v>
      </c>
      <c r="II26" s="4" t="e">
        <f t="shared" si="1"/>
        <v>#DIV/0!</v>
      </c>
      <c r="IJ26" s="4" t="e">
        <f t="shared" si="2"/>
        <v>#DIV/0!</v>
      </c>
      <c r="IK26" s="4" t="e">
        <f t="shared" si="3"/>
        <v>#DIV/0!</v>
      </c>
      <c r="IL26" s="4" t="e">
        <f t="shared" si="4"/>
        <v>#DIV/0!</v>
      </c>
      <c r="IM26" s="4" t="e">
        <f t="shared" si="5"/>
        <v>#DIV/0!</v>
      </c>
      <c r="IN26" s="4" t="e">
        <f t="shared" si="6"/>
        <v>#DIV/0!</v>
      </c>
      <c r="IO26" s="4" t="e">
        <f t="shared" si="7"/>
        <v>#DIV/0!</v>
      </c>
      <c r="IP26" s="1" t="e" cm="1">
        <f t="array" aca="1" ref="IP26" ca="1">CONCATENATE(INDIRECT(ADDRESS(1,MATCH(_xlfn.MINIFS(B26:IG26,metrics.rec,"MAE"),B26:IG26,0)+1)), ", ", INDIRECT(ADDRESS(2,MATCH(_xlfn.MINIFS(B26:IG26,metrics.rec,"MAE"),B26:IG26,0)+1)))</f>
        <v>#N/A</v>
      </c>
      <c r="IQ26" s="1" t="e" cm="1">
        <f t="array" aca="1" ref="IQ26" ca="1">CONCATENATE(INDIRECT(ADDRESS(1,MATCH(_xlfn.MINIFS(B26:IG26,metrics.rec,"MSE"),B26:IG26,0)+1)), ", ", INDIRECT(ADDRESS(2,MATCH(_xlfn.MINIFS(B26:IG26,metrics.rec,"MSE"),B26:IG26,0)+1)))</f>
        <v>#N/A</v>
      </c>
      <c r="IR26" s="1" t="e" cm="1">
        <f t="array" aca="1" ref="IR26" ca="1">CONCATENATE(INDIRECT(ADDRESS(1,MATCH(_xlfn.MAXIFS(B26:IG26,metrics.rec,"R"),B26:IG26,0)+1)), ", ", INDIRECT(ADDRESS(2,MATCH(_xlfn.MAXIFS(B26:IG26,metrics.rec,"R"),B26:IG26,0)+1)))</f>
        <v>#N/A</v>
      </c>
      <c r="IS26" s="1" t="e" cm="1">
        <f t="array" aca="1" ref="IS26" ca="1">CONCATENATE(INDIRECT(ADDRESS(1,MATCH(_xlfn.MAXIFS(B26:IG26,metrics.rec,"Precision"),B26:IG26,0)+1)), ", ", INDIRECT(ADDRESS(2,MATCH(_xlfn.MAXIFS(B26:IG26,metrics.rec,"Precision"),B26:IG26,0)+1)))</f>
        <v>#N/A</v>
      </c>
      <c r="IT26" s="1" t="e" cm="1">
        <f t="array" aca="1" ref="IT26" ca="1">CONCATENATE(INDIRECT(ADDRESS(1,MATCH(_xlfn.MAXIFS(B26:IG26,metrics.rec,"Recall"),B26:IG26,0)+1)), ", ", INDIRECT(ADDRESS(2,MATCH(_xlfn.MAXIFS(B26:IG26,metrics.rec,"Recall"),B26:IG26,0)+1)))</f>
        <v>#N/A</v>
      </c>
      <c r="IU26" s="1" t="e" cm="1">
        <f t="array" aca="1" ref="IU26" ca="1">CONCATENATE(INDIRECT(ADDRESS(1,MATCH(_xlfn.MAXIFS(B26:IG26,metrics.rec,"Coverage"),B26:IG26,0)+1)), ", ", INDIRECT(ADDRESS(2,MATCH(_xlfn.MAXIFS(B26:IG26,metrics.rec,"Coverage"),B26:IG26,0)+1)))</f>
        <v>#N/A</v>
      </c>
      <c r="IV26" s="1" t="e" cm="1">
        <f t="array" aca="1" ref="IV26" ca="1">CONCATENATE(INDIRECT(ADDRESS(1,MATCH(_xlfn.MAXIFS(B26:IG26,metrics.rec,"Recatio"),B26:IG26,0)+1)), ", ", INDIRECT(ADDRESS(2,MATCH(_xlfn.MAXIFS(B26:IG26,metrics.rec,"Recatio"),B26:IG26,0)+1)))</f>
        <v>#N/A</v>
      </c>
      <c r="IW26" s="1" t="e" cm="1">
        <f t="array" aca="1" ref="IW26" ca="1">CONCATENATE(INDIRECT(ADDRESS(1,MATCH(_xlfn.MINIFS(B26:IG26,metrics.rec,"Time"),B26:IG26,0)+1)), ", ", INDIRECT(ADDRESS(2,MATCH(_xlfn.MINIFS(B26:IG26,metrics.rec,"Time"),B26:IG26,0)+1)))</f>
        <v>#N/A</v>
      </c>
    </row>
    <row r="27" spans="1:257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/>
      <c r="AI27" s="4"/>
      <c r="AJ27" s="4"/>
      <c r="AK27" s="4"/>
      <c r="AL27" s="4"/>
      <c r="AM27" s="4"/>
      <c r="AN27" s="4"/>
      <c r="AO27" s="4"/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 t="e">
        <f t="shared" si="0"/>
        <v>#DIV/0!</v>
      </c>
      <c r="II27" s="4" t="e">
        <f t="shared" si="1"/>
        <v>#DIV/0!</v>
      </c>
      <c r="IJ27" s="4" t="e">
        <f t="shared" si="2"/>
        <v>#DIV/0!</v>
      </c>
      <c r="IK27" s="4" t="e">
        <f t="shared" si="3"/>
        <v>#DIV/0!</v>
      </c>
      <c r="IL27" s="4" t="e">
        <f t="shared" si="4"/>
        <v>#DIV/0!</v>
      </c>
      <c r="IM27" s="4" t="e">
        <f t="shared" si="5"/>
        <v>#DIV/0!</v>
      </c>
      <c r="IN27" s="4" t="e">
        <f t="shared" si="6"/>
        <v>#DIV/0!</v>
      </c>
      <c r="IO27" s="4" t="e">
        <f t="shared" si="7"/>
        <v>#DIV/0!</v>
      </c>
      <c r="IP27" s="1" t="e" cm="1">
        <f t="array" aca="1" ref="IP27" ca="1">CONCATENATE(INDIRECT(ADDRESS(1,MATCH(_xlfn.MINIFS(B27:IG27,metrics.rec,"MAE"),B27:IG27,0)+1)), ", ", INDIRECT(ADDRESS(2,MATCH(_xlfn.MINIFS(B27:IG27,metrics.rec,"MAE"),B27:IG27,0)+1)))</f>
        <v>#N/A</v>
      </c>
      <c r="IQ27" s="1" t="e" cm="1">
        <f t="array" aca="1" ref="IQ27" ca="1">CONCATENATE(INDIRECT(ADDRESS(1,MATCH(_xlfn.MINIFS(B27:IG27,metrics.rec,"MSE"),B27:IG27,0)+1)), ", ", INDIRECT(ADDRESS(2,MATCH(_xlfn.MINIFS(B27:IG27,metrics.rec,"MSE"),B27:IG27,0)+1)))</f>
        <v>#N/A</v>
      </c>
      <c r="IR27" s="1" t="e" cm="1">
        <f t="array" aca="1" ref="IR27" ca="1">CONCATENATE(INDIRECT(ADDRESS(1,MATCH(_xlfn.MAXIFS(B27:IG27,metrics.rec,"R"),B27:IG27,0)+1)), ", ", INDIRECT(ADDRESS(2,MATCH(_xlfn.MAXIFS(B27:IG27,metrics.rec,"R"),B27:IG27,0)+1)))</f>
        <v>#N/A</v>
      </c>
      <c r="IS27" s="1" t="e" cm="1">
        <f t="array" aca="1" ref="IS27" ca="1">CONCATENATE(INDIRECT(ADDRESS(1,MATCH(_xlfn.MAXIFS(B27:IG27,metrics.rec,"Precision"),B27:IG27,0)+1)), ", ", INDIRECT(ADDRESS(2,MATCH(_xlfn.MAXIFS(B27:IG27,metrics.rec,"Precision"),B27:IG27,0)+1)))</f>
        <v>#N/A</v>
      </c>
      <c r="IT27" s="1" t="e" cm="1">
        <f t="array" aca="1" ref="IT27" ca="1">CONCATENATE(INDIRECT(ADDRESS(1,MATCH(_xlfn.MAXIFS(B27:IG27,metrics.rec,"Recall"),B27:IG27,0)+1)), ", ", INDIRECT(ADDRESS(2,MATCH(_xlfn.MAXIFS(B27:IG27,metrics.rec,"Recall"),B27:IG27,0)+1)))</f>
        <v>#N/A</v>
      </c>
      <c r="IU27" s="1" t="e" cm="1">
        <f t="array" aca="1" ref="IU27" ca="1">CONCATENATE(INDIRECT(ADDRESS(1,MATCH(_xlfn.MAXIFS(B27:IG27,metrics.rec,"Coverage"),B27:IG27,0)+1)), ", ", INDIRECT(ADDRESS(2,MATCH(_xlfn.MAXIFS(B27:IG27,metrics.rec,"Coverage"),B27:IG27,0)+1)))</f>
        <v>#N/A</v>
      </c>
      <c r="IV27" s="1" t="e" cm="1">
        <f t="array" aca="1" ref="IV27" ca="1">CONCATENATE(INDIRECT(ADDRESS(1,MATCH(_xlfn.MAXIFS(B27:IG27,metrics.rec,"Recatio"),B27:IG27,0)+1)), ", ", INDIRECT(ADDRESS(2,MATCH(_xlfn.MAXIFS(B27:IG27,metrics.rec,"Recatio"),B27:IG27,0)+1)))</f>
        <v>#N/A</v>
      </c>
      <c r="IW27" s="1" t="e" cm="1">
        <f t="array" aca="1" ref="IW27" ca="1">CONCATENATE(INDIRECT(ADDRESS(1,MATCH(_xlfn.MINIFS(B27:IG27,metrics.rec,"Time"),B27:IG27,0)+1)), ", ", INDIRECT(ADDRESS(2,MATCH(_xlfn.MINIFS(B27:IG27,metrics.rec,"Time"),B27:IG27,0)+1)))</f>
        <v>#N/A</v>
      </c>
    </row>
    <row r="28" spans="1:257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/>
      <c r="AI28" s="4"/>
      <c r="AJ28" s="4"/>
      <c r="AK28" s="4"/>
      <c r="AL28" s="4"/>
      <c r="AM28" s="4"/>
      <c r="AN28" s="4"/>
      <c r="AO28" s="4"/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 t="e">
        <f t="shared" si="0"/>
        <v>#DIV/0!</v>
      </c>
      <c r="II28" s="4" t="e">
        <f t="shared" si="1"/>
        <v>#DIV/0!</v>
      </c>
      <c r="IJ28" s="4" t="e">
        <f t="shared" si="2"/>
        <v>#DIV/0!</v>
      </c>
      <c r="IK28" s="4" t="e">
        <f t="shared" si="3"/>
        <v>#DIV/0!</v>
      </c>
      <c r="IL28" s="4" t="e">
        <f t="shared" si="4"/>
        <v>#DIV/0!</v>
      </c>
      <c r="IM28" s="4" t="e">
        <f t="shared" si="5"/>
        <v>#DIV/0!</v>
      </c>
      <c r="IN28" s="4" t="e">
        <f t="shared" si="6"/>
        <v>#DIV/0!</v>
      </c>
      <c r="IO28" s="4" t="e">
        <f t="shared" si="7"/>
        <v>#DIV/0!</v>
      </c>
      <c r="IP28" s="1" t="e" cm="1">
        <f t="array" aca="1" ref="IP28" ca="1">CONCATENATE(INDIRECT(ADDRESS(1,MATCH(_xlfn.MINIFS(B28:IG28,metrics.rec,"MAE"),B28:IG28,0)+1)), ", ", INDIRECT(ADDRESS(2,MATCH(_xlfn.MINIFS(B28:IG28,metrics.rec,"MAE"),B28:IG28,0)+1)))</f>
        <v>#N/A</v>
      </c>
      <c r="IQ28" s="1" t="e" cm="1">
        <f t="array" aca="1" ref="IQ28" ca="1">CONCATENATE(INDIRECT(ADDRESS(1,MATCH(_xlfn.MINIFS(B28:IG28,metrics.rec,"MSE"),B28:IG28,0)+1)), ", ", INDIRECT(ADDRESS(2,MATCH(_xlfn.MINIFS(B28:IG28,metrics.rec,"MSE"),B28:IG28,0)+1)))</f>
        <v>#N/A</v>
      </c>
      <c r="IR28" s="1" t="e" cm="1">
        <f t="array" aca="1" ref="IR28" ca="1">CONCATENATE(INDIRECT(ADDRESS(1,MATCH(_xlfn.MAXIFS(B28:IG28,metrics.rec,"R"),B28:IG28,0)+1)), ", ", INDIRECT(ADDRESS(2,MATCH(_xlfn.MAXIFS(B28:IG28,metrics.rec,"R"),B28:IG28,0)+1)))</f>
        <v>#N/A</v>
      </c>
      <c r="IS28" s="1" t="e" cm="1">
        <f t="array" aca="1" ref="IS28" ca="1">CONCATENATE(INDIRECT(ADDRESS(1,MATCH(_xlfn.MAXIFS(B28:IG28,metrics.rec,"Precision"),B28:IG28,0)+1)), ", ", INDIRECT(ADDRESS(2,MATCH(_xlfn.MAXIFS(B28:IG28,metrics.rec,"Precision"),B28:IG28,0)+1)))</f>
        <v>#N/A</v>
      </c>
      <c r="IT28" s="1" t="e" cm="1">
        <f t="array" aca="1" ref="IT28" ca="1">CONCATENATE(INDIRECT(ADDRESS(1,MATCH(_xlfn.MAXIFS(B28:IG28,metrics.rec,"Recall"),B28:IG28,0)+1)), ", ", INDIRECT(ADDRESS(2,MATCH(_xlfn.MAXIFS(B28:IG28,metrics.rec,"Recall"),B28:IG28,0)+1)))</f>
        <v>#N/A</v>
      </c>
      <c r="IU28" s="1" t="e" cm="1">
        <f t="array" aca="1" ref="IU28" ca="1">CONCATENATE(INDIRECT(ADDRESS(1,MATCH(_xlfn.MAXIFS(B28:IG28,metrics.rec,"Coverage"),B28:IG28,0)+1)), ", ", INDIRECT(ADDRESS(2,MATCH(_xlfn.MAXIFS(B28:IG28,metrics.rec,"Coverage"),B28:IG28,0)+1)))</f>
        <v>#N/A</v>
      </c>
      <c r="IV28" s="1" t="e" cm="1">
        <f t="array" aca="1" ref="IV28" ca="1">CONCATENATE(INDIRECT(ADDRESS(1,MATCH(_xlfn.MAXIFS(B28:IG28,metrics.rec,"Recatio"),B28:IG28,0)+1)), ", ", INDIRECT(ADDRESS(2,MATCH(_xlfn.MAXIFS(B28:IG28,metrics.rec,"Recatio"),B28:IG28,0)+1)))</f>
        <v>#N/A</v>
      </c>
      <c r="IW28" s="1" t="e" cm="1">
        <f t="array" aca="1" ref="IW28" ca="1">CONCATENATE(INDIRECT(ADDRESS(1,MATCH(_xlfn.MINIFS(B28:IG28,metrics.rec,"Time"),B28:IG28,0)+1)), ", ", INDIRECT(ADDRESS(2,MATCH(_xlfn.MINIFS(B28:IG28,metrics.rec,"Time"),B28:IG28,0)+1)))</f>
        <v>#N/A</v>
      </c>
    </row>
    <row r="29" spans="1:25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/>
      <c r="AI29" s="4"/>
      <c r="AJ29" s="4"/>
      <c r="AK29" s="4"/>
      <c r="AL29" s="4"/>
      <c r="AM29" s="4"/>
      <c r="AN29" s="4"/>
      <c r="AO29" s="4"/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 t="e">
        <f t="shared" si="0"/>
        <v>#DIV/0!</v>
      </c>
      <c r="II29" s="4" t="e">
        <f t="shared" si="1"/>
        <v>#DIV/0!</v>
      </c>
      <c r="IJ29" s="4" t="e">
        <f t="shared" si="2"/>
        <v>#DIV/0!</v>
      </c>
      <c r="IK29" s="4" t="e">
        <f t="shared" si="3"/>
        <v>#DIV/0!</v>
      </c>
      <c r="IL29" s="4" t="e">
        <f t="shared" si="4"/>
        <v>#DIV/0!</v>
      </c>
      <c r="IM29" s="4" t="e">
        <f t="shared" si="5"/>
        <v>#DIV/0!</v>
      </c>
      <c r="IN29" s="4" t="e">
        <f t="shared" si="6"/>
        <v>#DIV/0!</v>
      </c>
      <c r="IO29" s="4" t="e">
        <f t="shared" si="7"/>
        <v>#DIV/0!</v>
      </c>
      <c r="IP29" s="1" t="e" cm="1">
        <f t="array" aca="1" ref="IP29" ca="1">CONCATENATE(INDIRECT(ADDRESS(1,MATCH(_xlfn.MINIFS(B29:IG29,metrics.rec,"MAE"),B29:IG29,0)+1)), ", ", INDIRECT(ADDRESS(2,MATCH(_xlfn.MINIFS(B29:IG29,metrics.rec,"MAE"),B29:IG29,0)+1)))</f>
        <v>#N/A</v>
      </c>
      <c r="IQ29" s="1" t="e" cm="1">
        <f t="array" aca="1" ref="IQ29" ca="1">CONCATENATE(INDIRECT(ADDRESS(1,MATCH(_xlfn.MINIFS(B29:IG29,metrics.rec,"MSE"),B29:IG29,0)+1)), ", ", INDIRECT(ADDRESS(2,MATCH(_xlfn.MINIFS(B29:IG29,metrics.rec,"MSE"),B29:IG29,0)+1)))</f>
        <v>#N/A</v>
      </c>
      <c r="IR29" s="1" t="e" cm="1">
        <f t="array" aca="1" ref="IR29" ca="1">CONCATENATE(INDIRECT(ADDRESS(1,MATCH(_xlfn.MAXIFS(B29:IG29,metrics.rec,"R"),B29:IG29,0)+1)), ", ", INDIRECT(ADDRESS(2,MATCH(_xlfn.MAXIFS(B29:IG29,metrics.rec,"R"),B29:IG29,0)+1)))</f>
        <v>#N/A</v>
      </c>
      <c r="IS29" s="1" t="e" cm="1">
        <f t="array" aca="1" ref="IS29" ca="1">CONCATENATE(INDIRECT(ADDRESS(1,MATCH(_xlfn.MAXIFS(B29:IG29,metrics.rec,"Precision"),B29:IG29,0)+1)), ", ", INDIRECT(ADDRESS(2,MATCH(_xlfn.MAXIFS(B29:IG29,metrics.rec,"Precision"),B29:IG29,0)+1)))</f>
        <v>#N/A</v>
      </c>
      <c r="IT29" s="1" t="e" cm="1">
        <f t="array" aca="1" ref="IT29" ca="1">CONCATENATE(INDIRECT(ADDRESS(1,MATCH(_xlfn.MAXIFS(B29:IG29,metrics.rec,"Recall"),B29:IG29,0)+1)), ", ", INDIRECT(ADDRESS(2,MATCH(_xlfn.MAXIFS(B29:IG29,metrics.rec,"Recall"),B29:IG29,0)+1)))</f>
        <v>#N/A</v>
      </c>
      <c r="IU29" s="1" t="e" cm="1">
        <f t="array" aca="1" ref="IU29" ca="1">CONCATENATE(INDIRECT(ADDRESS(1,MATCH(_xlfn.MAXIFS(B29:IG29,metrics.rec,"Coverage"),B29:IG29,0)+1)), ", ", INDIRECT(ADDRESS(2,MATCH(_xlfn.MAXIFS(B29:IG29,metrics.rec,"Coverage"),B29:IG29,0)+1)))</f>
        <v>#N/A</v>
      </c>
      <c r="IV29" s="1" t="e" cm="1">
        <f t="array" aca="1" ref="IV29" ca="1">CONCATENATE(INDIRECT(ADDRESS(1,MATCH(_xlfn.MAXIFS(B29:IG29,metrics.rec,"Recatio"),B29:IG29,0)+1)), ", ", INDIRECT(ADDRESS(2,MATCH(_xlfn.MAXIFS(B29:IG29,metrics.rec,"Recatio"),B29:IG29,0)+1)))</f>
        <v>#N/A</v>
      </c>
      <c r="IW29" s="1" t="e" cm="1">
        <f t="array" aca="1" ref="IW29" ca="1">CONCATENATE(INDIRECT(ADDRESS(1,MATCH(_xlfn.MINIFS(B29:IG29,metrics.rec,"Time"),B29:IG29,0)+1)), ", ", INDIRECT(ADDRESS(2,MATCH(_xlfn.MINIFS(B29:IG29,metrics.rec,"Time"),B29:IG29,0)+1)))</f>
        <v>#N/A</v>
      </c>
    </row>
    <row r="30" spans="1:25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/>
      <c r="AI30" s="4"/>
      <c r="AJ30" s="4"/>
      <c r="AK30" s="4"/>
      <c r="AL30" s="4"/>
      <c r="AM30" s="4"/>
      <c r="AN30" s="4"/>
      <c r="AO30" s="4"/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 t="e">
        <f t="shared" si="0"/>
        <v>#DIV/0!</v>
      </c>
      <c r="II30" s="4" t="e">
        <f t="shared" si="1"/>
        <v>#DIV/0!</v>
      </c>
      <c r="IJ30" s="4" t="e">
        <f t="shared" si="2"/>
        <v>#DIV/0!</v>
      </c>
      <c r="IK30" s="4" t="e">
        <f t="shared" si="3"/>
        <v>#DIV/0!</v>
      </c>
      <c r="IL30" s="4" t="e">
        <f t="shared" si="4"/>
        <v>#DIV/0!</v>
      </c>
      <c r="IM30" s="4" t="e">
        <f t="shared" si="5"/>
        <v>#DIV/0!</v>
      </c>
      <c r="IN30" s="4" t="e">
        <f t="shared" si="6"/>
        <v>#DIV/0!</v>
      </c>
      <c r="IO30" s="4" t="e">
        <f t="shared" si="7"/>
        <v>#DIV/0!</v>
      </c>
      <c r="IP30" s="1" t="e" cm="1">
        <f t="array" aca="1" ref="IP30" ca="1">CONCATENATE(INDIRECT(ADDRESS(1,MATCH(_xlfn.MINIFS(B30:IG30,metrics.rec,"MAE"),B30:IG30,0)+1)), ", ", INDIRECT(ADDRESS(2,MATCH(_xlfn.MINIFS(B30:IG30,metrics.rec,"MAE"),B30:IG30,0)+1)))</f>
        <v>#N/A</v>
      </c>
      <c r="IQ30" s="1" t="e" cm="1">
        <f t="array" aca="1" ref="IQ30" ca="1">CONCATENATE(INDIRECT(ADDRESS(1,MATCH(_xlfn.MINIFS(B30:IG30,metrics.rec,"MSE"),B30:IG30,0)+1)), ", ", INDIRECT(ADDRESS(2,MATCH(_xlfn.MINIFS(B30:IG30,metrics.rec,"MSE"),B30:IG30,0)+1)))</f>
        <v>#N/A</v>
      </c>
      <c r="IR30" s="1" t="e" cm="1">
        <f t="array" aca="1" ref="IR30" ca="1">CONCATENATE(INDIRECT(ADDRESS(1,MATCH(_xlfn.MAXIFS(B30:IG30,metrics.rec,"R"),B30:IG30,0)+1)), ", ", INDIRECT(ADDRESS(2,MATCH(_xlfn.MAXIFS(B30:IG30,metrics.rec,"R"),B30:IG30,0)+1)))</f>
        <v>#N/A</v>
      </c>
      <c r="IS30" s="1" t="e" cm="1">
        <f t="array" aca="1" ref="IS30" ca="1">CONCATENATE(INDIRECT(ADDRESS(1,MATCH(_xlfn.MAXIFS(B30:IG30,metrics.rec,"Precision"),B30:IG30,0)+1)), ", ", INDIRECT(ADDRESS(2,MATCH(_xlfn.MAXIFS(B30:IG30,metrics.rec,"Precision"),B30:IG30,0)+1)))</f>
        <v>#N/A</v>
      </c>
      <c r="IT30" s="1" t="e" cm="1">
        <f t="array" aca="1" ref="IT30" ca="1">CONCATENATE(INDIRECT(ADDRESS(1,MATCH(_xlfn.MAXIFS(B30:IG30,metrics.rec,"Recall"),B30:IG30,0)+1)), ", ", INDIRECT(ADDRESS(2,MATCH(_xlfn.MAXIFS(B30:IG30,metrics.rec,"Recall"),B30:IG30,0)+1)))</f>
        <v>#N/A</v>
      </c>
      <c r="IU30" s="1" t="e" cm="1">
        <f t="array" aca="1" ref="IU30" ca="1">CONCATENATE(INDIRECT(ADDRESS(1,MATCH(_xlfn.MAXIFS(B30:IG30,metrics.rec,"Coverage"),B30:IG30,0)+1)), ", ", INDIRECT(ADDRESS(2,MATCH(_xlfn.MAXIFS(B30:IG30,metrics.rec,"Coverage"),B30:IG30,0)+1)))</f>
        <v>#N/A</v>
      </c>
      <c r="IV30" s="1" t="e" cm="1">
        <f t="array" aca="1" ref="IV30" ca="1">CONCATENATE(INDIRECT(ADDRESS(1,MATCH(_xlfn.MAXIFS(B30:IG30,metrics.rec,"Recatio"),B30:IG30,0)+1)), ", ", INDIRECT(ADDRESS(2,MATCH(_xlfn.MAXIFS(B30:IG30,metrics.rec,"Recatio"),B30:IG30,0)+1)))</f>
        <v>#N/A</v>
      </c>
      <c r="IW30" s="1" t="e" cm="1">
        <f t="array" aca="1" ref="IW30" ca="1">CONCATENATE(INDIRECT(ADDRESS(1,MATCH(_xlfn.MINIFS(B30:IG30,metrics.rec,"Time"),B30:IG30,0)+1)), ", ", INDIRECT(ADDRESS(2,MATCH(_xlfn.MINIFS(B30:IG30,metrics.rec,"Time"),B30:IG30,0)+1)))</f>
        <v>#N/A</v>
      </c>
    </row>
    <row r="31" spans="1:25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/>
      <c r="AI31" s="4"/>
      <c r="AJ31" s="4"/>
      <c r="AK31" s="4"/>
      <c r="AL31" s="4"/>
      <c r="AM31" s="4"/>
      <c r="AN31" s="4"/>
      <c r="AO31" s="4"/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 t="e">
        <f t="shared" si="0"/>
        <v>#DIV/0!</v>
      </c>
      <c r="II31" s="4" t="e">
        <f t="shared" si="1"/>
        <v>#DIV/0!</v>
      </c>
      <c r="IJ31" s="4" t="e">
        <f t="shared" si="2"/>
        <v>#DIV/0!</v>
      </c>
      <c r="IK31" s="4" t="e">
        <f t="shared" si="3"/>
        <v>#DIV/0!</v>
      </c>
      <c r="IL31" s="4" t="e">
        <f t="shared" si="4"/>
        <v>#DIV/0!</v>
      </c>
      <c r="IM31" s="4" t="e">
        <f t="shared" si="5"/>
        <v>#DIV/0!</v>
      </c>
      <c r="IN31" s="4" t="e">
        <f t="shared" si="6"/>
        <v>#DIV/0!</v>
      </c>
      <c r="IO31" s="4" t="e">
        <f t="shared" si="7"/>
        <v>#DIV/0!</v>
      </c>
      <c r="IP31" s="1" t="e" cm="1">
        <f t="array" aca="1" ref="IP31" ca="1">CONCATENATE(INDIRECT(ADDRESS(1,MATCH(_xlfn.MINIFS(B31:IG31,metrics.rec,"MAE"),B31:IG31,0)+1)), ", ", INDIRECT(ADDRESS(2,MATCH(_xlfn.MINIFS(B31:IG31,metrics.rec,"MAE"),B31:IG31,0)+1)))</f>
        <v>#N/A</v>
      </c>
      <c r="IQ31" s="1" t="e" cm="1">
        <f t="array" aca="1" ref="IQ31" ca="1">CONCATENATE(INDIRECT(ADDRESS(1,MATCH(_xlfn.MINIFS(B31:IG31,metrics.rec,"MSE"),B31:IG31,0)+1)), ", ", INDIRECT(ADDRESS(2,MATCH(_xlfn.MINIFS(B31:IG31,metrics.rec,"MSE"),B31:IG31,0)+1)))</f>
        <v>#N/A</v>
      </c>
      <c r="IR31" s="1" t="e" cm="1">
        <f t="array" aca="1" ref="IR31" ca="1">CONCATENATE(INDIRECT(ADDRESS(1,MATCH(_xlfn.MAXIFS(B31:IG31,metrics.rec,"R"),B31:IG31,0)+1)), ", ", INDIRECT(ADDRESS(2,MATCH(_xlfn.MAXIFS(B31:IG31,metrics.rec,"R"),B31:IG31,0)+1)))</f>
        <v>#N/A</v>
      </c>
      <c r="IS31" s="1" t="e" cm="1">
        <f t="array" aca="1" ref="IS31" ca="1">CONCATENATE(INDIRECT(ADDRESS(1,MATCH(_xlfn.MAXIFS(B31:IG31,metrics.rec,"Precision"),B31:IG31,0)+1)), ", ", INDIRECT(ADDRESS(2,MATCH(_xlfn.MAXIFS(B31:IG31,metrics.rec,"Precision"),B31:IG31,0)+1)))</f>
        <v>#N/A</v>
      </c>
      <c r="IT31" s="1" t="e" cm="1">
        <f t="array" aca="1" ref="IT31" ca="1">CONCATENATE(INDIRECT(ADDRESS(1,MATCH(_xlfn.MAXIFS(B31:IG31,metrics.rec,"Recall"),B31:IG31,0)+1)), ", ", INDIRECT(ADDRESS(2,MATCH(_xlfn.MAXIFS(B31:IG31,metrics.rec,"Recall"),B31:IG31,0)+1)))</f>
        <v>#N/A</v>
      </c>
      <c r="IU31" s="1" t="e" cm="1">
        <f t="array" aca="1" ref="IU31" ca="1">CONCATENATE(INDIRECT(ADDRESS(1,MATCH(_xlfn.MAXIFS(B31:IG31,metrics.rec,"Coverage"),B31:IG31,0)+1)), ", ", INDIRECT(ADDRESS(2,MATCH(_xlfn.MAXIFS(B31:IG31,metrics.rec,"Coverage"),B31:IG31,0)+1)))</f>
        <v>#N/A</v>
      </c>
      <c r="IV31" s="1" t="e" cm="1">
        <f t="array" aca="1" ref="IV31" ca="1">CONCATENATE(INDIRECT(ADDRESS(1,MATCH(_xlfn.MAXIFS(B31:IG31,metrics.rec,"Recatio"),B31:IG31,0)+1)), ", ", INDIRECT(ADDRESS(2,MATCH(_xlfn.MAXIFS(B31:IG31,metrics.rec,"Recatio"),B31:IG31,0)+1)))</f>
        <v>#N/A</v>
      </c>
      <c r="IW31" s="1" t="e" cm="1">
        <f t="array" aca="1" ref="IW31" ca="1">CONCATENATE(INDIRECT(ADDRESS(1,MATCH(_xlfn.MINIFS(B31:IG31,metrics.rec,"Time"),B31:IG31,0)+1)), ", ", INDIRECT(ADDRESS(2,MATCH(_xlfn.MINIFS(B31:IG31,metrics.rec,"Time"),B31:IG31,0)+1)))</f>
        <v>#N/A</v>
      </c>
    </row>
    <row r="32" spans="1:25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/>
      <c r="AI32" s="4"/>
      <c r="AJ32" s="4"/>
      <c r="AK32" s="4"/>
      <c r="AL32" s="4"/>
      <c r="AM32" s="4"/>
      <c r="AN32" s="4"/>
      <c r="AO32" s="4"/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 t="e">
        <f t="shared" si="0"/>
        <v>#DIV/0!</v>
      </c>
      <c r="II32" s="4" t="e">
        <f t="shared" si="1"/>
        <v>#DIV/0!</v>
      </c>
      <c r="IJ32" s="4" t="e">
        <f t="shared" si="2"/>
        <v>#DIV/0!</v>
      </c>
      <c r="IK32" s="4" t="e">
        <f t="shared" si="3"/>
        <v>#DIV/0!</v>
      </c>
      <c r="IL32" s="4" t="e">
        <f t="shared" si="4"/>
        <v>#DIV/0!</v>
      </c>
      <c r="IM32" s="4" t="e">
        <f t="shared" si="5"/>
        <v>#DIV/0!</v>
      </c>
      <c r="IN32" s="4" t="e">
        <f t="shared" si="6"/>
        <v>#DIV/0!</v>
      </c>
      <c r="IO32" s="4" t="e">
        <f t="shared" si="7"/>
        <v>#DIV/0!</v>
      </c>
      <c r="IP32" s="1" t="e" cm="1">
        <f t="array" aca="1" ref="IP32" ca="1">CONCATENATE(INDIRECT(ADDRESS(1,MATCH(_xlfn.MINIFS(B32:IG32,metrics.rec,"MAE"),B32:IG32,0)+1)), ", ", INDIRECT(ADDRESS(2,MATCH(_xlfn.MINIFS(B32:IG32,metrics.rec,"MAE"),B32:IG32,0)+1)))</f>
        <v>#N/A</v>
      </c>
      <c r="IQ32" s="1" t="e" cm="1">
        <f t="array" aca="1" ref="IQ32" ca="1">CONCATENATE(INDIRECT(ADDRESS(1,MATCH(_xlfn.MINIFS(B32:IG32,metrics.rec,"MSE"),B32:IG32,0)+1)), ", ", INDIRECT(ADDRESS(2,MATCH(_xlfn.MINIFS(B32:IG32,metrics.rec,"MSE"),B32:IG32,0)+1)))</f>
        <v>#N/A</v>
      </c>
      <c r="IR32" s="1" t="e" cm="1">
        <f t="array" aca="1" ref="IR32" ca="1">CONCATENATE(INDIRECT(ADDRESS(1,MATCH(_xlfn.MAXIFS(B32:IG32,metrics.rec,"R"),B32:IG32,0)+1)), ", ", INDIRECT(ADDRESS(2,MATCH(_xlfn.MAXIFS(B32:IG32,metrics.rec,"R"),B32:IG32,0)+1)))</f>
        <v>#N/A</v>
      </c>
      <c r="IS32" s="1" t="e" cm="1">
        <f t="array" aca="1" ref="IS32" ca="1">CONCATENATE(INDIRECT(ADDRESS(1,MATCH(_xlfn.MAXIFS(B32:IG32,metrics.rec,"Precision"),B32:IG32,0)+1)), ", ", INDIRECT(ADDRESS(2,MATCH(_xlfn.MAXIFS(B32:IG32,metrics.rec,"Precision"),B32:IG32,0)+1)))</f>
        <v>#N/A</v>
      </c>
      <c r="IT32" s="1" t="e" cm="1">
        <f t="array" aca="1" ref="IT32" ca="1">CONCATENATE(INDIRECT(ADDRESS(1,MATCH(_xlfn.MAXIFS(B32:IG32,metrics.rec,"Recall"),B32:IG32,0)+1)), ", ", INDIRECT(ADDRESS(2,MATCH(_xlfn.MAXIFS(B32:IG32,metrics.rec,"Recall"),B32:IG32,0)+1)))</f>
        <v>#N/A</v>
      </c>
      <c r="IU32" s="1" t="e" cm="1">
        <f t="array" aca="1" ref="IU32" ca="1">CONCATENATE(INDIRECT(ADDRESS(1,MATCH(_xlfn.MAXIFS(B32:IG32,metrics.rec,"Coverage"),B32:IG32,0)+1)), ", ", INDIRECT(ADDRESS(2,MATCH(_xlfn.MAXIFS(B32:IG32,metrics.rec,"Coverage"),B32:IG32,0)+1)))</f>
        <v>#N/A</v>
      </c>
      <c r="IV32" s="1" t="e" cm="1">
        <f t="array" aca="1" ref="IV32" ca="1">CONCATENATE(INDIRECT(ADDRESS(1,MATCH(_xlfn.MAXIFS(B32:IG32,metrics.rec,"Recatio"),B32:IG32,0)+1)), ", ", INDIRECT(ADDRESS(2,MATCH(_xlfn.MAXIFS(B32:IG32,metrics.rec,"Recatio"),B32:IG32,0)+1)))</f>
        <v>#N/A</v>
      </c>
      <c r="IW32" s="1" t="e" cm="1">
        <f t="array" aca="1" ref="IW32" ca="1">CONCATENATE(INDIRECT(ADDRESS(1,MATCH(_xlfn.MINIFS(B32:IG32,metrics.rec,"Time"),B32:IG32,0)+1)), ", ", INDIRECT(ADDRESS(2,MATCH(_xlfn.MINIFS(B32:IG32,metrics.rec,"Time"),B32:IG32,0)+1)))</f>
        <v>#N/A</v>
      </c>
    </row>
    <row r="33" spans="1:25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/>
      <c r="AI33" s="4"/>
      <c r="AJ33" s="4"/>
      <c r="AK33" s="4"/>
      <c r="AL33" s="4"/>
      <c r="AM33" s="4"/>
      <c r="AN33" s="4"/>
      <c r="AO33" s="4"/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 t="e">
        <f t="shared" si="0"/>
        <v>#DIV/0!</v>
      </c>
      <c r="II33" s="4" t="e">
        <f t="shared" si="1"/>
        <v>#DIV/0!</v>
      </c>
      <c r="IJ33" s="4" t="e">
        <f t="shared" si="2"/>
        <v>#DIV/0!</v>
      </c>
      <c r="IK33" s="4" t="e">
        <f t="shared" si="3"/>
        <v>#DIV/0!</v>
      </c>
      <c r="IL33" s="4" t="e">
        <f t="shared" si="4"/>
        <v>#DIV/0!</v>
      </c>
      <c r="IM33" s="4" t="e">
        <f t="shared" si="5"/>
        <v>#DIV/0!</v>
      </c>
      <c r="IN33" s="4" t="e">
        <f t="shared" si="6"/>
        <v>#DIV/0!</v>
      </c>
      <c r="IO33" s="4" t="e">
        <f t="shared" si="7"/>
        <v>#DIV/0!</v>
      </c>
      <c r="IP33" s="1" t="e" cm="1">
        <f t="array" aca="1" ref="IP33" ca="1">CONCATENATE(INDIRECT(ADDRESS(1,MATCH(_xlfn.MINIFS(B33:IG33,metrics.rec,"MAE"),B33:IG33,0)+1)), ", ", INDIRECT(ADDRESS(2,MATCH(_xlfn.MINIFS(B33:IG33,metrics.rec,"MAE"),B33:IG33,0)+1)))</f>
        <v>#N/A</v>
      </c>
      <c r="IQ33" s="1" t="e" cm="1">
        <f t="array" aca="1" ref="IQ33" ca="1">CONCATENATE(INDIRECT(ADDRESS(1,MATCH(_xlfn.MINIFS(B33:IG33,metrics.rec,"MSE"),B33:IG33,0)+1)), ", ", INDIRECT(ADDRESS(2,MATCH(_xlfn.MINIFS(B33:IG33,metrics.rec,"MSE"),B33:IG33,0)+1)))</f>
        <v>#N/A</v>
      </c>
      <c r="IR33" s="1" t="e" cm="1">
        <f t="array" aca="1" ref="IR33" ca="1">CONCATENATE(INDIRECT(ADDRESS(1,MATCH(_xlfn.MAXIFS(B33:IG33,metrics.rec,"R"),B33:IG33,0)+1)), ", ", INDIRECT(ADDRESS(2,MATCH(_xlfn.MAXIFS(B33:IG33,metrics.rec,"R"),B33:IG33,0)+1)))</f>
        <v>#N/A</v>
      </c>
      <c r="IS33" s="1" t="e" cm="1">
        <f t="array" aca="1" ref="IS33" ca="1">CONCATENATE(INDIRECT(ADDRESS(1,MATCH(_xlfn.MAXIFS(B33:IG33,metrics.rec,"Precision"),B33:IG33,0)+1)), ", ", INDIRECT(ADDRESS(2,MATCH(_xlfn.MAXIFS(B33:IG33,metrics.rec,"Precision"),B33:IG33,0)+1)))</f>
        <v>#N/A</v>
      </c>
      <c r="IT33" s="1" t="e" cm="1">
        <f t="array" aca="1" ref="IT33" ca="1">CONCATENATE(INDIRECT(ADDRESS(1,MATCH(_xlfn.MAXIFS(B33:IG33,metrics.rec,"Recall"),B33:IG33,0)+1)), ", ", INDIRECT(ADDRESS(2,MATCH(_xlfn.MAXIFS(B33:IG33,metrics.rec,"Recall"),B33:IG33,0)+1)))</f>
        <v>#N/A</v>
      </c>
      <c r="IU33" s="1" t="e" cm="1">
        <f t="array" aca="1" ref="IU33" ca="1">CONCATENATE(INDIRECT(ADDRESS(1,MATCH(_xlfn.MAXIFS(B33:IG33,metrics.rec,"Coverage"),B33:IG33,0)+1)), ", ", INDIRECT(ADDRESS(2,MATCH(_xlfn.MAXIFS(B33:IG33,metrics.rec,"Coverage"),B33:IG33,0)+1)))</f>
        <v>#N/A</v>
      </c>
      <c r="IV33" s="1" t="e" cm="1">
        <f t="array" aca="1" ref="IV33" ca="1">CONCATENATE(INDIRECT(ADDRESS(1,MATCH(_xlfn.MAXIFS(B33:IG33,metrics.rec,"Recatio"),B33:IG33,0)+1)), ", ", INDIRECT(ADDRESS(2,MATCH(_xlfn.MAXIFS(B33:IG33,metrics.rec,"Recatio"),B33:IG33,0)+1)))</f>
        <v>#N/A</v>
      </c>
      <c r="IW33" s="1" t="e" cm="1">
        <f t="array" aca="1" ref="IW33" ca="1">CONCATENATE(INDIRECT(ADDRESS(1,MATCH(_xlfn.MINIFS(B33:IG33,metrics.rec,"Time"),B33:IG33,0)+1)), ", ", INDIRECT(ADDRESS(2,MATCH(_xlfn.MINIFS(B33:IG33,metrics.rec,"Time"),B33:IG33,0)+1)))</f>
        <v>#N/A</v>
      </c>
    </row>
    <row r="34" spans="1:25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/>
      <c r="AI34" s="4"/>
      <c r="AJ34" s="4"/>
      <c r="AK34" s="4"/>
      <c r="AL34" s="4"/>
      <c r="AM34" s="4"/>
      <c r="AN34" s="4"/>
      <c r="AO34" s="4"/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 t="e">
        <f t="shared" si="0"/>
        <v>#DIV/0!</v>
      </c>
      <c r="II34" s="4" t="e">
        <f t="shared" si="1"/>
        <v>#DIV/0!</v>
      </c>
      <c r="IJ34" s="4" t="e">
        <f t="shared" si="2"/>
        <v>#DIV/0!</v>
      </c>
      <c r="IK34" s="4" t="e">
        <f t="shared" si="3"/>
        <v>#DIV/0!</v>
      </c>
      <c r="IL34" s="4" t="e">
        <f t="shared" si="4"/>
        <v>#DIV/0!</v>
      </c>
      <c r="IM34" s="4" t="e">
        <f t="shared" si="5"/>
        <v>#DIV/0!</v>
      </c>
      <c r="IN34" s="4" t="e">
        <f t="shared" si="6"/>
        <v>#DIV/0!</v>
      </c>
      <c r="IO34" s="4" t="e">
        <f t="shared" si="7"/>
        <v>#DIV/0!</v>
      </c>
      <c r="IP34" s="1" t="e" cm="1">
        <f t="array" aca="1" ref="IP34" ca="1">CONCATENATE(INDIRECT(ADDRESS(1,MATCH(_xlfn.MINIFS(B34:IG34,metrics.rec,"MAE"),B34:IG34,0)+1)), ", ", INDIRECT(ADDRESS(2,MATCH(_xlfn.MINIFS(B34:IG34,metrics.rec,"MAE"),B34:IG34,0)+1)))</f>
        <v>#N/A</v>
      </c>
      <c r="IQ34" s="1" t="e" cm="1">
        <f t="array" aca="1" ref="IQ34" ca="1">CONCATENATE(INDIRECT(ADDRESS(1,MATCH(_xlfn.MINIFS(B34:IG34,metrics.rec,"MSE"),B34:IG34,0)+1)), ", ", INDIRECT(ADDRESS(2,MATCH(_xlfn.MINIFS(B34:IG34,metrics.rec,"MSE"),B34:IG34,0)+1)))</f>
        <v>#N/A</v>
      </c>
      <c r="IR34" s="1" t="e" cm="1">
        <f t="array" aca="1" ref="IR34" ca="1">CONCATENATE(INDIRECT(ADDRESS(1,MATCH(_xlfn.MAXIFS(B34:IG34,metrics.rec,"R"),B34:IG34,0)+1)), ", ", INDIRECT(ADDRESS(2,MATCH(_xlfn.MAXIFS(B34:IG34,metrics.rec,"R"),B34:IG34,0)+1)))</f>
        <v>#N/A</v>
      </c>
      <c r="IS34" s="1" t="e" cm="1">
        <f t="array" aca="1" ref="IS34" ca="1">CONCATENATE(INDIRECT(ADDRESS(1,MATCH(_xlfn.MAXIFS(B34:IG34,metrics.rec,"Precision"),B34:IG34,0)+1)), ", ", INDIRECT(ADDRESS(2,MATCH(_xlfn.MAXIFS(B34:IG34,metrics.rec,"Precision"),B34:IG34,0)+1)))</f>
        <v>#N/A</v>
      </c>
      <c r="IT34" s="1" t="e" cm="1">
        <f t="array" aca="1" ref="IT34" ca="1">CONCATENATE(INDIRECT(ADDRESS(1,MATCH(_xlfn.MAXIFS(B34:IG34,metrics.rec,"Recall"),B34:IG34,0)+1)), ", ", INDIRECT(ADDRESS(2,MATCH(_xlfn.MAXIFS(B34:IG34,metrics.rec,"Recall"),B34:IG34,0)+1)))</f>
        <v>#N/A</v>
      </c>
      <c r="IU34" s="1" t="e" cm="1">
        <f t="array" aca="1" ref="IU34" ca="1">CONCATENATE(INDIRECT(ADDRESS(1,MATCH(_xlfn.MAXIFS(B34:IG34,metrics.rec,"Coverage"),B34:IG34,0)+1)), ", ", INDIRECT(ADDRESS(2,MATCH(_xlfn.MAXIFS(B34:IG34,metrics.rec,"Coverage"),B34:IG34,0)+1)))</f>
        <v>#N/A</v>
      </c>
      <c r="IV34" s="1" t="e" cm="1">
        <f t="array" aca="1" ref="IV34" ca="1">CONCATENATE(INDIRECT(ADDRESS(1,MATCH(_xlfn.MAXIFS(B34:IG34,metrics.rec,"Recatio"),B34:IG34,0)+1)), ", ", INDIRECT(ADDRESS(2,MATCH(_xlfn.MAXIFS(B34:IG34,metrics.rec,"Recatio"),B34:IG34,0)+1)))</f>
        <v>#N/A</v>
      </c>
      <c r="IW34" s="1" t="e" cm="1">
        <f t="array" aca="1" ref="IW34" ca="1">CONCATENATE(INDIRECT(ADDRESS(1,MATCH(_xlfn.MINIFS(B34:IG34,metrics.rec,"Time"),B34:IG34,0)+1)), ", ", INDIRECT(ADDRESS(2,MATCH(_xlfn.MINIFS(B34:IG34,metrics.rec,"Time"),B34:IG34,0)+1)))</f>
        <v>#N/A</v>
      </c>
    </row>
    <row r="35" spans="1:25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/>
      <c r="AI35" s="4"/>
      <c r="AJ35" s="4"/>
      <c r="AK35" s="4"/>
      <c r="AL35" s="4"/>
      <c r="AM35" s="4"/>
      <c r="AN35" s="4"/>
      <c r="AO35" s="4"/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 t="e">
        <f t="shared" si="0"/>
        <v>#DIV/0!</v>
      </c>
      <c r="II35" s="4" t="e">
        <f t="shared" si="1"/>
        <v>#DIV/0!</v>
      </c>
      <c r="IJ35" s="4" t="e">
        <f t="shared" si="2"/>
        <v>#DIV/0!</v>
      </c>
      <c r="IK35" s="4" t="e">
        <f t="shared" si="3"/>
        <v>#DIV/0!</v>
      </c>
      <c r="IL35" s="4" t="e">
        <f t="shared" si="4"/>
        <v>#DIV/0!</v>
      </c>
      <c r="IM35" s="4" t="e">
        <f t="shared" si="5"/>
        <v>#DIV/0!</v>
      </c>
      <c r="IN35" s="4" t="e">
        <f t="shared" si="6"/>
        <v>#DIV/0!</v>
      </c>
      <c r="IO35" s="4" t="e">
        <f t="shared" si="7"/>
        <v>#DIV/0!</v>
      </c>
      <c r="IP35" s="1" t="e" cm="1">
        <f t="array" aca="1" ref="IP35" ca="1">CONCATENATE(INDIRECT(ADDRESS(1,MATCH(_xlfn.MINIFS(B35:IG35,metrics.rec,"MAE"),B35:IG35,0)+1)), ", ", INDIRECT(ADDRESS(2,MATCH(_xlfn.MINIFS(B35:IG35,metrics.rec,"MAE"),B35:IG35,0)+1)))</f>
        <v>#N/A</v>
      </c>
      <c r="IQ35" s="1" t="e" cm="1">
        <f t="array" aca="1" ref="IQ35" ca="1">CONCATENATE(INDIRECT(ADDRESS(1,MATCH(_xlfn.MINIFS(B35:IG35,metrics.rec,"MSE"),B35:IG35,0)+1)), ", ", INDIRECT(ADDRESS(2,MATCH(_xlfn.MINIFS(B35:IG35,metrics.rec,"MSE"),B35:IG35,0)+1)))</f>
        <v>#N/A</v>
      </c>
      <c r="IR35" s="1" t="e" cm="1">
        <f t="array" aca="1" ref="IR35" ca="1">CONCATENATE(INDIRECT(ADDRESS(1,MATCH(_xlfn.MAXIFS(B35:IG35,metrics.rec,"R"),B35:IG35,0)+1)), ", ", INDIRECT(ADDRESS(2,MATCH(_xlfn.MAXIFS(B35:IG35,metrics.rec,"R"),B35:IG35,0)+1)))</f>
        <v>#N/A</v>
      </c>
      <c r="IS35" s="1" t="e" cm="1">
        <f t="array" aca="1" ref="IS35" ca="1">CONCATENATE(INDIRECT(ADDRESS(1,MATCH(_xlfn.MAXIFS(B35:IG35,metrics.rec,"Precision"),B35:IG35,0)+1)), ", ", INDIRECT(ADDRESS(2,MATCH(_xlfn.MAXIFS(B35:IG35,metrics.rec,"Precision"),B35:IG35,0)+1)))</f>
        <v>#N/A</v>
      </c>
      <c r="IT35" s="1" t="e" cm="1">
        <f t="array" aca="1" ref="IT35" ca="1">CONCATENATE(INDIRECT(ADDRESS(1,MATCH(_xlfn.MAXIFS(B35:IG35,metrics.rec,"Recall"),B35:IG35,0)+1)), ", ", INDIRECT(ADDRESS(2,MATCH(_xlfn.MAXIFS(B35:IG35,metrics.rec,"Recall"),B35:IG35,0)+1)))</f>
        <v>#N/A</v>
      </c>
      <c r="IU35" s="1" t="e" cm="1">
        <f t="array" aca="1" ref="IU35" ca="1">CONCATENATE(INDIRECT(ADDRESS(1,MATCH(_xlfn.MAXIFS(B35:IG35,metrics.rec,"Coverage"),B35:IG35,0)+1)), ", ", INDIRECT(ADDRESS(2,MATCH(_xlfn.MAXIFS(B35:IG35,metrics.rec,"Coverage"),B35:IG35,0)+1)))</f>
        <v>#N/A</v>
      </c>
      <c r="IV35" s="1" t="e" cm="1">
        <f t="array" aca="1" ref="IV35" ca="1">CONCATENATE(INDIRECT(ADDRESS(1,MATCH(_xlfn.MAXIFS(B35:IG35,metrics.rec,"Recatio"),B35:IG35,0)+1)), ", ", INDIRECT(ADDRESS(2,MATCH(_xlfn.MAXIFS(B35:IG35,metrics.rec,"Recatio"),B35:IG35,0)+1)))</f>
        <v>#N/A</v>
      </c>
      <c r="IW35" s="1" t="e" cm="1">
        <f t="array" aca="1" ref="IW35" ca="1">CONCATENATE(INDIRECT(ADDRESS(1,MATCH(_xlfn.MINIFS(B35:IG35,metrics.rec,"Time"),B35:IG35,0)+1)), ", ", INDIRECT(ADDRESS(2,MATCH(_xlfn.MINIFS(B35:IG35,metrics.rec,"Time"),B35:IG35,0)+1)))</f>
        <v>#N/A</v>
      </c>
    </row>
    <row r="36" spans="1:257" s="11" customFormat="1" x14ac:dyDescent="0.2">
      <c r="A36" s="11" t="s">
        <v>221</v>
      </c>
      <c r="B36" s="4"/>
      <c r="C36" s="4"/>
      <c r="D36" s="4"/>
      <c r="E36" s="4"/>
      <c r="F36" s="4"/>
      <c r="G36" s="4"/>
      <c r="H36" s="4"/>
      <c r="I36" s="4"/>
      <c r="J36" s="14"/>
      <c r="K36" s="14"/>
      <c r="L36" s="14"/>
      <c r="M36" s="14"/>
      <c r="N36" s="14"/>
      <c r="O36" s="14"/>
      <c r="P36" s="14"/>
      <c r="Q36" s="14"/>
      <c r="R36" s="4"/>
      <c r="S36" s="4"/>
      <c r="T36" s="4"/>
      <c r="U36" s="4"/>
      <c r="V36" s="4"/>
      <c r="W36" s="4"/>
      <c r="X36" s="4"/>
      <c r="Y36" s="4"/>
      <c r="Z36" s="14"/>
      <c r="AA36" s="14"/>
      <c r="AB36" s="14"/>
      <c r="AC36" s="14"/>
      <c r="AD36" s="14"/>
      <c r="AE36" s="14"/>
      <c r="AF36" s="14"/>
      <c r="AG36" s="14"/>
      <c r="AH36" s="4"/>
      <c r="AI36" s="4"/>
      <c r="AJ36" s="4"/>
      <c r="AK36" s="4"/>
      <c r="AL36" s="4"/>
      <c r="AM36" s="4"/>
      <c r="AN36" s="4"/>
      <c r="AO36" s="4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/>
      <c r="DS36" s="14"/>
      <c r="DT36" s="14"/>
      <c r="DU36" s="14"/>
      <c r="DV36" s="14"/>
      <c r="DW36" s="14"/>
      <c r="DX36" s="14"/>
      <c r="DY36" s="14"/>
      <c r="DZ36" s="4"/>
      <c r="EA36" s="4"/>
      <c r="EB36" s="4"/>
      <c r="EC36" s="4"/>
      <c r="ED36" s="4"/>
      <c r="EE36" s="4"/>
      <c r="EF36" s="4"/>
      <c r="EG36" s="4"/>
      <c r="EH36" s="14"/>
      <c r="EI36" s="14"/>
      <c r="EJ36" s="14"/>
      <c r="EK36" s="14"/>
      <c r="EL36" s="14"/>
      <c r="EM36" s="14"/>
      <c r="EN36" s="14"/>
      <c r="EO36" s="14"/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 t="e">
        <f t="shared" si="0"/>
        <v>#DIV/0!</v>
      </c>
      <c r="II36" s="4" t="e">
        <f t="shared" si="1"/>
        <v>#DIV/0!</v>
      </c>
      <c r="IJ36" s="4" t="e">
        <f t="shared" si="2"/>
        <v>#DIV/0!</v>
      </c>
      <c r="IK36" s="4" t="e">
        <f t="shared" si="3"/>
        <v>#DIV/0!</v>
      </c>
      <c r="IL36" s="4" t="e">
        <f t="shared" si="4"/>
        <v>#DIV/0!</v>
      </c>
      <c r="IM36" s="4" t="e">
        <f t="shared" si="5"/>
        <v>#DIV/0!</v>
      </c>
      <c r="IN36" s="4" t="e">
        <f t="shared" si="6"/>
        <v>#DIV/0!</v>
      </c>
      <c r="IO36" s="4" t="e">
        <f t="shared" si="7"/>
        <v>#DIV/0!</v>
      </c>
      <c r="IP36" s="11" t="e" cm="1">
        <f t="array" aca="1" ref="IP36" ca="1">CONCATENATE(INDIRECT(ADDRESS(1,MATCH(_xlfn.MINIFS(B36:IG36,metrics.rec,"MAE"),B36:IG36,0)+1)), ", ", INDIRECT(ADDRESS(2,MATCH(_xlfn.MINIFS(B36:IG36,metrics.rec,"MAE"),B36:IG36,0)+1)))</f>
        <v>#N/A</v>
      </c>
      <c r="IQ36" s="11" t="e" cm="1">
        <f t="array" aca="1" ref="IQ36" ca="1">CONCATENATE(INDIRECT(ADDRESS(1,MATCH(_xlfn.MINIFS(B36:IG36,metrics.rec,"MSE"),B36:IG36,0)+1)), ", ", INDIRECT(ADDRESS(2,MATCH(_xlfn.MINIFS(B36:IG36,metrics.rec,"MSE"),B36:IG36,0)+1)))</f>
        <v>#N/A</v>
      </c>
      <c r="IR36" s="11" t="e" cm="1">
        <f t="array" aca="1" ref="IR36" ca="1">CONCATENATE(INDIRECT(ADDRESS(1,MATCH(_xlfn.MAXIFS(B36:IG36,metrics.rec,"R"),B36:IG36,0)+1)), ", ", INDIRECT(ADDRESS(2,MATCH(_xlfn.MAXIFS(B36:IG36,metrics.rec,"R"),B36:IG36,0)+1)))</f>
        <v>#N/A</v>
      </c>
      <c r="IS36" s="11" t="e" cm="1">
        <f t="array" aca="1" ref="IS36" ca="1">CONCATENATE(INDIRECT(ADDRESS(1,MATCH(_xlfn.MAXIFS(B36:IG36,metrics.rec,"Precision"),B36:IG36,0)+1)), ", ", INDIRECT(ADDRESS(2,MATCH(_xlfn.MAXIFS(B36:IG36,metrics.rec,"Precision"),B36:IG36,0)+1)))</f>
        <v>#N/A</v>
      </c>
      <c r="IT36" s="11" t="e" cm="1">
        <f t="array" aca="1" ref="IT36" ca="1">CONCATENATE(INDIRECT(ADDRESS(1,MATCH(_xlfn.MAXIFS(B36:IG36,metrics.rec,"Recall"),B36:IG36,0)+1)), ", ", INDIRECT(ADDRESS(2,MATCH(_xlfn.MAXIFS(B36:IG36,metrics.rec,"Recall"),B36:IG36,0)+1)))</f>
        <v>#N/A</v>
      </c>
      <c r="IU36" s="11" t="e" cm="1">
        <f t="array" aca="1" ref="IU36" ca="1">CONCATENATE(INDIRECT(ADDRESS(1,MATCH(_xlfn.MAXIFS(B36:IG36,metrics.rec,"Coverage"),B36:IG36,0)+1)), ", ", INDIRECT(ADDRESS(2,MATCH(_xlfn.MAXIFS(B36:IG36,metrics.rec,"Coverage"),B36:IG36,0)+1)))</f>
        <v>#N/A</v>
      </c>
      <c r="IV36" s="11" t="e" cm="1">
        <f t="array" aca="1" ref="IV36" ca="1">CONCATENATE(INDIRECT(ADDRESS(1,MATCH(_xlfn.MAXIFS(B36:IG36,metrics.rec,"Recatio"),B36:IG36,0)+1)), ", ", INDIRECT(ADDRESS(2,MATCH(_xlfn.MAXIFS(B36:IG36,metrics.rec,"Recatio"),B36:IG36,0)+1)))</f>
        <v>#N/A</v>
      </c>
      <c r="IW36" s="11" t="e" cm="1">
        <f t="array" aca="1" ref="IW36" ca="1">CONCATENATE(INDIRECT(ADDRESS(1,MATCH(_xlfn.MINIFS(B36:IG36,metrics.rec,"Time"),B36:IG36,0)+1)), ", ", INDIRECT(ADDRESS(2,MATCH(_xlfn.MINIFS(B36:IG36,metrics.rec,"Time"),B36:IG36,0)+1)))</f>
        <v>#N/A</v>
      </c>
    </row>
    <row r="37" spans="1:257" x14ac:dyDescent="0.2">
      <c r="A37" s="1" t="s">
        <v>33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>
        <v>0.59109999999999996</v>
      </c>
      <c r="S37" s="4">
        <v>0.60019999999999996</v>
      </c>
      <c r="T37" s="4">
        <v>0.1691</v>
      </c>
      <c r="U37" s="4">
        <v>0.1192</v>
      </c>
      <c r="V37" s="4">
        <v>0.82130000000000003</v>
      </c>
      <c r="W37" s="4">
        <v>4.53E-2</v>
      </c>
      <c r="X37" s="4">
        <v>0.94389999999999996</v>
      </c>
      <c r="Y37" s="4">
        <v>0.68310000000000004</v>
      </c>
      <c r="Z37" s="5"/>
      <c r="AA37" s="5"/>
      <c r="AB37" s="5"/>
      <c r="AC37" s="5"/>
      <c r="AD37" s="5"/>
      <c r="AE37" s="5"/>
      <c r="AF37" s="5"/>
      <c r="AG37" s="5"/>
      <c r="AH37" s="4"/>
      <c r="AI37" s="4"/>
      <c r="AJ37" s="4"/>
      <c r="AK37" s="4"/>
      <c r="AL37" s="4"/>
      <c r="AM37" s="4"/>
      <c r="AN37" s="4"/>
      <c r="AO37" s="4"/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0.59330000000000005</v>
      </c>
      <c r="BG37" s="14">
        <v>0.6069</v>
      </c>
      <c r="BH37" s="14">
        <v>0.16400000000000001</v>
      </c>
      <c r="BI37" s="14">
        <v>0.1221</v>
      </c>
      <c r="BJ37" s="14">
        <v>0.82299999999999995</v>
      </c>
      <c r="BK37" s="14"/>
      <c r="BL37" s="14">
        <v>0.94420000000000004</v>
      </c>
      <c r="BM37" s="14">
        <v>0.85729999999999995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>
        <v>0.59130000000000005</v>
      </c>
      <c r="CU37" s="4">
        <v>0.6028</v>
      </c>
      <c r="CV37" s="4">
        <v>0.1595</v>
      </c>
      <c r="CW37" s="4">
        <v>0.1203</v>
      </c>
      <c r="CX37" s="4">
        <v>0.82240000000000002</v>
      </c>
      <c r="CY37" s="4">
        <v>4.48E-2</v>
      </c>
      <c r="CZ37" s="4">
        <v>0.94259999999999999</v>
      </c>
      <c r="DA37" s="4">
        <v>1.1304000000000001</v>
      </c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14">
        <v>0.59340000000000004</v>
      </c>
      <c r="EI37" s="14">
        <v>0.60719999999999996</v>
      </c>
      <c r="EJ37" s="14">
        <v>0.16450000000000001</v>
      </c>
      <c r="EK37" s="14">
        <v>0.1198</v>
      </c>
      <c r="EL37" s="14">
        <v>0.8226</v>
      </c>
      <c r="EM37" s="14">
        <v>4.5199999999999997E-2</v>
      </c>
      <c r="EN37" s="14">
        <v>0.94259999999999999</v>
      </c>
      <c r="EO37" s="14">
        <v>1.0772999999999999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0.5917</v>
      </c>
      <c r="FW37" s="4">
        <v>0.60460000000000003</v>
      </c>
      <c r="FX37" s="4">
        <v>0.16420000000000001</v>
      </c>
      <c r="FY37" s="4">
        <v>0.121</v>
      </c>
      <c r="FZ37" s="4">
        <v>0.82230000000000003</v>
      </c>
      <c r="GA37" s="4">
        <v>4.4400000000000002E-2</v>
      </c>
      <c r="GB37" s="4">
        <v>0.9425</v>
      </c>
      <c r="GC37" s="4">
        <v>0.74460000000000004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0.59216000000000002</v>
      </c>
      <c r="II37" s="4">
        <f t="shared" si="1"/>
        <v>0.60433999999999999</v>
      </c>
      <c r="IJ37" s="4">
        <f t="shared" si="2"/>
        <v>0.16426000000000002</v>
      </c>
      <c r="IK37" s="4">
        <f t="shared" si="3"/>
        <v>0.12048</v>
      </c>
      <c r="IL37" s="4">
        <f t="shared" si="4"/>
        <v>0.82232000000000005</v>
      </c>
      <c r="IM37" s="4">
        <f t="shared" si="5"/>
        <v>4.4925E-2</v>
      </c>
      <c r="IN37" s="4">
        <f t="shared" si="6"/>
        <v>0.94316000000000011</v>
      </c>
      <c r="IO37" s="4">
        <f t="shared" si="7"/>
        <v>0.89854000000000001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r=0.5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r=0.5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k=5, r=0.5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k=10, r=0.5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k=10, r=0.5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k=5, r=0.5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k=10, r=0.5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r=0.5</v>
      </c>
    </row>
    <row r="38" spans="1:257" x14ac:dyDescent="0.2">
      <c r="A38" s="1" t="s">
        <v>34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>
        <v>0.61770000000000003</v>
      </c>
      <c r="S38" s="4">
        <v>0.64970000000000006</v>
      </c>
      <c r="T38" s="4">
        <v>0.12529999999999999</v>
      </c>
      <c r="U38" s="4">
        <v>3.39E-2</v>
      </c>
      <c r="V38" s="4">
        <v>0.73619999999999997</v>
      </c>
      <c r="W38" s="4">
        <v>0.14280000000000001</v>
      </c>
      <c r="X38" s="4">
        <v>0.94289999999999996</v>
      </c>
      <c r="Y38" s="4">
        <v>0.56930000000000003</v>
      </c>
      <c r="Z38" s="5"/>
      <c r="AA38" s="5"/>
      <c r="AB38" s="5"/>
      <c r="AC38" s="5"/>
      <c r="AD38" s="5"/>
      <c r="AE38" s="5"/>
      <c r="AF38" s="5"/>
      <c r="AG38" s="5"/>
      <c r="AH38" s="4"/>
      <c r="AI38" s="4"/>
      <c r="AJ38" s="4"/>
      <c r="AK38" s="4"/>
      <c r="AL38" s="4"/>
      <c r="AM38" s="4"/>
      <c r="AN38" s="4"/>
      <c r="AO38" s="4"/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0.622</v>
      </c>
      <c r="BG38" s="14">
        <v>0.66049999999999998</v>
      </c>
      <c r="BH38" s="14">
        <v>0.1143</v>
      </c>
      <c r="BI38" s="14">
        <v>3.5700000000000003E-2</v>
      </c>
      <c r="BJ38" s="14">
        <v>0.73570000000000002</v>
      </c>
      <c r="BK38" s="14"/>
      <c r="BL38" s="14">
        <v>0.94489999999999996</v>
      </c>
      <c r="BM38" s="14">
        <v>0.77910000000000001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>
        <v>0.61919999999999997</v>
      </c>
      <c r="CU38" s="4">
        <v>0.65259999999999996</v>
      </c>
      <c r="CV38" s="4">
        <v>0.11700000000000001</v>
      </c>
      <c r="CW38" s="4">
        <v>3.5700000000000003E-2</v>
      </c>
      <c r="CX38" s="4">
        <v>0.73560000000000003</v>
      </c>
      <c r="CY38" s="4">
        <v>0.13519999999999999</v>
      </c>
      <c r="CZ38" s="4">
        <v>0.94240000000000002</v>
      </c>
      <c r="DA38" s="4">
        <v>0.91769999999999996</v>
      </c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>
        <v>0.62290000000000001</v>
      </c>
      <c r="EI38" s="5">
        <v>0.66180000000000005</v>
      </c>
      <c r="EJ38" s="5">
        <v>0.1176</v>
      </c>
      <c r="EK38" s="5">
        <v>3.5999999999999997E-2</v>
      </c>
      <c r="EL38" s="5">
        <v>0.73319999999999996</v>
      </c>
      <c r="EM38" s="5">
        <v>0.13439999999999999</v>
      </c>
      <c r="EN38" s="5">
        <v>0.94169999999999998</v>
      </c>
      <c r="EO38" s="5">
        <v>0.87509999999999999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0.62139999999999995</v>
      </c>
      <c r="FW38" s="4">
        <v>0.65939999999999999</v>
      </c>
      <c r="FX38" s="4">
        <v>0.1154</v>
      </c>
      <c r="FY38" s="4">
        <v>3.6200000000000003E-2</v>
      </c>
      <c r="FZ38" s="4">
        <v>0.73499999999999999</v>
      </c>
      <c r="GA38" s="4">
        <v>0.13320000000000001</v>
      </c>
      <c r="GB38" s="4">
        <v>0.94210000000000005</v>
      </c>
      <c r="GC38" s="4">
        <v>0.65820000000000001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0.62063999999999997</v>
      </c>
      <c r="II38" s="4">
        <f t="shared" si="1"/>
        <v>0.65679999999999994</v>
      </c>
      <c r="IJ38" s="4">
        <f t="shared" si="2"/>
        <v>0.11791999999999998</v>
      </c>
      <c r="IK38" s="4">
        <f t="shared" si="3"/>
        <v>3.5500000000000004E-2</v>
      </c>
      <c r="IL38" s="4">
        <f t="shared" si="4"/>
        <v>0.73514000000000002</v>
      </c>
      <c r="IM38" s="4">
        <f t="shared" si="5"/>
        <v>0.13639999999999999</v>
      </c>
      <c r="IN38" s="4">
        <f t="shared" si="6"/>
        <v>0.94280000000000008</v>
      </c>
      <c r="IO38" s="4">
        <f t="shared" si="7"/>
        <v>0.75987999999999989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r=0.5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r=0.5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r=0.5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k=50, r=0.5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r=0.5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k=5,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k=10, r=0.5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r=0.5</v>
      </c>
    </row>
    <row r="39" spans="1:257" x14ac:dyDescent="0.2">
      <c r="A39" s="1" t="s">
        <v>35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>
        <v>0.62319999999999998</v>
      </c>
      <c r="S39" s="4">
        <v>0.64649999999999996</v>
      </c>
      <c r="T39" s="4">
        <v>0.1406</v>
      </c>
      <c r="U39" s="4">
        <v>3.5299999999999998E-2</v>
      </c>
      <c r="V39" s="4">
        <v>0.75270000000000004</v>
      </c>
      <c r="W39" s="4">
        <v>0.1356</v>
      </c>
      <c r="X39" s="4">
        <v>0.84460000000000002</v>
      </c>
      <c r="Y39" s="4">
        <v>0.42399999999999999</v>
      </c>
      <c r="Z39" s="5"/>
      <c r="AA39" s="5"/>
      <c r="AB39" s="5"/>
      <c r="AC39" s="5"/>
      <c r="AD39" s="5"/>
      <c r="AE39" s="5"/>
      <c r="AF39" s="5"/>
      <c r="AG39" s="5"/>
      <c r="AH39" s="4"/>
      <c r="AI39" s="4"/>
      <c r="AJ39" s="4"/>
      <c r="AK39" s="4"/>
      <c r="AL39" s="4"/>
      <c r="AM39" s="4"/>
      <c r="AN39" s="4"/>
      <c r="AO39" s="4"/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0.62760000000000005</v>
      </c>
      <c r="BG39" s="14">
        <v>0.6573</v>
      </c>
      <c r="BH39" s="14">
        <v>0.12189999999999999</v>
      </c>
      <c r="BI39" s="14">
        <v>3.6600000000000001E-2</v>
      </c>
      <c r="BJ39" s="14">
        <v>0.75190000000000001</v>
      </c>
      <c r="BK39" s="14"/>
      <c r="BL39" s="14">
        <v>0.84750000000000003</v>
      </c>
      <c r="BM39" s="14">
        <v>0.75739999999999996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0.62649999999999995</v>
      </c>
      <c r="CU39" s="4">
        <v>0.65139999999999998</v>
      </c>
      <c r="CV39" s="4">
        <v>0.1241</v>
      </c>
      <c r="CW39" s="4">
        <v>3.6600000000000001E-2</v>
      </c>
      <c r="CX39" s="4">
        <v>0.75260000000000005</v>
      </c>
      <c r="CY39" s="4">
        <v>0.13020000000000001</v>
      </c>
      <c r="CZ39" s="4">
        <v>0.84699999999999998</v>
      </c>
      <c r="DA39" s="4">
        <v>0.91390000000000005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>
        <v>0.62729999999999997</v>
      </c>
      <c r="EI39" s="5">
        <v>0.65639999999999998</v>
      </c>
      <c r="EJ39" s="5">
        <v>0.12870000000000001</v>
      </c>
      <c r="EK39" s="5">
        <v>3.6900000000000002E-2</v>
      </c>
      <c r="EL39" s="5">
        <v>0.75139999999999996</v>
      </c>
      <c r="EM39" s="5">
        <v>0.12970000000000001</v>
      </c>
      <c r="EN39" s="5">
        <v>0.84640000000000004</v>
      </c>
      <c r="EO39" s="5">
        <v>0.88680000000000003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0.62619999999999998</v>
      </c>
      <c r="FW39" s="4">
        <v>0.65400000000000003</v>
      </c>
      <c r="FX39" s="4">
        <v>0.12839999999999999</v>
      </c>
      <c r="FY39" s="4">
        <v>3.7100000000000001E-2</v>
      </c>
      <c r="FZ39" s="4">
        <v>0.75319999999999998</v>
      </c>
      <c r="GA39" s="4">
        <v>0.12859999999999999</v>
      </c>
      <c r="GB39" s="4">
        <v>0.84760000000000002</v>
      </c>
      <c r="GC39" s="4">
        <v>0.56059999999999999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0.62615999999999994</v>
      </c>
      <c r="II39" s="4">
        <f t="shared" si="1"/>
        <v>0.65311999999999992</v>
      </c>
      <c r="IJ39" s="4">
        <f t="shared" si="2"/>
        <v>0.12873999999999999</v>
      </c>
      <c r="IK39" s="4">
        <f t="shared" si="3"/>
        <v>3.6499999999999991E-2</v>
      </c>
      <c r="IL39" s="4">
        <f t="shared" si="4"/>
        <v>0.75236000000000003</v>
      </c>
      <c r="IM39" s="4">
        <f t="shared" si="5"/>
        <v>0.131025</v>
      </c>
      <c r="IN39" s="4">
        <f t="shared" si="6"/>
        <v>0.84662000000000004</v>
      </c>
      <c r="IO39" s="4">
        <f t="shared" si="7"/>
        <v>0.70853999999999995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r=0.5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r=0.5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r=0.5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k=50, r=0.5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k=50, r=0.5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k=5,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k=50, r=0.5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r=0.5</v>
      </c>
    </row>
    <row r="40" spans="1:257" x14ac:dyDescent="0.2">
      <c r="A40" s="1" t="s">
        <v>36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>
        <v>0.60950000000000004</v>
      </c>
      <c r="S40" s="4">
        <v>0.62560000000000004</v>
      </c>
      <c r="T40" s="4">
        <v>0.14560000000000001</v>
      </c>
      <c r="U40" s="4">
        <v>3.9800000000000002E-2</v>
      </c>
      <c r="V40" s="4">
        <v>0.77259999999999995</v>
      </c>
      <c r="W40" s="4">
        <v>0.1278</v>
      </c>
      <c r="X40" s="4">
        <v>0.94389999999999996</v>
      </c>
      <c r="Y40" s="4">
        <v>0.71130000000000004</v>
      </c>
      <c r="Z40" s="5"/>
      <c r="AA40" s="5"/>
      <c r="AB40" s="5"/>
      <c r="AC40" s="5"/>
      <c r="AD40" s="5"/>
      <c r="AE40" s="5"/>
      <c r="AF40" s="5"/>
      <c r="AG40" s="5"/>
      <c r="AH40" s="4"/>
      <c r="AI40" s="4"/>
      <c r="AJ40" s="4"/>
      <c r="AK40" s="4"/>
      <c r="AL40" s="4"/>
      <c r="AM40" s="4"/>
      <c r="AN40" s="4"/>
      <c r="AO40" s="4"/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0.61099999999999999</v>
      </c>
      <c r="BG40" s="14">
        <v>0.63019999999999998</v>
      </c>
      <c r="BH40" s="14">
        <v>0.1389</v>
      </c>
      <c r="BI40" s="14">
        <v>4.0899999999999999E-2</v>
      </c>
      <c r="BJ40" s="14">
        <v>0.77339999999999998</v>
      </c>
      <c r="BK40" s="14">
        <v>0.1236</v>
      </c>
      <c r="BL40" s="14">
        <v>0.94530000000000003</v>
      </c>
      <c r="BM40" s="14">
        <v>0.68240000000000001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0.61009999999999998</v>
      </c>
      <c r="CU40" s="4">
        <v>0.62619999999999998</v>
      </c>
      <c r="CV40" s="4">
        <v>0.13719999999999999</v>
      </c>
      <c r="CW40" s="4">
        <v>4.1399999999999999E-2</v>
      </c>
      <c r="CX40" s="4">
        <v>0.77510000000000001</v>
      </c>
      <c r="CY40" s="4">
        <v>0.12280000000000001</v>
      </c>
      <c r="CZ40" s="4">
        <v>0.9425</v>
      </c>
      <c r="DA40" s="4">
        <v>0.98040000000000005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14">
        <v>0.61170000000000002</v>
      </c>
      <c r="EI40" s="14">
        <v>0.63149999999999995</v>
      </c>
      <c r="EJ40" s="14">
        <v>0.1444</v>
      </c>
      <c r="EK40" s="14">
        <v>4.1200000000000001E-2</v>
      </c>
      <c r="EL40" s="14">
        <v>0.77390000000000003</v>
      </c>
      <c r="EM40" s="14">
        <v>0.12379999999999999</v>
      </c>
      <c r="EN40" s="14">
        <v>0.94210000000000005</v>
      </c>
      <c r="EO40" s="14">
        <v>1.2587999999999999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>
        <v>0.61</v>
      </c>
      <c r="FW40" s="4">
        <v>0.62880000000000003</v>
      </c>
      <c r="FX40" s="4">
        <v>0.1421</v>
      </c>
      <c r="FY40" s="4">
        <v>4.1200000000000001E-2</v>
      </c>
      <c r="FZ40" s="4">
        <v>0.77480000000000004</v>
      </c>
      <c r="GA40" s="4">
        <v>0.123</v>
      </c>
      <c r="GB40" s="4">
        <v>0.94240000000000002</v>
      </c>
      <c r="GC40" s="4">
        <v>0.62849999999999995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0.61046</v>
      </c>
      <c r="II40" s="4">
        <f t="shared" ref="II40:II74" si="9">AVERAGEIFS(B40:IG40,metrics.rec,"MSE")</f>
        <v>0.62846000000000002</v>
      </c>
      <c r="IJ40" s="4">
        <f t="shared" ref="IJ40:IJ74" si="10">AVERAGEIFS(B40:IG40,metrics.rec,"R")</f>
        <v>0.14163999999999999</v>
      </c>
      <c r="IK40" s="4">
        <f t="shared" ref="IK40:IK74" si="11">AVERAGEIFS(B40:IG40,metrics.rec,"Precision")</f>
        <v>4.0900000000000006E-2</v>
      </c>
      <c r="IL40" s="4">
        <f t="shared" ref="IL40:IL74" si="12">AVERAGEIFS(B40:IG40,metrics.rec,"Recall")</f>
        <v>0.77395999999999998</v>
      </c>
      <c r="IM40" s="4">
        <f t="shared" ref="IM40:IM74" si="13">AVERAGEIFS(B40:IG40,metrics.rec,"Coverage")</f>
        <v>0.1242</v>
      </c>
      <c r="IN40" s="4">
        <f t="shared" ref="IN40:IN74" si="14">AVERAGEIFS(B40:IG40,metrics.rec,"Recatio")</f>
        <v>0.94323999999999997</v>
      </c>
      <c r="IO40" s="4">
        <f t="shared" ref="IO40:IO74" si="15">AVERAGEIFS(B40:IG40,metrics.rec,"Time")</f>
        <v>0.85228000000000004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r=0.5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r=0.5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r=0.5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k=15, r=0.5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k=15, r=0.5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k=5,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k=10, r=0.5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k=50, r=0.5</v>
      </c>
    </row>
    <row r="41" spans="1:257" x14ac:dyDescent="0.2">
      <c r="A41" s="1" t="s">
        <v>37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/>
      <c r="AI41" s="4"/>
      <c r="AJ41" s="4"/>
      <c r="AK41" s="4"/>
      <c r="AL41" s="4"/>
      <c r="AM41" s="4"/>
      <c r="AN41" s="4"/>
      <c r="AO41" s="4"/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 t="e">
        <f t="shared" si="8"/>
        <v>#DIV/0!</v>
      </c>
      <c r="II41" s="4" t="e">
        <f t="shared" si="9"/>
        <v>#DIV/0!</v>
      </c>
      <c r="IJ41" s="4" t="e">
        <f t="shared" si="10"/>
        <v>#DIV/0!</v>
      </c>
      <c r="IK41" s="4" t="e">
        <f t="shared" si="11"/>
        <v>#DIV/0!</v>
      </c>
      <c r="IL41" s="4" t="e">
        <f t="shared" si="12"/>
        <v>#DIV/0!</v>
      </c>
      <c r="IM41" s="4" t="e">
        <f t="shared" si="13"/>
        <v>#DIV/0!</v>
      </c>
      <c r="IN41" s="4" t="e">
        <f t="shared" si="14"/>
        <v>#DIV/0!</v>
      </c>
      <c r="IO41" s="4" t="e">
        <f t="shared" si="15"/>
        <v>#DIV/0!</v>
      </c>
      <c r="IP41" s="1" t="e" cm="1">
        <f t="array" aca="1" ref="IP41" ca="1">CONCATENATE(INDIRECT(ADDRESS(1,MATCH(_xlfn.MINIFS(B41:IG41,metrics.rec,"MAE"),B41:IG41,0)+1)), ", ", INDIRECT(ADDRESS(2,MATCH(_xlfn.MINIFS(B41:IG41,metrics.rec,"MAE"),B41:IG41,0)+1)))</f>
        <v>#N/A</v>
      </c>
      <c r="IQ41" s="1" t="e" cm="1">
        <f t="array" aca="1" ref="IQ41" ca="1">CONCATENATE(INDIRECT(ADDRESS(1,MATCH(_xlfn.MINIFS(B41:IG41,metrics.rec,"MSE"),B41:IG41,0)+1)), ", ", INDIRECT(ADDRESS(2,MATCH(_xlfn.MINIFS(B41:IG41,metrics.rec,"MSE"),B41:IG41,0)+1)))</f>
        <v>#N/A</v>
      </c>
      <c r="IR41" s="1" t="e" cm="1">
        <f t="array" aca="1" ref="IR41" ca="1">CONCATENATE(INDIRECT(ADDRESS(1,MATCH(_xlfn.MAXIFS(B41:IG41,metrics.rec,"R"),B41:IG41,0)+1)), ", ", INDIRECT(ADDRESS(2,MATCH(_xlfn.MAXIFS(B41:IG41,metrics.rec,"R"),B41:IG41,0)+1)))</f>
        <v>#N/A</v>
      </c>
      <c r="IS41" s="1" t="e" cm="1">
        <f t="array" aca="1" ref="IS41" ca="1">CONCATENATE(INDIRECT(ADDRESS(1,MATCH(_xlfn.MAXIFS(B41:IG41,metrics.rec,"Precision"),B41:IG41,0)+1)), ", ", INDIRECT(ADDRESS(2,MATCH(_xlfn.MAXIFS(B41:IG41,metrics.rec,"Precision"),B41:IG41,0)+1)))</f>
        <v>#N/A</v>
      </c>
      <c r="IT41" s="1" t="e" cm="1">
        <f t="array" aca="1" ref="IT41" ca="1">CONCATENATE(INDIRECT(ADDRESS(1,MATCH(_xlfn.MAXIFS(B41:IG41,metrics.rec,"Recall"),B41:IG41,0)+1)), ", ", INDIRECT(ADDRESS(2,MATCH(_xlfn.MAXIFS(B41:IG41,metrics.rec,"Recall"),B41:IG41,0)+1)))</f>
        <v>#N/A</v>
      </c>
      <c r="IU41" s="1" t="e" cm="1">
        <f t="array" aca="1" ref="IU41" ca="1">CONCATENATE(INDIRECT(ADDRESS(1,MATCH(_xlfn.MAXIFS(B41:IG41,metrics.rec,"Coverage"),B41:IG41,0)+1)), ", ", INDIRECT(ADDRESS(2,MATCH(_xlfn.MAXIFS(B41:IG41,metrics.rec,"Coverage"),B41:IG41,0)+1)))</f>
        <v>#N/A</v>
      </c>
      <c r="IV41" s="1" t="e" cm="1">
        <f t="array" aca="1" ref="IV41" ca="1">CONCATENATE(INDIRECT(ADDRESS(1,MATCH(_xlfn.MAXIFS(B41:IG41,metrics.rec,"Recatio"),B41:IG41,0)+1)), ", ", INDIRECT(ADDRESS(2,MATCH(_xlfn.MAXIFS(B41:IG41,metrics.rec,"Recatio"),B41:IG41,0)+1)))</f>
        <v>#N/A</v>
      </c>
      <c r="IW41" s="1" t="e" cm="1">
        <f t="array" aca="1" ref="IW41" ca="1">CONCATENATE(INDIRECT(ADDRESS(1,MATCH(_xlfn.MINIFS(B41:IG41,metrics.rec,"Time"),B41:IG41,0)+1)), ", ", INDIRECT(ADDRESS(2,MATCH(_xlfn.MINIFS(B41:IG41,metrics.rec,"Time"),B41:IG41,0)+1)))</f>
        <v>#N/A</v>
      </c>
    </row>
    <row r="42" spans="1:257" x14ac:dyDescent="0.2">
      <c r="A42" s="1" t="s">
        <v>38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/>
      <c r="AI42" s="4"/>
      <c r="AJ42" s="4"/>
      <c r="AK42" s="4"/>
      <c r="AL42" s="4"/>
      <c r="AM42" s="4"/>
      <c r="AN42" s="4"/>
      <c r="AO42" s="4"/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 t="e">
        <f t="shared" si="8"/>
        <v>#DIV/0!</v>
      </c>
      <c r="II42" s="4" t="e">
        <f t="shared" si="9"/>
        <v>#DIV/0!</v>
      </c>
      <c r="IJ42" s="4" t="e">
        <f t="shared" si="10"/>
        <v>#DIV/0!</v>
      </c>
      <c r="IK42" s="4" t="e">
        <f t="shared" si="11"/>
        <v>#DIV/0!</v>
      </c>
      <c r="IL42" s="4" t="e">
        <f t="shared" si="12"/>
        <v>#DIV/0!</v>
      </c>
      <c r="IM42" s="4" t="e">
        <f t="shared" si="13"/>
        <v>#DIV/0!</v>
      </c>
      <c r="IN42" s="4" t="e">
        <f t="shared" si="14"/>
        <v>#DIV/0!</v>
      </c>
      <c r="IO42" s="4" t="e">
        <f t="shared" si="15"/>
        <v>#DIV/0!</v>
      </c>
      <c r="IP42" s="1" t="e" cm="1">
        <f t="array" aca="1" ref="IP42" ca="1">CONCATENATE(INDIRECT(ADDRESS(1,MATCH(_xlfn.MINIFS(B42:IG42,metrics.rec,"MAE"),B42:IG42,0)+1)), ", ", INDIRECT(ADDRESS(2,MATCH(_xlfn.MINIFS(B42:IG42,metrics.rec,"MAE"),B42:IG42,0)+1)))</f>
        <v>#N/A</v>
      </c>
      <c r="IQ42" s="1" t="e" cm="1">
        <f t="array" aca="1" ref="IQ42" ca="1">CONCATENATE(INDIRECT(ADDRESS(1,MATCH(_xlfn.MINIFS(B42:IG42,metrics.rec,"MSE"),B42:IG42,0)+1)), ", ", INDIRECT(ADDRESS(2,MATCH(_xlfn.MINIFS(B42:IG42,metrics.rec,"MSE"),B42:IG42,0)+1)))</f>
        <v>#N/A</v>
      </c>
      <c r="IR42" s="1" t="e" cm="1">
        <f t="array" aca="1" ref="IR42" ca="1">CONCATENATE(INDIRECT(ADDRESS(1,MATCH(_xlfn.MAXIFS(B42:IG42,metrics.rec,"R"),B42:IG42,0)+1)), ", ", INDIRECT(ADDRESS(2,MATCH(_xlfn.MAXIFS(B42:IG42,metrics.rec,"R"),B42:IG42,0)+1)))</f>
        <v>#N/A</v>
      </c>
      <c r="IS42" s="1" t="e" cm="1">
        <f t="array" aca="1" ref="IS42" ca="1">CONCATENATE(INDIRECT(ADDRESS(1,MATCH(_xlfn.MAXIFS(B42:IG42,metrics.rec,"Precision"),B42:IG42,0)+1)), ", ", INDIRECT(ADDRESS(2,MATCH(_xlfn.MAXIFS(B42:IG42,metrics.rec,"Precision"),B42:IG42,0)+1)))</f>
        <v>#N/A</v>
      </c>
      <c r="IT42" s="1" t="e" cm="1">
        <f t="array" aca="1" ref="IT42" ca="1">CONCATENATE(INDIRECT(ADDRESS(1,MATCH(_xlfn.MAXIFS(B42:IG42,metrics.rec,"Recall"),B42:IG42,0)+1)), ", ", INDIRECT(ADDRESS(2,MATCH(_xlfn.MAXIFS(B42:IG42,metrics.rec,"Recall"),B42:IG42,0)+1)))</f>
        <v>#N/A</v>
      </c>
      <c r="IU42" s="1" t="e" cm="1">
        <f t="array" aca="1" ref="IU42" ca="1">CONCATENATE(INDIRECT(ADDRESS(1,MATCH(_xlfn.MAXIFS(B42:IG42,metrics.rec,"Coverage"),B42:IG42,0)+1)), ", ", INDIRECT(ADDRESS(2,MATCH(_xlfn.MAXIFS(B42:IG42,metrics.rec,"Coverage"),B42:IG42,0)+1)))</f>
        <v>#N/A</v>
      </c>
      <c r="IV42" s="1" t="e" cm="1">
        <f t="array" aca="1" ref="IV42" ca="1">CONCATENATE(INDIRECT(ADDRESS(1,MATCH(_xlfn.MAXIFS(B42:IG42,metrics.rec,"Recatio"),B42:IG42,0)+1)), ", ", INDIRECT(ADDRESS(2,MATCH(_xlfn.MAXIFS(B42:IG42,metrics.rec,"Recatio"),B42:IG42,0)+1)))</f>
        <v>#N/A</v>
      </c>
      <c r="IW42" s="1" t="e" cm="1">
        <f t="array" aca="1" ref="IW42" ca="1">CONCATENATE(INDIRECT(ADDRESS(1,MATCH(_xlfn.MINIFS(B42:IG42,metrics.rec,"Time"),B42:IG42,0)+1)), ", ", INDIRECT(ADDRESS(2,MATCH(_xlfn.MINIFS(B42:IG42,metrics.rec,"Time"),B42:IG42,0)+1)))</f>
        <v>#N/A</v>
      </c>
    </row>
    <row r="43" spans="1:257" x14ac:dyDescent="0.2">
      <c r="A43" s="1" t="s">
        <v>39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>
        <v>0.58899999999999997</v>
      </c>
      <c r="S43" s="4">
        <v>0.59730000000000005</v>
      </c>
      <c r="T43" s="4">
        <v>0.19639999999999999</v>
      </c>
      <c r="U43" s="4">
        <v>5.8400000000000001E-2</v>
      </c>
      <c r="V43" s="4">
        <v>0.84689999999999999</v>
      </c>
      <c r="W43" s="4"/>
      <c r="X43" s="4">
        <v>0.94379999999999997</v>
      </c>
      <c r="Y43" s="4">
        <v>0.66810000000000003</v>
      </c>
      <c r="Z43" s="5"/>
      <c r="AA43" s="5"/>
      <c r="AB43" s="5"/>
      <c r="AC43" s="5"/>
      <c r="AD43" s="5"/>
      <c r="AE43" s="5"/>
      <c r="AF43" s="5"/>
      <c r="AG43" s="5"/>
      <c r="AH43" s="4"/>
      <c r="AI43" s="4"/>
      <c r="AJ43" s="4"/>
      <c r="AK43" s="4"/>
      <c r="AL43" s="4"/>
      <c r="AM43" s="4"/>
      <c r="AN43" s="4"/>
      <c r="AO43" s="4"/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0.59099999999999997</v>
      </c>
      <c r="BG43" s="14">
        <v>0.60299999999999998</v>
      </c>
      <c r="BH43" s="14">
        <v>0.189</v>
      </c>
      <c r="BI43" s="14">
        <v>5.8200000000000002E-2</v>
      </c>
      <c r="BJ43" s="14">
        <v>0.85</v>
      </c>
      <c r="BK43" s="14"/>
      <c r="BL43" s="14">
        <v>0.94540000000000002</v>
      </c>
      <c r="BM43" s="14">
        <v>0.77710000000000001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0.58940000000000003</v>
      </c>
      <c r="CU43" s="4">
        <v>0.59919999999999995</v>
      </c>
      <c r="CV43" s="4">
        <v>0.18770000000000001</v>
      </c>
      <c r="CW43" s="4">
        <v>5.8000000000000003E-2</v>
      </c>
      <c r="CX43" s="4">
        <v>0.84889999999999999</v>
      </c>
      <c r="CY43" s="4">
        <v>9.6299999999999997E-2</v>
      </c>
      <c r="CZ43" s="4">
        <v>0.94269999999999998</v>
      </c>
      <c r="DA43" s="4">
        <v>1.3782000000000001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>
        <v>0.59189999999999998</v>
      </c>
      <c r="EI43" s="5">
        <v>0.60540000000000005</v>
      </c>
      <c r="EJ43" s="5">
        <v>0.18529999999999999</v>
      </c>
      <c r="EK43" s="5">
        <v>5.7200000000000001E-2</v>
      </c>
      <c r="EL43" s="5">
        <v>0.84919999999999995</v>
      </c>
      <c r="EM43" s="5">
        <v>9.8000000000000004E-2</v>
      </c>
      <c r="EN43" s="5">
        <v>0.94220000000000004</v>
      </c>
      <c r="EO43" s="5">
        <v>0.93020000000000003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0.59030000000000005</v>
      </c>
      <c r="FW43" s="4">
        <v>0.60319999999999996</v>
      </c>
      <c r="FX43" s="4">
        <v>0.1885</v>
      </c>
      <c r="FY43" s="4">
        <v>5.79E-2</v>
      </c>
      <c r="FZ43" s="4">
        <v>0.84960000000000002</v>
      </c>
      <c r="GA43" s="4">
        <v>9.6299999999999997E-2</v>
      </c>
      <c r="GB43" s="4">
        <v>0.94259999999999999</v>
      </c>
      <c r="GC43" s="4">
        <v>0.59209999999999996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0.59031999999999996</v>
      </c>
      <c r="II43" s="4">
        <f t="shared" si="9"/>
        <v>0.60161999999999993</v>
      </c>
      <c r="IJ43" s="4">
        <f t="shared" si="10"/>
        <v>0.18937999999999999</v>
      </c>
      <c r="IK43" s="4">
        <f t="shared" si="11"/>
        <v>5.7940000000000005E-2</v>
      </c>
      <c r="IL43" s="4">
        <f t="shared" si="12"/>
        <v>0.8489199999999999</v>
      </c>
      <c r="IM43" s="4">
        <f t="shared" si="13"/>
        <v>9.6866666666666656E-2</v>
      </c>
      <c r="IN43" s="4">
        <f t="shared" si="14"/>
        <v>0.94334000000000007</v>
      </c>
      <c r="IO43" s="4">
        <f t="shared" si="15"/>
        <v>0.86914000000000013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r=0.5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r=0.5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k=5, r=0.5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r=0.5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k=10, r=0.5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r=0.5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k=10, r=0.5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k=50, r=0.5</v>
      </c>
    </row>
    <row r="44" spans="1:257" x14ac:dyDescent="0.2">
      <c r="A44" s="1" t="s">
        <v>40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/>
      <c r="AI44" s="4"/>
      <c r="AJ44" s="4"/>
      <c r="AK44" s="4"/>
      <c r="AL44" s="4"/>
      <c r="AM44" s="4"/>
      <c r="AN44" s="4"/>
      <c r="AO44" s="4"/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 t="e">
        <f t="shared" si="8"/>
        <v>#DIV/0!</v>
      </c>
      <c r="II44" s="4" t="e">
        <f t="shared" si="9"/>
        <v>#DIV/0!</v>
      </c>
      <c r="IJ44" s="4" t="e">
        <f t="shared" si="10"/>
        <v>#DIV/0!</v>
      </c>
      <c r="IK44" s="4" t="e">
        <f t="shared" si="11"/>
        <v>#DIV/0!</v>
      </c>
      <c r="IL44" s="4" t="e">
        <f t="shared" si="12"/>
        <v>#DIV/0!</v>
      </c>
      <c r="IM44" s="4" t="e">
        <f t="shared" si="13"/>
        <v>#DIV/0!</v>
      </c>
      <c r="IN44" s="4" t="e">
        <f t="shared" si="14"/>
        <v>#DIV/0!</v>
      </c>
      <c r="IO44" s="4" t="e">
        <f t="shared" si="15"/>
        <v>#DIV/0!</v>
      </c>
      <c r="IP44" s="1" t="e" cm="1">
        <f t="array" aca="1" ref="IP44" ca="1">CONCATENATE(INDIRECT(ADDRESS(1,MATCH(_xlfn.MINIFS(B44:IG44,metrics.rec,"MAE"),B44:IG44,0)+1)), ", ", INDIRECT(ADDRESS(2,MATCH(_xlfn.MINIFS(B44:IG44,metrics.rec,"MAE"),B44:IG44,0)+1)))</f>
        <v>#N/A</v>
      </c>
      <c r="IQ44" s="1" t="e" cm="1">
        <f t="array" aca="1" ref="IQ44" ca="1">CONCATENATE(INDIRECT(ADDRESS(1,MATCH(_xlfn.MINIFS(B44:IG44,metrics.rec,"MSE"),B44:IG44,0)+1)), ", ", INDIRECT(ADDRESS(2,MATCH(_xlfn.MINIFS(B44:IG44,metrics.rec,"MSE"),B44:IG44,0)+1)))</f>
        <v>#N/A</v>
      </c>
      <c r="IR44" s="1" t="e" cm="1">
        <f t="array" aca="1" ref="IR44" ca="1">CONCATENATE(INDIRECT(ADDRESS(1,MATCH(_xlfn.MAXIFS(B44:IG44,metrics.rec,"R"),B44:IG44,0)+1)), ", ", INDIRECT(ADDRESS(2,MATCH(_xlfn.MAXIFS(B44:IG44,metrics.rec,"R"),B44:IG44,0)+1)))</f>
        <v>#N/A</v>
      </c>
      <c r="IS44" s="1" t="e" cm="1">
        <f t="array" aca="1" ref="IS44" ca="1">CONCATENATE(INDIRECT(ADDRESS(1,MATCH(_xlfn.MAXIFS(B44:IG44,metrics.rec,"Precision"),B44:IG44,0)+1)), ", ", INDIRECT(ADDRESS(2,MATCH(_xlfn.MAXIFS(B44:IG44,metrics.rec,"Precision"),B44:IG44,0)+1)))</f>
        <v>#N/A</v>
      </c>
      <c r="IT44" s="1" t="e" cm="1">
        <f t="array" aca="1" ref="IT44" ca="1">CONCATENATE(INDIRECT(ADDRESS(1,MATCH(_xlfn.MAXIFS(B44:IG44,metrics.rec,"Recall"),B44:IG44,0)+1)), ", ", INDIRECT(ADDRESS(2,MATCH(_xlfn.MAXIFS(B44:IG44,metrics.rec,"Recall"),B44:IG44,0)+1)))</f>
        <v>#N/A</v>
      </c>
      <c r="IU44" s="1" t="e" cm="1">
        <f t="array" aca="1" ref="IU44" ca="1">CONCATENATE(INDIRECT(ADDRESS(1,MATCH(_xlfn.MAXIFS(B44:IG44,metrics.rec,"Coverage"),B44:IG44,0)+1)), ", ", INDIRECT(ADDRESS(2,MATCH(_xlfn.MAXIFS(B44:IG44,metrics.rec,"Coverage"),B44:IG44,0)+1)))</f>
        <v>#N/A</v>
      </c>
      <c r="IV44" s="1" t="e" cm="1">
        <f t="array" aca="1" ref="IV44" ca="1">CONCATENATE(INDIRECT(ADDRESS(1,MATCH(_xlfn.MAXIFS(B44:IG44,metrics.rec,"Recatio"),B44:IG44,0)+1)), ", ", INDIRECT(ADDRESS(2,MATCH(_xlfn.MAXIFS(B44:IG44,metrics.rec,"Recatio"),B44:IG44,0)+1)))</f>
        <v>#N/A</v>
      </c>
      <c r="IW44" s="1" t="e" cm="1">
        <f t="array" aca="1" ref="IW44" ca="1">CONCATENATE(INDIRECT(ADDRESS(1,MATCH(_xlfn.MINIFS(B44:IG44,metrics.rec,"Time"),B44:IG44,0)+1)), ", ", INDIRECT(ADDRESS(2,MATCH(_xlfn.MINIFS(B44:IG44,metrics.rec,"Time"),B44:IG44,0)+1)))</f>
        <v>#N/A</v>
      </c>
    </row>
    <row r="45" spans="1:257" x14ac:dyDescent="0.2">
      <c r="A45" s="1" t="s">
        <v>41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/>
      <c r="AI45" s="4"/>
      <c r="AJ45" s="4"/>
      <c r="AK45" s="4"/>
      <c r="AL45" s="4"/>
      <c r="AM45" s="4"/>
      <c r="AN45" s="4"/>
      <c r="AO45" s="4"/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 t="e">
        <f t="shared" si="8"/>
        <v>#DIV/0!</v>
      </c>
      <c r="II45" s="4" t="e">
        <f t="shared" si="9"/>
        <v>#DIV/0!</v>
      </c>
      <c r="IJ45" s="4" t="e">
        <f t="shared" si="10"/>
        <v>#DIV/0!</v>
      </c>
      <c r="IK45" s="4" t="e">
        <f t="shared" si="11"/>
        <v>#DIV/0!</v>
      </c>
      <c r="IL45" s="4" t="e">
        <f t="shared" si="12"/>
        <v>#DIV/0!</v>
      </c>
      <c r="IM45" s="4" t="e">
        <f t="shared" si="13"/>
        <v>#DIV/0!</v>
      </c>
      <c r="IN45" s="4" t="e">
        <f t="shared" si="14"/>
        <v>#DIV/0!</v>
      </c>
      <c r="IO45" s="4" t="e">
        <f t="shared" si="15"/>
        <v>#DIV/0!</v>
      </c>
      <c r="IP45" s="1" t="e" cm="1">
        <f t="array" aca="1" ref="IP45" ca="1">CONCATENATE(INDIRECT(ADDRESS(1,MATCH(_xlfn.MINIFS(B45:IG45,metrics.rec,"MAE"),B45:IG45,0)+1)), ", ", INDIRECT(ADDRESS(2,MATCH(_xlfn.MINIFS(B45:IG45,metrics.rec,"MAE"),B45:IG45,0)+1)))</f>
        <v>#N/A</v>
      </c>
      <c r="IQ45" s="1" t="e" cm="1">
        <f t="array" aca="1" ref="IQ45" ca="1">CONCATENATE(INDIRECT(ADDRESS(1,MATCH(_xlfn.MINIFS(B45:IG45,metrics.rec,"MSE"),B45:IG45,0)+1)), ", ", INDIRECT(ADDRESS(2,MATCH(_xlfn.MINIFS(B45:IG45,metrics.rec,"MSE"),B45:IG45,0)+1)))</f>
        <v>#N/A</v>
      </c>
      <c r="IR45" s="1" t="e" cm="1">
        <f t="array" aca="1" ref="IR45" ca="1">CONCATENATE(INDIRECT(ADDRESS(1,MATCH(_xlfn.MAXIFS(B45:IG45,metrics.rec,"R"),B45:IG45,0)+1)), ", ", INDIRECT(ADDRESS(2,MATCH(_xlfn.MAXIFS(B45:IG45,metrics.rec,"R"),B45:IG45,0)+1)))</f>
        <v>#N/A</v>
      </c>
      <c r="IS45" s="1" t="e" cm="1">
        <f t="array" aca="1" ref="IS45" ca="1">CONCATENATE(INDIRECT(ADDRESS(1,MATCH(_xlfn.MAXIFS(B45:IG45,metrics.rec,"Precision"),B45:IG45,0)+1)), ", ", INDIRECT(ADDRESS(2,MATCH(_xlfn.MAXIFS(B45:IG45,metrics.rec,"Precision"),B45:IG45,0)+1)))</f>
        <v>#N/A</v>
      </c>
      <c r="IT45" s="1" t="e" cm="1">
        <f t="array" aca="1" ref="IT45" ca="1">CONCATENATE(INDIRECT(ADDRESS(1,MATCH(_xlfn.MAXIFS(B45:IG45,metrics.rec,"Recall"),B45:IG45,0)+1)), ", ", INDIRECT(ADDRESS(2,MATCH(_xlfn.MAXIFS(B45:IG45,metrics.rec,"Recall"),B45:IG45,0)+1)))</f>
        <v>#N/A</v>
      </c>
      <c r="IU45" s="1" t="e" cm="1">
        <f t="array" aca="1" ref="IU45" ca="1">CONCATENATE(INDIRECT(ADDRESS(1,MATCH(_xlfn.MAXIFS(B45:IG45,metrics.rec,"Coverage"),B45:IG45,0)+1)), ", ", INDIRECT(ADDRESS(2,MATCH(_xlfn.MAXIFS(B45:IG45,metrics.rec,"Coverage"),B45:IG45,0)+1)))</f>
        <v>#N/A</v>
      </c>
      <c r="IV45" s="1" t="e" cm="1">
        <f t="array" aca="1" ref="IV45" ca="1">CONCATENATE(INDIRECT(ADDRESS(1,MATCH(_xlfn.MAXIFS(B45:IG45,metrics.rec,"Recatio"),B45:IG45,0)+1)), ", ", INDIRECT(ADDRESS(2,MATCH(_xlfn.MAXIFS(B45:IG45,metrics.rec,"Recatio"),B45:IG45,0)+1)))</f>
        <v>#N/A</v>
      </c>
      <c r="IW45" s="1" t="e" cm="1">
        <f t="array" aca="1" ref="IW45" ca="1">CONCATENATE(INDIRECT(ADDRESS(1,MATCH(_xlfn.MINIFS(B45:IG45,metrics.rec,"Time"),B45:IG45,0)+1)), ", ", INDIRECT(ADDRESS(2,MATCH(_xlfn.MINIFS(B45:IG45,metrics.rec,"Time"),B45:IG45,0)+1)))</f>
        <v>#N/A</v>
      </c>
    </row>
    <row r="46" spans="1:257" x14ac:dyDescent="0.2">
      <c r="A46" s="1" t="s">
        <v>42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/>
      <c r="AI46" s="4"/>
      <c r="AJ46" s="4"/>
      <c r="AK46" s="4"/>
      <c r="AL46" s="4"/>
      <c r="AM46" s="4"/>
      <c r="AN46" s="4"/>
      <c r="AO46" s="4"/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 t="e">
        <f t="shared" si="8"/>
        <v>#DIV/0!</v>
      </c>
      <c r="II46" s="4" t="e">
        <f t="shared" si="9"/>
        <v>#DIV/0!</v>
      </c>
      <c r="IJ46" s="4" t="e">
        <f t="shared" si="10"/>
        <v>#DIV/0!</v>
      </c>
      <c r="IK46" s="4" t="e">
        <f t="shared" si="11"/>
        <v>#DIV/0!</v>
      </c>
      <c r="IL46" s="4" t="e">
        <f t="shared" si="12"/>
        <v>#DIV/0!</v>
      </c>
      <c r="IM46" s="4" t="e">
        <f t="shared" si="13"/>
        <v>#DIV/0!</v>
      </c>
      <c r="IN46" s="4" t="e">
        <f t="shared" si="14"/>
        <v>#DIV/0!</v>
      </c>
      <c r="IO46" s="4" t="e">
        <f t="shared" si="15"/>
        <v>#DIV/0!</v>
      </c>
      <c r="IP46" s="1" t="e" cm="1">
        <f t="array" aca="1" ref="IP46" ca="1">CONCATENATE(INDIRECT(ADDRESS(1,MATCH(_xlfn.MINIFS(B46:IG46,metrics.rec,"MAE"),B46:IG46,0)+1)), ", ", INDIRECT(ADDRESS(2,MATCH(_xlfn.MINIFS(B46:IG46,metrics.rec,"MAE"),B46:IG46,0)+1)))</f>
        <v>#N/A</v>
      </c>
      <c r="IQ46" s="1" t="e" cm="1">
        <f t="array" aca="1" ref="IQ46" ca="1">CONCATENATE(INDIRECT(ADDRESS(1,MATCH(_xlfn.MINIFS(B46:IG46,metrics.rec,"MSE"),B46:IG46,0)+1)), ", ", INDIRECT(ADDRESS(2,MATCH(_xlfn.MINIFS(B46:IG46,metrics.rec,"MSE"),B46:IG46,0)+1)))</f>
        <v>#N/A</v>
      </c>
      <c r="IR46" s="1" t="e" cm="1">
        <f t="array" aca="1" ref="IR46" ca="1">CONCATENATE(INDIRECT(ADDRESS(1,MATCH(_xlfn.MAXIFS(B46:IG46,metrics.rec,"R"),B46:IG46,0)+1)), ", ", INDIRECT(ADDRESS(2,MATCH(_xlfn.MAXIFS(B46:IG46,metrics.rec,"R"),B46:IG46,0)+1)))</f>
        <v>#N/A</v>
      </c>
      <c r="IS46" s="1" t="e" cm="1">
        <f t="array" aca="1" ref="IS46" ca="1">CONCATENATE(INDIRECT(ADDRESS(1,MATCH(_xlfn.MAXIFS(B46:IG46,metrics.rec,"Precision"),B46:IG46,0)+1)), ", ", INDIRECT(ADDRESS(2,MATCH(_xlfn.MAXIFS(B46:IG46,metrics.rec,"Precision"),B46:IG46,0)+1)))</f>
        <v>#N/A</v>
      </c>
      <c r="IT46" s="1" t="e" cm="1">
        <f t="array" aca="1" ref="IT46" ca="1">CONCATENATE(INDIRECT(ADDRESS(1,MATCH(_xlfn.MAXIFS(B46:IG46,metrics.rec,"Recall"),B46:IG46,0)+1)), ", ", INDIRECT(ADDRESS(2,MATCH(_xlfn.MAXIFS(B46:IG46,metrics.rec,"Recall"),B46:IG46,0)+1)))</f>
        <v>#N/A</v>
      </c>
      <c r="IU46" s="1" t="e" cm="1">
        <f t="array" aca="1" ref="IU46" ca="1">CONCATENATE(INDIRECT(ADDRESS(1,MATCH(_xlfn.MAXIFS(B46:IG46,metrics.rec,"Coverage"),B46:IG46,0)+1)), ", ", INDIRECT(ADDRESS(2,MATCH(_xlfn.MAXIFS(B46:IG46,metrics.rec,"Coverage"),B46:IG46,0)+1)))</f>
        <v>#N/A</v>
      </c>
      <c r="IV46" s="1" t="e" cm="1">
        <f t="array" aca="1" ref="IV46" ca="1">CONCATENATE(INDIRECT(ADDRESS(1,MATCH(_xlfn.MAXIFS(B46:IG46,metrics.rec,"Recatio"),B46:IG46,0)+1)), ", ", INDIRECT(ADDRESS(2,MATCH(_xlfn.MAXIFS(B46:IG46,metrics.rec,"Recatio"),B46:IG46,0)+1)))</f>
        <v>#N/A</v>
      </c>
      <c r="IW46" s="1" t="e" cm="1">
        <f t="array" aca="1" ref="IW46" ca="1">CONCATENATE(INDIRECT(ADDRESS(1,MATCH(_xlfn.MINIFS(B46:IG46,metrics.rec,"Time"),B46:IG46,0)+1)), ", ", INDIRECT(ADDRESS(2,MATCH(_xlfn.MINIFS(B46:IG46,metrics.rec,"Time"),B46:IG46,0)+1)))</f>
        <v>#N/A</v>
      </c>
    </row>
    <row r="47" spans="1:257" x14ac:dyDescent="0.2">
      <c r="A47" s="1" t="s">
        <v>43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/>
      <c r="AI47" s="4"/>
      <c r="AJ47" s="4"/>
      <c r="AK47" s="4"/>
      <c r="AL47" s="4"/>
      <c r="AM47" s="4"/>
      <c r="AN47" s="4"/>
      <c r="AO47" s="4"/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 t="e">
        <f t="shared" si="8"/>
        <v>#DIV/0!</v>
      </c>
      <c r="II47" s="4" t="e">
        <f t="shared" si="9"/>
        <v>#DIV/0!</v>
      </c>
      <c r="IJ47" s="4" t="e">
        <f t="shared" si="10"/>
        <v>#DIV/0!</v>
      </c>
      <c r="IK47" s="4" t="e">
        <f t="shared" si="11"/>
        <v>#DIV/0!</v>
      </c>
      <c r="IL47" s="4" t="e">
        <f t="shared" si="12"/>
        <v>#DIV/0!</v>
      </c>
      <c r="IM47" s="4" t="e">
        <f t="shared" si="13"/>
        <v>#DIV/0!</v>
      </c>
      <c r="IN47" s="4" t="e">
        <f t="shared" si="14"/>
        <v>#DIV/0!</v>
      </c>
      <c r="IO47" s="4" t="e">
        <f t="shared" si="15"/>
        <v>#DIV/0!</v>
      </c>
      <c r="IP47" s="1" t="e" cm="1">
        <f t="array" aca="1" ref="IP47" ca="1">CONCATENATE(INDIRECT(ADDRESS(1,MATCH(_xlfn.MINIFS(B47:IG47,metrics.rec,"MAE"),B47:IG47,0)+1)), ", ", INDIRECT(ADDRESS(2,MATCH(_xlfn.MINIFS(B47:IG47,metrics.rec,"MAE"),B47:IG47,0)+1)))</f>
        <v>#N/A</v>
      </c>
      <c r="IQ47" s="1" t="e" cm="1">
        <f t="array" aca="1" ref="IQ47" ca="1">CONCATENATE(INDIRECT(ADDRESS(1,MATCH(_xlfn.MINIFS(B47:IG47,metrics.rec,"MSE"),B47:IG47,0)+1)), ", ", INDIRECT(ADDRESS(2,MATCH(_xlfn.MINIFS(B47:IG47,metrics.rec,"MSE"),B47:IG47,0)+1)))</f>
        <v>#N/A</v>
      </c>
      <c r="IR47" s="1" t="e" cm="1">
        <f t="array" aca="1" ref="IR47" ca="1">CONCATENATE(INDIRECT(ADDRESS(1,MATCH(_xlfn.MAXIFS(B47:IG47,metrics.rec,"R"),B47:IG47,0)+1)), ", ", INDIRECT(ADDRESS(2,MATCH(_xlfn.MAXIFS(B47:IG47,metrics.rec,"R"),B47:IG47,0)+1)))</f>
        <v>#N/A</v>
      </c>
      <c r="IS47" s="1" t="e" cm="1">
        <f t="array" aca="1" ref="IS47" ca="1">CONCATENATE(INDIRECT(ADDRESS(1,MATCH(_xlfn.MAXIFS(B47:IG47,metrics.rec,"Precision"),B47:IG47,0)+1)), ", ", INDIRECT(ADDRESS(2,MATCH(_xlfn.MAXIFS(B47:IG47,metrics.rec,"Precision"),B47:IG47,0)+1)))</f>
        <v>#N/A</v>
      </c>
      <c r="IT47" s="1" t="e" cm="1">
        <f t="array" aca="1" ref="IT47" ca="1">CONCATENATE(INDIRECT(ADDRESS(1,MATCH(_xlfn.MAXIFS(B47:IG47,metrics.rec,"Recall"),B47:IG47,0)+1)), ", ", INDIRECT(ADDRESS(2,MATCH(_xlfn.MAXIFS(B47:IG47,metrics.rec,"Recall"),B47:IG47,0)+1)))</f>
        <v>#N/A</v>
      </c>
      <c r="IU47" s="1" t="e" cm="1">
        <f t="array" aca="1" ref="IU47" ca="1">CONCATENATE(INDIRECT(ADDRESS(1,MATCH(_xlfn.MAXIFS(B47:IG47,metrics.rec,"Coverage"),B47:IG47,0)+1)), ", ", INDIRECT(ADDRESS(2,MATCH(_xlfn.MAXIFS(B47:IG47,metrics.rec,"Coverage"),B47:IG47,0)+1)))</f>
        <v>#N/A</v>
      </c>
      <c r="IV47" s="1" t="e" cm="1">
        <f t="array" aca="1" ref="IV47" ca="1">CONCATENATE(INDIRECT(ADDRESS(1,MATCH(_xlfn.MAXIFS(B47:IG47,metrics.rec,"Recatio"),B47:IG47,0)+1)), ", ", INDIRECT(ADDRESS(2,MATCH(_xlfn.MAXIFS(B47:IG47,metrics.rec,"Recatio"),B47:IG47,0)+1)))</f>
        <v>#N/A</v>
      </c>
      <c r="IW47" s="1" t="e" cm="1">
        <f t="array" aca="1" ref="IW47" ca="1">CONCATENATE(INDIRECT(ADDRESS(1,MATCH(_xlfn.MINIFS(B47:IG47,metrics.rec,"Time"),B47:IG47,0)+1)), ", ", INDIRECT(ADDRESS(2,MATCH(_xlfn.MINIFS(B47:IG47,metrics.rec,"Time"),B47:IG47,0)+1)))</f>
        <v>#N/A</v>
      </c>
    </row>
    <row r="48" spans="1:257" x14ac:dyDescent="0.2">
      <c r="A48" s="1" t="s">
        <v>44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/>
      <c r="AI48" s="4"/>
      <c r="AJ48" s="4"/>
      <c r="AK48" s="4"/>
      <c r="AL48" s="4"/>
      <c r="AM48" s="4"/>
      <c r="AN48" s="4"/>
      <c r="AO48" s="4"/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 t="e">
        <f t="shared" si="8"/>
        <v>#DIV/0!</v>
      </c>
      <c r="II48" s="4" t="e">
        <f t="shared" si="9"/>
        <v>#DIV/0!</v>
      </c>
      <c r="IJ48" s="4" t="e">
        <f t="shared" si="10"/>
        <v>#DIV/0!</v>
      </c>
      <c r="IK48" s="4" t="e">
        <f t="shared" si="11"/>
        <v>#DIV/0!</v>
      </c>
      <c r="IL48" s="4" t="e">
        <f t="shared" si="12"/>
        <v>#DIV/0!</v>
      </c>
      <c r="IM48" s="4" t="e">
        <f t="shared" si="13"/>
        <v>#DIV/0!</v>
      </c>
      <c r="IN48" s="4" t="e">
        <f t="shared" si="14"/>
        <v>#DIV/0!</v>
      </c>
      <c r="IO48" s="4" t="e">
        <f t="shared" si="15"/>
        <v>#DIV/0!</v>
      </c>
      <c r="IP48" s="1" t="e" cm="1">
        <f t="array" aca="1" ref="IP48" ca="1">CONCATENATE(INDIRECT(ADDRESS(1,MATCH(_xlfn.MINIFS(B48:IG48,metrics.rec,"MAE"),B48:IG48,0)+1)), ", ", INDIRECT(ADDRESS(2,MATCH(_xlfn.MINIFS(B48:IG48,metrics.rec,"MAE"),B48:IG48,0)+1)))</f>
        <v>#N/A</v>
      </c>
      <c r="IQ48" s="1" t="e" cm="1">
        <f t="array" aca="1" ref="IQ48" ca="1">CONCATENATE(INDIRECT(ADDRESS(1,MATCH(_xlfn.MINIFS(B48:IG48,metrics.rec,"MSE"),B48:IG48,0)+1)), ", ", INDIRECT(ADDRESS(2,MATCH(_xlfn.MINIFS(B48:IG48,metrics.rec,"MSE"),B48:IG48,0)+1)))</f>
        <v>#N/A</v>
      </c>
      <c r="IR48" s="1" t="e" cm="1">
        <f t="array" aca="1" ref="IR48" ca="1">CONCATENATE(INDIRECT(ADDRESS(1,MATCH(_xlfn.MAXIFS(B48:IG48,metrics.rec,"R"),B48:IG48,0)+1)), ", ", INDIRECT(ADDRESS(2,MATCH(_xlfn.MAXIFS(B48:IG48,metrics.rec,"R"),B48:IG48,0)+1)))</f>
        <v>#N/A</v>
      </c>
      <c r="IS48" s="1" t="e" cm="1">
        <f t="array" aca="1" ref="IS48" ca="1">CONCATENATE(INDIRECT(ADDRESS(1,MATCH(_xlfn.MAXIFS(B48:IG48,metrics.rec,"Precision"),B48:IG48,0)+1)), ", ", INDIRECT(ADDRESS(2,MATCH(_xlfn.MAXIFS(B48:IG48,metrics.rec,"Precision"),B48:IG48,0)+1)))</f>
        <v>#N/A</v>
      </c>
      <c r="IT48" s="1" t="e" cm="1">
        <f t="array" aca="1" ref="IT48" ca="1">CONCATENATE(INDIRECT(ADDRESS(1,MATCH(_xlfn.MAXIFS(B48:IG48,metrics.rec,"Recall"),B48:IG48,0)+1)), ", ", INDIRECT(ADDRESS(2,MATCH(_xlfn.MAXIFS(B48:IG48,metrics.rec,"Recall"),B48:IG48,0)+1)))</f>
        <v>#N/A</v>
      </c>
      <c r="IU48" s="1" t="e" cm="1">
        <f t="array" aca="1" ref="IU48" ca="1">CONCATENATE(INDIRECT(ADDRESS(1,MATCH(_xlfn.MAXIFS(B48:IG48,metrics.rec,"Coverage"),B48:IG48,0)+1)), ", ", INDIRECT(ADDRESS(2,MATCH(_xlfn.MAXIFS(B48:IG48,metrics.rec,"Coverage"),B48:IG48,0)+1)))</f>
        <v>#N/A</v>
      </c>
      <c r="IV48" s="1" t="e" cm="1">
        <f t="array" aca="1" ref="IV48" ca="1">CONCATENATE(INDIRECT(ADDRESS(1,MATCH(_xlfn.MAXIFS(B48:IG48,metrics.rec,"Recatio"),B48:IG48,0)+1)), ", ", INDIRECT(ADDRESS(2,MATCH(_xlfn.MAXIFS(B48:IG48,metrics.rec,"Recatio"),B48:IG48,0)+1)))</f>
        <v>#N/A</v>
      </c>
      <c r="IW48" s="1" t="e" cm="1">
        <f t="array" aca="1" ref="IW48" ca="1">CONCATENATE(INDIRECT(ADDRESS(1,MATCH(_xlfn.MINIFS(B48:IG48,metrics.rec,"Time"),B48:IG48,0)+1)), ", ", INDIRECT(ADDRESS(2,MATCH(_xlfn.MINIFS(B48:IG48,metrics.rec,"Time"),B48:IG48,0)+1)))</f>
        <v>#N/A</v>
      </c>
    </row>
    <row r="49" spans="1:257" x14ac:dyDescent="0.2">
      <c r="A49" s="1" t="s">
        <v>45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/>
      <c r="AI49" s="4"/>
      <c r="AJ49" s="4"/>
      <c r="AK49" s="4"/>
      <c r="AL49" s="4"/>
      <c r="AM49" s="4"/>
      <c r="AN49" s="4"/>
      <c r="AO49" s="4"/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 t="e">
        <f t="shared" si="8"/>
        <v>#DIV/0!</v>
      </c>
      <c r="II49" s="4" t="e">
        <f t="shared" si="9"/>
        <v>#DIV/0!</v>
      </c>
      <c r="IJ49" s="4" t="e">
        <f t="shared" si="10"/>
        <v>#DIV/0!</v>
      </c>
      <c r="IK49" s="4" t="e">
        <f t="shared" si="11"/>
        <v>#DIV/0!</v>
      </c>
      <c r="IL49" s="4" t="e">
        <f t="shared" si="12"/>
        <v>#DIV/0!</v>
      </c>
      <c r="IM49" s="4" t="e">
        <f t="shared" si="13"/>
        <v>#DIV/0!</v>
      </c>
      <c r="IN49" s="4" t="e">
        <f t="shared" si="14"/>
        <v>#DIV/0!</v>
      </c>
      <c r="IO49" s="4" t="e">
        <f t="shared" si="15"/>
        <v>#DIV/0!</v>
      </c>
      <c r="IP49" s="1" t="e" cm="1">
        <f t="array" aca="1" ref="IP49" ca="1">CONCATENATE(INDIRECT(ADDRESS(1,MATCH(_xlfn.MINIFS(B49:IG49,metrics.rec,"MAE"),B49:IG49,0)+1)), ", ", INDIRECT(ADDRESS(2,MATCH(_xlfn.MINIFS(B49:IG49,metrics.rec,"MAE"),B49:IG49,0)+1)))</f>
        <v>#N/A</v>
      </c>
      <c r="IQ49" s="1" t="e" cm="1">
        <f t="array" aca="1" ref="IQ49" ca="1">CONCATENATE(INDIRECT(ADDRESS(1,MATCH(_xlfn.MINIFS(B49:IG49,metrics.rec,"MSE"),B49:IG49,0)+1)), ", ", INDIRECT(ADDRESS(2,MATCH(_xlfn.MINIFS(B49:IG49,metrics.rec,"MSE"),B49:IG49,0)+1)))</f>
        <v>#N/A</v>
      </c>
      <c r="IR49" s="1" t="e" cm="1">
        <f t="array" aca="1" ref="IR49" ca="1">CONCATENATE(INDIRECT(ADDRESS(1,MATCH(_xlfn.MAXIFS(B49:IG49,metrics.rec,"R"),B49:IG49,0)+1)), ", ", INDIRECT(ADDRESS(2,MATCH(_xlfn.MAXIFS(B49:IG49,metrics.rec,"R"),B49:IG49,0)+1)))</f>
        <v>#N/A</v>
      </c>
      <c r="IS49" s="1" t="e" cm="1">
        <f t="array" aca="1" ref="IS49" ca="1">CONCATENATE(INDIRECT(ADDRESS(1,MATCH(_xlfn.MAXIFS(B49:IG49,metrics.rec,"Precision"),B49:IG49,0)+1)), ", ", INDIRECT(ADDRESS(2,MATCH(_xlfn.MAXIFS(B49:IG49,metrics.rec,"Precision"),B49:IG49,0)+1)))</f>
        <v>#N/A</v>
      </c>
      <c r="IT49" s="1" t="e" cm="1">
        <f t="array" aca="1" ref="IT49" ca="1">CONCATENATE(INDIRECT(ADDRESS(1,MATCH(_xlfn.MAXIFS(B49:IG49,metrics.rec,"Recall"),B49:IG49,0)+1)), ", ", INDIRECT(ADDRESS(2,MATCH(_xlfn.MAXIFS(B49:IG49,metrics.rec,"Recall"),B49:IG49,0)+1)))</f>
        <v>#N/A</v>
      </c>
      <c r="IU49" s="1" t="e" cm="1">
        <f t="array" aca="1" ref="IU49" ca="1">CONCATENATE(INDIRECT(ADDRESS(1,MATCH(_xlfn.MAXIFS(B49:IG49,metrics.rec,"Coverage"),B49:IG49,0)+1)), ", ", INDIRECT(ADDRESS(2,MATCH(_xlfn.MAXIFS(B49:IG49,metrics.rec,"Coverage"),B49:IG49,0)+1)))</f>
        <v>#N/A</v>
      </c>
      <c r="IV49" s="1" t="e" cm="1">
        <f t="array" aca="1" ref="IV49" ca="1">CONCATENATE(INDIRECT(ADDRESS(1,MATCH(_xlfn.MAXIFS(B49:IG49,metrics.rec,"Recatio"),B49:IG49,0)+1)), ", ", INDIRECT(ADDRESS(2,MATCH(_xlfn.MAXIFS(B49:IG49,metrics.rec,"Recatio"),B49:IG49,0)+1)))</f>
        <v>#N/A</v>
      </c>
      <c r="IW49" s="1" t="e" cm="1">
        <f t="array" aca="1" ref="IW49" ca="1">CONCATENATE(INDIRECT(ADDRESS(1,MATCH(_xlfn.MINIFS(B49:IG49,metrics.rec,"Time"),B49:IG49,0)+1)), ", ", INDIRECT(ADDRESS(2,MATCH(_xlfn.MINIFS(B49:IG49,metrics.rec,"Time"),B49:IG49,0)+1)))</f>
        <v>#N/A</v>
      </c>
    </row>
    <row r="50" spans="1:257" x14ac:dyDescent="0.2">
      <c r="A50" s="1" t="s">
        <v>46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>
        <v>0.58909999999999996</v>
      </c>
      <c r="S50" s="4">
        <v>0.59599999999999997</v>
      </c>
      <c r="T50" s="4">
        <v>0.1573</v>
      </c>
      <c r="U50" s="4">
        <v>9.9199999999999997E-2</v>
      </c>
      <c r="V50" s="4">
        <v>0.69630000000000003</v>
      </c>
      <c r="W50" s="4">
        <v>4.6300000000000001E-2</v>
      </c>
      <c r="X50" s="4">
        <v>0.95030000000000003</v>
      </c>
      <c r="Y50" s="4">
        <v>1.0450999999999999</v>
      </c>
      <c r="Z50" s="5"/>
      <c r="AA50" s="5"/>
      <c r="AB50" s="5"/>
      <c r="AC50" s="5"/>
      <c r="AD50" s="5"/>
      <c r="AE50" s="5"/>
      <c r="AF50" s="5"/>
      <c r="AG50" s="5"/>
      <c r="AH50" s="4"/>
      <c r="AI50" s="4"/>
      <c r="AJ50" s="4"/>
      <c r="AK50" s="4"/>
      <c r="AL50" s="4"/>
      <c r="AM50" s="4"/>
      <c r="AN50" s="4"/>
      <c r="AO50" s="4"/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0.59330000000000005</v>
      </c>
      <c r="BG50" s="14">
        <v>0.6069</v>
      </c>
      <c r="BH50" s="14">
        <v>0.16320000000000001</v>
      </c>
      <c r="BI50" s="14">
        <v>0.1222</v>
      </c>
      <c r="BJ50" s="14">
        <v>0.82299999999999995</v>
      </c>
      <c r="BK50" s="14">
        <v>4.41E-2</v>
      </c>
      <c r="BL50" s="14">
        <v>0.94420000000000004</v>
      </c>
      <c r="BM50" s="14">
        <v>0.60370000000000001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0.59119999999999995</v>
      </c>
      <c r="CU50" s="4">
        <v>0.60260000000000002</v>
      </c>
      <c r="CV50" s="4">
        <v>0.16009999999999999</v>
      </c>
      <c r="CW50" s="4">
        <v>0.1203</v>
      </c>
      <c r="CX50" s="4">
        <v>0.82240000000000002</v>
      </c>
      <c r="CY50" s="4">
        <v>4.48E-2</v>
      </c>
      <c r="CZ50" s="4">
        <v>0.94259999999999999</v>
      </c>
      <c r="DA50" s="4">
        <v>1.153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>
        <v>0.59340000000000004</v>
      </c>
      <c r="EI50" s="5">
        <v>0.60709999999999997</v>
      </c>
      <c r="EJ50" s="5">
        <v>0.16470000000000001</v>
      </c>
      <c r="EK50" s="5">
        <v>0.11990000000000001</v>
      </c>
      <c r="EL50" s="5">
        <v>0.8226</v>
      </c>
      <c r="EM50" s="5">
        <v>4.5199999999999997E-2</v>
      </c>
      <c r="EN50" s="5">
        <v>0.94259999999999999</v>
      </c>
      <c r="EO50" s="5">
        <v>1.0664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>
        <v>0.5917</v>
      </c>
      <c r="FW50" s="4">
        <v>0.60470000000000002</v>
      </c>
      <c r="FX50" s="4">
        <v>0.16439999999999999</v>
      </c>
      <c r="FY50" s="4">
        <v>0.1211</v>
      </c>
      <c r="FZ50" s="4">
        <v>0.82230000000000003</v>
      </c>
      <c r="GA50" s="4">
        <v>4.4400000000000002E-2</v>
      </c>
      <c r="GB50" s="4">
        <v>0.9425</v>
      </c>
      <c r="GC50" s="4">
        <v>0.72099999999999997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0.59173999999999993</v>
      </c>
      <c r="II50" s="4">
        <f t="shared" si="9"/>
        <v>0.60346000000000011</v>
      </c>
      <c r="IJ50" s="4">
        <f t="shared" si="10"/>
        <v>0.16194</v>
      </c>
      <c r="IK50" s="4">
        <f t="shared" si="11"/>
        <v>0.11654</v>
      </c>
      <c r="IL50" s="4">
        <f t="shared" si="12"/>
        <v>0.79732000000000003</v>
      </c>
      <c r="IM50" s="4">
        <f t="shared" si="13"/>
        <v>4.496E-2</v>
      </c>
      <c r="IN50" s="4">
        <f t="shared" si="14"/>
        <v>0.94443999999999995</v>
      </c>
      <c r="IO50" s="4">
        <f t="shared" si="15"/>
        <v>0.91783999999999999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r=0.5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r=0.5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r=0.5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k=10, r=0.5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k=10, r=0.5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k=5, r=0.5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r=0.5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k=10, r=0.5</v>
      </c>
    </row>
    <row r="51" spans="1:257" x14ac:dyDescent="0.2">
      <c r="A51" s="1" t="s">
        <v>47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>
        <v>0.58989999999999998</v>
      </c>
      <c r="S51" s="4">
        <v>0.59219999999999995</v>
      </c>
      <c r="T51" s="4">
        <v>0.17119999999999999</v>
      </c>
      <c r="U51" s="4">
        <v>0.1288</v>
      </c>
      <c r="V51" s="4">
        <v>0.81859999999999999</v>
      </c>
      <c r="W51" s="4">
        <v>4.1799999999999997E-2</v>
      </c>
      <c r="X51" s="4">
        <v>0.9415</v>
      </c>
      <c r="Y51" s="4">
        <v>0.52110000000000001</v>
      </c>
      <c r="Z51" s="5"/>
      <c r="AA51" s="5"/>
      <c r="AB51" s="5"/>
      <c r="AC51" s="5"/>
      <c r="AD51" s="5"/>
      <c r="AE51" s="5"/>
      <c r="AF51" s="5"/>
      <c r="AG51" s="5"/>
      <c r="AH51" s="4"/>
      <c r="AI51" s="4"/>
      <c r="AJ51" s="4"/>
      <c r="AK51" s="4"/>
      <c r="AL51" s="4"/>
      <c r="AM51" s="4"/>
      <c r="AN51" s="4"/>
      <c r="AO51" s="4"/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0.59240000000000004</v>
      </c>
      <c r="BG51" s="14">
        <v>0.59870000000000001</v>
      </c>
      <c r="BH51" s="14">
        <v>0.16520000000000001</v>
      </c>
      <c r="BI51" s="14">
        <v>0.1305</v>
      </c>
      <c r="BJ51" s="14">
        <v>0.81930000000000003</v>
      </c>
      <c r="BK51" s="14">
        <v>4.1099999999999998E-2</v>
      </c>
      <c r="BL51" s="14">
        <v>0.94259999999999999</v>
      </c>
      <c r="BM51" s="14">
        <v>0.48130000000000001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0.59030000000000005</v>
      </c>
      <c r="CU51" s="4">
        <v>0.59489999999999998</v>
      </c>
      <c r="CV51" s="4">
        <v>0.16589999999999999</v>
      </c>
      <c r="CW51" s="4">
        <v>0.12970000000000001</v>
      </c>
      <c r="CX51" s="4">
        <v>0.81950000000000001</v>
      </c>
      <c r="CY51" s="4">
        <v>4.1399999999999999E-2</v>
      </c>
      <c r="CZ51" s="4">
        <v>0.93979999999999997</v>
      </c>
      <c r="DA51" s="4">
        <v>0.98270000000000002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>
        <v>0.59209999999999996</v>
      </c>
      <c r="EI51" s="5">
        <v>0.59840000000000004</v>
      </c>
      <c r="EJ51" s="5">
        <v>0.16950000000000001</v>
      </c>
      <c r="EK51" s="5">
        <v>0.12889999999999999</v>
      </c>
      <c r="EL51" s="5">
        <v>0.81889999999999996</v>
      </c>
      <c r="EM51" s="5">
        <v>4.1799999999999997E-2</v>
      </c>
      <c r="EN51" s="5">
        <v>0.93989999999999996</v>
      </c>
      <c r="EO51" s="5">
        <v>1.0285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>
        <v>0.59089999999999998</v>
      </c>
      <c r="FW51" s="4">
        <v>0.5968</v>
      </c>
      <c r="FX51" s="4">
        <v>0.16850000000000001</v>
      </c>
      <c r="FY51" s="4">
        <v>0.13009999999999999</v>
      </c>
      <c r="FZ51" s="4">
        <v>0.81910000000000005</v>
      </c>
      <c r="GA51" s="4">
        <v>4.1200000000000001E-2</v>
      </c>
      <c r="GB51" s="4">
        <v>0.94</v>
      </c>
      <c r="GC51" s="4">
        <v>0.6512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0.59111999999999998</v>
      </c>
      <c r="II51" s="4">
        <f t="shared" si="9"/>
        <v>0.59619999999999995</v>
      </c>
      <c r="IJ51" s="4">
        <f t="shared" si="10"/>
        <v>0.16805999999999999</v>
      </c>
      <c r="IK51" s="4">
        <f t="shared" si="11"/>
        <v>0.12959999999999999</v>
      </c>
      <c r="IL51" s="4">
        <f t="shared" si="12"/>
        <v>0.81907999999999992</v>
      </c>
      <c r="IM51" s="4">
        <f t="shared" si="13"/>
        <v>4.1459999999999997E-2</v>
      </c>
      <c r="IN51" s="4">
        <f t="shared" si="14"/>
        <v>0.94075999999999982</v>
      </c>
      <c r="IO51" s="4">
        <f t="shared" si="15"/>
        <v>0.73296000000000006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r=0.5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r=0.5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r=0.5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k=10, r=0.5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k=15, r=0.5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k=5, r=0.5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k=10, r=0.5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k=10, r=0.5</v>
      </c>
    </row>
    <row r="52" spans="1:257" x14ac:dyDescent="0.2">
      <c r="A52" s="1" t="s">
        <v>48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>
        <v>0.60550000000000004</v>
      </c>
      <c r="S52" s="4">
        <v>0.61660000000000004</v>
      </c>
      <c r="T52" s="4">
        <v>0.15590000000000001</v>
      </c>
      <c r="U52" s="4">
        <v>4.1000000000000002E-2</v>
      </c>
      <c r="V52" s="4">
        <v>0.7944</v>
      </c>
      <c r="W52" s="4">
        <v>0.1273</v>
      </c>
      <c r="X52" s="4">
        <v>0.94389999999999996</v>
      </c>
      <c r="Y52" s="4">
        <v>0.84709999999999996</v>
      </c>
      <c r="Z52" s="5"/>
      <c r="AA52" s="5"/>
      <c r="AB52" s="5"/>
      <c r="AC52" s="5"/>
      <c r="AD52" s="5"/>
      <c r="AE52" s="5"/>
      <c r="AF52" s="5"/>
      <c r="AG52" s="5"/>
      <c r="AH52" s="4"/>
      <c r="AI52" s="4"/>
      <c r="AJ52" s="4"/>
      <c r="AK52" s="4"/>
      <c r="AL52" s="4"/>
      <c r="AM52" s="4"/>
      <c r="AN52" s="4"/>
      <c r="AO52" s="4"/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0.6048</v>
      </c>
      <c r="BG52" s="14">
        <v>0.61629999999999996</v>
      </c>
      <c r="BH52" s="14">
        <v>0.1479</v>
      </c>
      <c r="BI52" s="14">
        <v>4.2099999999999999E-2</v>
      </c>
      <c r="BJ52" s="14">
        <v>0.79579999999999995</v>
      </c>
      <c r="BK52" s="14"/>
      <c r="BL52" s="14">
        <v>0.94530000000000003</v>
      </c>
      <c r="BM52" s="14">
        <v>0.76670000000000005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>
        <v>0.60489999999999999</v>
      </c>
      <c r="CU52" s="4">
        <v>0.61519999999999997</v>
      </c>
      <c r="CV52" s="4">
        <v>0.14710000000000001</v>
      </c>
      <c r="CW52" s="4">
        <v>4.2500000000000003E-2</v>
      </c>
      <c r="CX52" s="4">
        <v>0.79710000000000003</v>
      </c>
      <c r="CY52" s="4">
        <v>0.1231</v>
      </c>
      <c r="CZ52" s="4">
        <v>0.94259999999999999</v>
      </c>
      <c r="DA52" s="4">
        <v>1.0234000000000001</v>
      </c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>
        <v>0.60540000000000005</v>
      </c>
      <c r="EI52" s="5">
        <v>0.61850000000000005</v>
      </c>
      <c r="EJ52" s="5">
        <v>0.153</v>
      </c>
      <c r="EK52" s="5">
        <v>4.2200000000000001E-2</v>
      </c>
      <c r="EL52" s="5">
        <v>0.79590000000000005</v>
      </c>
      <c r="EM52" s="5">
        <v>0.1241</v>
      </c>
      <c r="EN52" s="5">
        <v>0.94220000000000004</v>
      </c>
      <c r="EO52" s="5">
        <v>0.93530000000000002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0.60389999999999999</v>
      </c>
      <c r="FW52" s="4">
        <v>0.61560000000000004</v>
      </c>
      <c r="FX52" s="4">
        <v>0.15359999999999999</v>
      </c>
      <c r="FY52" s="4">
        <v>4.2099999999999999E-2</v>
      </c>
      <c r="FZ52" s="4">
        <v>0.79610000000000003</v>
      </c>
      <c r="GA52" s="4">
        <v>0.1236</v>
      </c>
      <c r="GB52" s="4">
        <v>0.9425</v>
      </c>
      <c r="GC52" s="4">
        <v>0.61339999999999995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0.60489999999999999</v>
      </c>
      <c r="II52" s="4">
        <f t="shared" si="9"/>
        <v>0.61643999999999999</v>
      </c>
      <c r="IJ52" s="4">
        <f t="shared" si="10"/>
        <v>0.1515</v>
      </c>
      <c r="IK52" s="4">
        <f t="shared" si="11"/>
        <v>4.1980000000000003E-2</v>
      </c>
      <c r="IL52" s="4">
        <f t="shared" si="12"/>
        <v>0.79586000000000001</v>
      </c>
      <c r="IM52" s="4">
        <f t="shared" si="13"/>
        <v>0.124525</v>
      </c>
      <c r="IN52" s="4">
        <f t="shared" si="14"/>
        <v>0.94330000000000003</v>
      </c>
      <c r="IO52" s="4">
        <f t="shared" si="15"/>
        <v>0.83718000000000004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k=50, r=0.5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k=15, r=0.5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r=0.5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k=15, r=0.5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k=15, r=0.5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k=5,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k=10, r=0.5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k=50, r=0.5</v>
      </c>
    </row>
    <row r="53" spans="1:257" x14ac:dyDescent="0.2">
      <c r="A53" s="1" t="s">
        <v>49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/>
      <c r="AI53" s="4"/>
      <c r="AJ53" s="4"/>
      <c r="AK53" s="4"/>
      <c r="AL53" s="4"/>
      <c r="AM53" s="4"/>
      <c r="AN53" s="4"/>
      <c r="AO53" s="4"/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 t="e">
        <f t="shared" si="8"/>
        <v>#DIV/0!</v>
      </c>
      <c r="II53" s="4" t="e">
        <f t="shared" si="9"/>
        <v>#DIV/0!</v>
      </c>
      <c r="IJ53" s="4" t="e">
        <f t="shared" si="10"/>
        <v>#DIV/0!</v>
      </c>
      <c r="IK53" s="4" t="e">
        <f t="shared" si="11"/>
        <v>#DIV/0!</v>
      </c>
      <c r="IL53" s="4" t="e">
        <f t="shared" si="12"/>
        <v>#DIV/0!</v>
      </c>
      <c r="IM53" s="4" t="e">
        <f t="shared" si="13"/>
        <v>#DIV/0!</v>
      </c>
      <c r="IN53" s="4" t="e">
        <f t="shared" si="14"/>
        <v>#DIV/0!</v>
      </c>
      <c r="IO53" s="4" t="e">
        <f t="shared" si="15"/>
        <v>#DIV/0!</v>
      </c>
      <c r="IP53" s="1" t="e" cm="1">
        <f t="array" aca="1" ref="IP53" ca="1">CONCATENATE(INDIRECT(ADDRESS(1,MATCH(_xlfn.MINIFS(B53:IG53,metrics.rec,"MAE"),B53:IG53,0)+1)), ", ", INDIRECT(ADDRESS(2,MATCH(_xlfn.MINIFS(B53:IG53,metrics.rec,"MAE"),B53:IG53,0)+1)))</f>
        <v>#N/A</v>
      </c>
      <c r="IQ53" s="1" t="e" cm="1">
        <f t="array" aca="1" ref="IQ53" ca="1">CONCATENATE(INDIRECT(ADDRESS(1,MATCH(_xlfn.MINIFS(B53:IG53,metrics.rec,"MSE"),B53:IG53,0)+1)), ", ", INDIRECT(ADDRESS(2,MATCH(_xlfn.MINIFS(B53:IG53,metrics.rec,"MSE"),B53:IG53,0)+1)))</f>
        <v>#N/A</v>
      </c>
      <c r="IR53" s="1" t="e" cm="1">
        <f t="array" aca="1" ref="IR53" ca="1">CONCATENATE(INDIRECT(ADDRESS(1,MATCH(_xlfn.MAXIFS(B53:IG53,metrics.rec,"R"),B53:IG53,0)+1)), ", ", INDIRECT(ADDRESS(2,MATCH(_xlfn.MAXIFS(B53:IG53,metrics.rec,"R"),B53:IG53,0)+1)))</f>
        <v>#N/A</v>
      </c>
      <c r="IS53" s="1" t="e" cm="1">
        <f t="array" aca="1" ref="IS53" ca="1">CONCATENATE(INDIRECT(ADDRESS(1,MATCH(_xlfn.MAXIFS(B53:IG53,metrics.rec,"Precision"),B53:IG53,0)+1)), ", ", INDIRECT(ADDRESS(2,MATCH(_xlfn.MAXIFS(B53:IG53,metrics.rec,"Precision"),B53:IG53,0)+1)))</f>
        <v>#N/A</v>
      </c>
      <c r="IT53" s="1" t="e" cm="1">
        <f t="array" aca="1" ref="IT53" ca="1">CONCATENATE(INDIRECT(ADDRESS(1,MATCH(_xlfn.MAXIFS(B53:IG53,metrics.rec,"Recall"),B53:IG53,0)+1)), ", ", INDIRECT(ADDRESS(2,MATCH(_xlfn.MAXIFS(B53:IG53,metrics.rec,"Recall"),B53:IG53,0)+1)))</f>
        <v>#N/A</v>
      </c>
      <c r="IU53" s="1" t="e" cm="1">
        <f t="array" aca="1" ref="IU53" ca="1">CONCATENATE(INDIRECT(ADDRESS(1,MATCH(_xlfn.MAXIFS(B53:IG53,metrics.rec,"Coverage"),B53:IG53,0)+1)), ", ", INDIRECT(ADDRESS(2,MATCH(_xlfn.MAXIFS(B53:IG53,metrics.rec,"Coverage"),B53:IG53,0)+1)))</f>
        <v>#N/A</v>
      </c>
      <c r="IV53" s="1" t="e" cm="1">
        <f t="array" aca="1" ref="IV53" ca="1">CONCATENATE(INDIRECT(ADDRESS(1,MATCH(_xlfn.MAXIFS(B53:IG53,metrics.rec,"Recatio"),B53:IG53,0)+1)), ", ", INDIRECT(ADDRESS(2,MATCH(_xlfn.MAXIFS(B53:IG53,metrics.rec,"Recatio"),B53:IG53,0)+1)))</f>
        <v>#N/A</v>
      </c>
      <c r="IW53" s="1" t="e" cm="1">
        <f t="array" aca="1" ref="IW53" ca="1">CONCATENATE(INDIRECT(ADDRESS(1,MATCH(_xlfn.MINIFS(B53:IG53,metrics.rec,"Time"),B53:IG53,0)+1)), ", ", INDIRECT(ADDRESS(2,MATCH(_xlfn.MINIFS(B53:IG53,metrics.rec,"Time"),B53:IG53,0)+1)))</f>
        <v>#N/A</v>
      </c>
    </row>
    <row r="54" spans="1:257" x14ac:dyDescent="0.2">
      <c r="A54" s="1" t="s">
        <v>50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/>
      <c r="AI54" s="4"/>
      <c r="AJ54" s="4"/>
      <c r="AK54" s="4"/>
      <c r="AL54" s="4"/>
      <c r="AM54" s="4"/>
      <c r="AN54" s="4"/>
      <c r="AO54" s="4"/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 t="e">
        <f t="shared" si="8"/>
        <v>#DIV/0!</v>
      </c>
      <c r="II54" s="4" t="e">
        <f t="shared" si="9"/>
        <v>#DIV/0!</v>
      </c>
      <c r="IJ54" s="4" t="e">
        <f t="shared" si="10"/>
        <v>#DIV/0!</v>
      </c>
      <c r="IK54" s="4" t="e">
        <f t="shared" si="11"/>
        <v>#DIV/0!</v>
      </c>
      <c r="IL54" s="4" t="e">
        <f t="shared" si="12"/>
        <v>#DIV/0!</v>
      </c>
      <c r="IM54" s="4" t="e">
        <f t="shared" si="13"/>
        <v>#DIV/0!</v>
      </c>
      <c r="IN54" s="4" t="e">
        <f t="shared" si="14"/>
        <v>#DIV/0!</v>
      </c>
      <c r="IO54" s="4" t="e">
        <f t="shared" si="15"/>
        <v>#DIV/0!</v>
      </c>
      <c r="IP54" s="1" t="e" cm="1">
        <f t="array" aca="1" ref="IP54" ca="1">CONCATENATE(INDIRECT(ADDRESS(1,MATCH(_xlfn.MINIFS(B54:IG54,metrics.rec,"MAE"),B54:IG54,0)+1)), ", ", INDIRECT(ADDRESS(2,MATCH(_xlfn.MINIFS(B54:IG54,metrics.rec,"MAE"),B54:IG54,0)+1)))</f>
        <v>#N/A</v>
      </c>
      <c r="IQ54" s="1" t="e" cm="1">
        <f t="array" aca="1" ref="IQ54" ca="1">CONCATENATE(INDIRECT(ADDRESS(1,MATCH(_xlfn.MINIFS(B54:IG54,metrics.rec,"MSE"),B54:IG54,0)+1)), ", ", INDIRECT(ADDRESS(2,MATCH(_xlfn.MINIFS(B54:IG54,metrics.rec,"MSE"),B54:IG54,0)+1)))</f>
        <v>#N/A</v>
      </c>
      <c r="IR54" s="1" t="e" cm="1">
        <f t="array" aca="1" ref="IR54" ca="1">CONCATENATE(INDIRECT(ADDRESS(1,MATCH(_xlfn.MAXIFS(B54:IG54,metrics.rec,"R"),B54:IG54,0)+1)), ", ", INDIRECT(ADDRESS(2,MATCH(_xlfn.MAXIFS(B54:IG54,metrics.rec,"R"),B54:IG54,0)+1)))</f>
        <v>#N/A</v>
      </c>
      <c r="IS54" s="1" t="e" cm="1">
        <f t="array" aca="1" ref="IS54" ca="1">CONCATENATE(INDIRECT(ADDRESS(1,MATCH(_xlfn.MAXIFS(B54:IG54,metrics.rec,"Precision"),B54:IG54,0)+1)), ", ", INDIRECT(ADDRESS(2,MATCH(_xlfn.MAXIFS(B54:IG54,metrics.rec,"Precision"),B54:IG54,0)+1)))</f>
        <v>#N/A</v>
      </c>
      <c r="IT54" s="1" t="e" cm="1">
        <f t="array" aca="1" ref="IT54" ca="1">CONCATENATE(INDIRECT(ADDRESS(1,MATCH(_xlfn.MAXIFS(B54:IG54,metrics.rec,"Recall"),B54:IG54,0)+1)), ", ", INDIRECT(ADDRESS(2,MATCH(_xlfn.MAXIFS(B54:IG54,metrics.rec,"Recall"),B54:IG54,0)+1)))</f>
        <v>#N/A</v>
      </c>
      <c r="IU54" s="1" t="e" cm="1">
        <f t="array" aca="1" ref="IU54" ca="1">CONCATENATE(INDIRECT(ADDRESS(1,MATCH(_xlfn.MAXIFS(B54:IG54,metrics.rec,"Coverage"),B54:IG54,0)+1)), ", ", INDIRECT(ADDRESS(2,MATCH(_xlfn.MAXIFS(B54:IG54,metrics.rec,"Coverage"),B54:IG54,0)+1)))</f>
        <v>#N/A</v>
      </c>
      <c r="IV54" s="1" t="e" cm="1">
        <f t="array" aca="1" ref="IV54" ca="1">CONCATENATE(INDIRECT(ADDRESS(1,MATCH(_xlfn.MAXIFS(B54:IG54,metrics.rec,"Recatio"),B54:IG54,0)+1)), ", ", INDIRECT(ADDRESS(2,MATCH(_xlfn.MAXIFS(B54:IG54,metrics.rec,"Recatio"),B54:IG54,0)+1)))</f>
        <v>#N/A</v>
      </c>
      <c r="IW54" s="1" t="e" cm="1">
        <f t="array" aca="1" ref="IW54" ca="1">CONCATENATE(INDIRECT(ADDRESS(1,MATCH(_xlfn.MINIFS(B54:IG54,metrics.rec,"Time"),B54:IG54,0)+1)), ", ", INDIRECT(ADDRESS(2,MATCH(_xlfn.MINIFS(B54:IG54,metrics.rec,"Time"),B54:IG54,0)+1)))</f>
        <v>#N/A</v>
      </c>
    </row>
    <row r="55" spans="1:257" x14ac:dyDescent="0.2">
      <c r="A55" s="1" t="s">
        <v>51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/>
      <c r="AI55" s="4"/>
      <c r="AJ55" s="4"/>
      <c r="AK55" s="4"/>
      <c r="AL55" s="4"/>
      <c r="AM55" s="4"/>
      <c r="AN55" s="4"/>
      <c r="AO55" s="4"/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 t="e">
        <f t="shared" si="8"/>
        <v>#DIV/0!</v>
      </c>
      <c r="II55" s="4" t="e">
        <f t="shared" si="9"/>
        <v>#DIV/0!</v>
      </c>
      <c r="IJ55" s="4" t="e">
        <f t="shared" si="10"/>
        <v>#DIV/0!</v>
      </c>
      <c r="IK55" s="4" t="e">
        <f t="shared" si="11"/>
        <v>#DIV/0!</v>
      </c>
      <c r="IL55" s="4" t="e">
        <f t="shared" si="12"/>
        <v>#DIV/0!</v>
      </c>
      <c r="IM55" s="4" t="e">
        <f t="shared" si="13"/>
        <v>#DIV/0!</v>
      </c>
      <c r="IN55" s="4" t="e">
        <f t="shared" si="14"/>
        <v>#DIV/0!</v>
      </c>
      <c r="IO55" s="4" t="e">
        <f t="shared" si="15"/>
        <v>#DIV/0!</v>
      </c>
      <c r="IP55" s="1" t="e" cm="1">
        <f t="array" aca="1" ref="IP55" ca="1">CONCATENATE(INDIRECT(ADDRESS(1,MATCH(_xlfn.MINIFS(B55:IG55,metrics.rec,"MAE"),B55:IG55,0)+1)), ", ", INDIRECT(ADDRESS(2,MATCH(_xlfn.MINIFS(B55:IG55,metrics.rec,"MAE"),B55:IG55,0)+1)))</f>
        <v>#N/A</v>
      </c>
      <c r="IQ55" s="1" t="e" cm="1">
        <f t="array" aca="1" ref="IQ55" ca="1">CONCATENATE(INDIRECT(ADDRESS(1,MATCH(_xlfn.MINIFS(B55:IG55,metrics.rec,"MSE"),B55:IG55,0)+1)), ", ", INDIRECT(ADDRESS(2,MATCH(_xlfn.MINIFS(B55:IG55,metrics.rec,"MSE"),B55:IG55,0)+1)))</f>
        <v>#N/A</v>
      </c>
      <c r="IR55" s="1" t="e" cm="1">
        <f t="array" aca="1" ref="IR55" ca="1">CONCATENATE(INDIRECT(ADDRESS(1,MATCH(_xlfn.MAXIFS(B55:IG55,metrics.rec,"R"),B55:IG55,0)+1)), ", ", INDIRECT(ADDRESS(2,MATCH(_xlfn.MAXIFS(B55:IG55,metrics.rec,"R"),B55:IG55,0)+1)))</f>
        <v>#N/A</v>
      </c>
      <c r="IS55" s="1" t="e" cm="1">
        <f t="array" aca="1" ref="IS55" ca="1">CONCATENATE(INDIRECT(ADDRESS(1,MATCH(_xlfn.MAXIFS(B55:IG55,metrics.rec,"Precision"),B55:IG55,0)+1)), ", ", INDIRECT(ADDRESS(2,MATCH(_xlfn.MAXIFS(B55:IG55,metrics.rec,"Precision"),B55:IG55,0)+1)))</f>
        <v>#N/A</v>
      </c>
      <c r="IT55" s="1" t="e" cm="1">
        <f t="array" aca="1" ref="IT55" ca="1">CONCATENATE(INDIRECT(ADDRESS(1,MATCH(_xlfn.MAXIFS(B55:IG55,metrics.rec,"Recall"),B55:IG55,0)+1)), ", ", INDIRECT(ADDRESS(2,MATCH(_xlfn.MAXIFS(B55:IG55,metrics.rec,"Recall"),B55:IG55,0)+1)))</f>
        <v>#N/A</v>
      </c>
      <c r="IU55" s="1" t="e" cm="1">
        <f t="array" aca="1" ref="IU55" ca="1">CONCATENATE(INDIRECT(ADDRESS(1,MATCH(_xlfn.MAXIFS(B55:IG55,metrics.rec,"Coverage"),B55:IG55,0)+1)), ", ", INDIRECT(ADDRESS(2,MATCH(_xlfn.MAXIFS(B55:IG55,metrics.rec,"Coverage"),B55:IG55,0)+1)))</f>
        <v>#N/A</v>
      </c>
      <c r="IV55" s="1" t="e" cm="1">
        <f t="array" aca="1" ref="IV55" ca="1">CONCATENATE(INDIRECT(ADDRESS(1,MATCH(_xlfn.MAXIFS(B55:IG55,metrics.rec,"Recatio"),B55:IG55,0)+1)), ", ", INDIRECT(ADDRESS(2,MATCH(_xlfn.MAXIFS(B55:IG55,metrics.rec,"Recatio"),B55:IG55,0)+1)))</f>
        <v>#N/A</v>
      </c>
      <c r="IW55" s="1" t="e" cm="1">
        <f t="array" aca="1" ref="IW55" ca="1">CONCATENATE(INDIRECT(ADDRESS(1,MATCH(_xlfn.MINIFS(B55:IG55,metrics.rec,"Time"),B55:IG55,0)+1)), ", ", INDIRECT(ADDRESS(2,MATCH(_xlfn.MINIFS(B55:IG55,metrics.rec,"Time"),B55:IG55,0)+1)))</f>
        <v>#N/A</v>
      </c>
    </row>
    <row r="56" spans="1:257" x14ac:dyDescent="0.2">
      <c r="A56" s="1" t="s">
        <v>52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/>
      <c r="AI56" s="4"/>
      <c r="AJ56" s="4"/>
      <c r="AK56" s="4"/>
      <c r="AL56" s="4"/>
      <c r="AM56" s="4"/>
      <c r="AN56" s="4"/>
      <c r="AO56" s="4"/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 t="e">
        <f t="shared" si="8"/>
        <v>#DIV/0!</v>
      </c>
      <c r="II56" s="4" t="e">
        <f t="shared" si="9"/>
        <v>#DIV/0!</v>
      </c>
      <c r="IJ56" s="4" t="e">
        <f t="shared" si="10"/>
        <v>#DIV/0!</v>
      </c>
      <c r="IK56" s="4" t="e">
        <f t="shared" si="11"/>
        <v>#DIV/0!</v>
      </c>
      <c r="IL56" s="4" t="e">
        <f t="shared" si="12"/>
        <v>#DIV/0!</v>
      </c>
      <c r="IM56" s="4" t="e">
        <f t="shared" si="13"/>
        <v>#DIV/0!</v>
      </c>
      <c r="IN56" s="4" t="e">
        <f t="shared" si="14"/>
        <v>#DIV/0!</v>
      </c>
      <c r="IO56" s="4" t="e">
        <f t="shared" si="15"/>
        <v>#DIV/0!</v>
      </c>
      <c r="IP56" s="1" t="e" cm="1">
        <f t="array" aca="1" ref="IP56" ca="1">CONCATENATE(INDIRECT(ADDRESS(1,MATCH(_xlfn.MINIFS(B56:IG56,metrics.rec,"MAE"),B56:IG56,0)+1)), ", ", INDIRECT(ADDRESS(2,MATCH(_xlfn.MINIFS(B56:IG56,metrics.rec,"MAE"),B56:IG56,0)+1)))</f>
        <v>#N/A</v>
      </c>
      <c r="IQ56" s="1" t="e" cm="1">
        <f t="array" aca="1" ref="IQ56" ca="1">CONCATENATE(INDIRECT(ADDRESS(1,MATCH(_xlfn.MINIFS(B56:IG56,metrics.rec,"MSE"),B56:IG56,0)+1)), ", ", INDIRECT(ADDRESS(2,MATCH(_xlfn.MINIFS(B56:IG56,metrics.rec,"MSE"),B56:IG56,0)+1)))</f>
        <v>#N/A</v>
      </c>
      <c r="IR56" s="1" t="e" cm="1">
        <f t="array" aca="1" ref="IR56" ca="1">CONCATENATE(INDIRECT(ADDRESS(1,MATCH(_xlfn.MAXIFS(B56:IG56,metrics.rec,"R"),B56:IG56,0)+1)), ", ", INDIRECT(ADDRESS(2,MATCH(_xlfn.MAXIFS(B56:IG56,metrics.rec,"R"),B56:IG56,0)+1)))</f>
        <v>#N/A</v>
      </c>
      <c r="IS56" s="1" t="e" cm="1">
        <f t="array" aca="1" ref="IS56" ca="1">CONCATENATE(INDIRECT(ADDRESS(1,MATCH(_xlfn.MAXIFS(B56:IG56,metrics.rec,"Precision"),B56:IG56,0)+1)), ", ", INDIRECT(ADDRESS(2,MATCH(_xlfn.MAXIFS(B56:IG56,metrics.rec,"Precision"),B56:IG56,0)+1)))</f>
        <v>#N/A</v>
      </c>
      <c r="IT56" s="1" t="e" cm="1">
        <f t="array" aca="1" ref="IT56" ca="1">CONCATENATE(INDIRECT(ADDRESS(1,MATCH(_xlfn.MAXIFS(B56:IG56,metrics.rec,"Recall"),B56:IG56,0)+1)), ", ", INDIRECT(ADDRESS(2,MATCH(_xlfn.MAXIFS(B56:IG56,metrics.rec,"Recall"),B56:IG56,0)+1)))</f>
        <v>#N/A</v>
      </c>
      <c r="IU56" s="1" t="e" cm="1">
        <f t="array" aca="1" ref="IU56" ca="1">CONCATENATE(INDIRECT(ADDRESS(1,MATCH(_xlfn.MAXIFS(B56:IG56,metrics.rec,"Coverage"),B56:IG56,0)+1)), ", ", INDIRECT(ADDRESS(2,MATCH(_xlfn.MAXIFS(B56:IG56,metrics.rec,"Coverage"),B56:IG56,0)+1)))</f>
        <v>#N/A</v>
      </c>
      <c r="IV56" s="1" t="e" cm="1">
        <f t="array" aca="1" ref="IV56" ca="1">CONCATENATE(INDIRECT(ADDRESS(1,MATCH(_xlfn.MAXIFS(B56:IG56,metrics.rec,"Recatio"),B56:IG56,0)+1)), ", ", INDIRECT(ADDRESS(2,MATCH(_xlfn.MAXIFS(B56:IG56,metrics.rec,"Recatio"),B56:IG56,0)+1)))</f>
        <v>#N/A</v>
      </c>
      <c r="IW56" s="1" t="e" cm="1">
        <f t="array" aca="1" ref="IW56" ca="1">CONCATENATE(INDIRECT(ADDRESS(1,MATCH(_xlfn.MINIFS(B56:IG56,metrics.rec,"Time"),B56:IG56,0)+1)), ", ", INDIRECT(ADDRESS(2,MATCH(_xlfn.MINIFS(B56:IG56,metrics.rec,"Time"),B56:IG56,0)+1)))</f>
        <v>#N/A</v>
      </c>
    </row>
    <row r="57" spans="1:257" x14ac:dyDescent="0.2">
      <c r="A57" s="1" t="s">
        <v>53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/>
      <c r="AI57" s="4"/>
      <c r="AJ57" s="4"/>
      <c r="AK57" s="4"/>
      <c r="AL57" s="4"/>
      <c r="AM57" s="4"/>
      <c r="AN57" s="4"/>
      <c r="AO57" s="4"/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 t="e">
        <f t="shared" si="8"/>
        <v>#DIV/0!</v>
      </c>
      <c r="II57" s="4" t="e">
        <f t="shared" si="9"/>
        <v>#DIV/0!</v>
      </c>
      <c r="IJ57" s="4" t="e">
        <f t="shared" si="10"/>
        <v>#DIV/0!</v>
      </c>
      <c r="IK57" s="4" t="e">
        <f t="shared" si="11"/>
        <v>#DIV/0!</v>
      </c>
      <c r="IL57" s="4" t="e">
        <f t="shared" si="12"/>
        <v>#DIV/0!</v>
      </c>
      <c r="IM57" s="4" t="e">
        <f t="shared" si="13"/>
        <v>#DIV/0!</v>
      </c>
      <c r="IN57" s="4" t="e">
        <f t="shared" si="14"/>
        <v>#DIV/0!</v>
      </c>
      <c r="IO57" s="4" t="e">
        <f t="shared" si="15"/>
        <v>#DIV/0!</v>
      </c>
      <c r="IP57" s="1" t="e" cm="1">
        <f t="array" aca="1" ref="IP57" ca="1">CONCATENATE(INDIRECT(ADDRESS(1,MATCH(_xlfn.MINIFS(B57:IG57,metrics.rec,"MAE"),B57:IG57,0)+1)), ", ", INDIRECT(ADDRESS(2,MATCH(_xlfn.MINIFS(B57:IG57,metrics.rec,"MAE"),B57:IG57,0)+1)))</f>
        <v>#N/A</v>
      </c>
      <c r="IQ57" s="1" t="e" cm="1">
        <f t="array" aca="1" ref="IQ57" ca="1">CONCATENATE(INDIRECT(ADDRESS(1,MATCH(_xlfn.MINIFS(B57:IG57,metrics.rec,"MSE"),B57:IG57,0)+1)), ", ", INDIRECT(ADDRESS(2,MATCH(_xlfn.MINIFS(B57:IG57,metrics.rec,"MSE"),B57:IG57,0)+1)))</f>
        <v>#N/A</v>
      </c>
      <c r="IR57" s="1" t="e" cm="1">
        <f t="array" aca="1" ref="IR57" ca="1">CONCATENATE(INDIRECT(ADDRESS(1,MATCH(_xlfn.MAXIFS(B57:IG57,metrics.rec,"R"),B57:IG57,0)+1)), ", ", INDIRECT(ADDRESS(2,MATCH(_xlfn.MAXIFS(B57:IG57,metrics.rec,"R"),B57:IG57,0)+1)))</f>
        <v>#N/A</v>
      </c>
      <c r="IS57" s="1" t="e" cm="1">
        <f t="array" aca="1" ref="IS57" ca="1">CONCATENATE(INDIRECT(ADDRESS(1,MATCH(_xlfn.MAXIFS(B57:IG57,metrics.rec,"Precision"),B57:IG57,0)+1)), ", ", INDIRECT(ADDRESS(2,MATCH(_xlfn.MAXIFS(B57:IG57,metrics.rec,"Precision"),B57:IG57,0)+1)))</f>
        <v>#N/A</v>
      </c>
      <c r="IT57" s="1" t="e" cm="1">
        <f t="array" aca="1" ref="IT57" ca="1">CONCATENATE(INDIRECT(ADDRESS(1,MATCH(_xlfn.MAXIFS(B57:IG57,metrics.rec,"Recall"),B57:IG57,0)+1)), ", ", INDIRECT(ADDRESS(2,MATCH(_xlfn.MAXIFS(B57:IG57,metrics.rec,"Recall"),B57:IG57,0)+1)))</f>
        <v>#N/A</v>
      </c>
      <c r="IU57" s="1" t="e" cm="1">
        <f t="array" aca="1" ref="IU57" ca="1">CONCATENATE(INDIRECT(ADDRESS(1,MATCH(_xlfn.MAXIFS(B57:IG57,metrics.rec,"Coverage"),B57:IG57,0)+1)), ", ", INDIRECT(ADDRESS(2,MATCH(_xlfn.MAXIFS(B57:IG57,metrics.rec,"Coverage"),B57:IG57,0)+1)))</f>
        <v>#N/A</v>
      </c>
      <c r="IV57" s="1" t="e" cm="1">
        <f t="array" aca="1" ref="IV57" ca="1">CONCATENATE(INDIRECT(ADDRESS(1,MATCH(_xlfn.MAXIFS(B57:IG57,metrics.rec,"Recatio"),B57:IG57,0)+1)), ", ", INDIRECT(ADDRESS(2,MATCH(_xlfn.MAXIFS(B57:IG57,metrics.rec,"Recatio"),B57:IG57,0)+1)))</f>
        <v>#N/A</v>
      </c>
      <c r="IW57" s="1" t="e" cm="1">
        <f t="array" aca="1" ref="IW57" ca="1">CONCATENATE(INDIRECT(ADDRESS(1,MATCH(_xlfn.MINIFS(B57:IG57,metrics.rec,"Time"),B57:IG57,0)+1)), ", ", INDIRECT(ADDRESS(2,MATCH(_xlfn.MINIFS(B57:IG57,metrics.rec,"Time"),B57:IG57,0)+1)))</f>
        <v>#N/A</v>
      </c>
    </row>
    <row r="58" spans="1:257" x14ac:dyDescent="0.2">
      <c r="A58" s="1" t="s">
        <v>54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/>
      <c r="AI58" s="4"/>
      <c r="AJ58" s="4"/>
      <c r="AK58" s="4"/>
      <c r="AL58" s="4"/>
      <c r="AM58" s="4"/>
      <c r="AN58" s="4"/>
      <c r="AO58" s="4"/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 t="e">
        <f t="shared" si="8"/>
        <v>#DIV/0!</v>
      </c>
      <c r="II58" s="4" t="e">
        <f t="shared" si="9"/>
        <v>#DIV/0!</v>
      </c>
      <c r="IJ58" s="4" t="e">
        <f t="shared" si="10"/>
        <v>#DIV/0!</v>
      </c>
      <c r="IK58" s="4" t="e">
        <f t="shared" si="11"/>
        <v>#DIV/0!</v>
      </c>
      <c r="IL58" s="4" t="e">
        <f t="shared" si="12"/>
        <v>#DIV/0!</v>
      </c>
      <c r="IM58" s="4" t="e">
        <f t="shared" si="13"/>
        <v>#DIV/0!</v>
      </c>
      <c r="IN58" s="4" t="e">
        <f t="shared" si="14"/>
        <v>#DIV/0!</v>
      </c>
      <c r="IO58" s="4" t="e">
        <f t="shared" si="15"/>
        <v>#DIV/0!</v>
      </c>
      <c r="IP58" s="1" t="e" cm="1">
        <f t="array" aca="1" ref="IP58" ca="1">CONCATENATE(INDIRECT(ADDRESS(1,MATCH(_xlfn.MINIFS(B58:IG58,metrics.rec,"MAE"),B58:IG58,0)+1)), ", ", INDIRECT(ADDRESS(2,MATCH(_xlfn.MINIFS(B58:IG58,metrics.rec,"MAE"),B58:IG58,0)+1)))</f>
        <v>#N/A</v>
      </c>
      <c r="IQ58" s="1" t="e" cm="1">
        <f t="array" aca="1" ref="IQ58" ca="1">CONCATENATE(INDIRECT(ADDRESS(1,MATCH(_xlfn.MINIFS(B58:IG58,metrics.rec,"MSE"),B58:IG58,0)+1)), ", ", INDIRECT(ADDRESS(2,MATCH(_xlfn.MINIFS(B58:IG58,metrics.rec,"MSE"),B58:IG58,0)+1)))</f>
        <v>#N/A</v>
      </c>
      <c r="IR58" s="1" t="e" cm="1">
        <f t="array" aca="1" ref="IR58" ca="1">CONCATENATE(INDIRECT(ADDRESS(1,MATCH(_xlfn.MAXIFS(B58:IG58,metrics.rec,"R"),B58:IG58,0)+1)), ", ", INDIRECT(ADDRESS(2,MATCH(_xlfn.MAXIFS(B58:IG58,metrics.rec,"R"),B58:IG58,0)+1)))</f>
        <v>#N/A</v>
      </c>
      <c r="IS58" s="1" t="e" cm="1">
        <f t="array" aca="1" ref="IS58" ca="1">CONCATENATE(INDIRECT(ADDRESS(1,MATCH(_xlfn.MAXIFS(B58:IG58,metrics.rec,"Precision"),B58:IG58,0)+1)), ", ", INDIRECT(ADDRESS(2,MATCH(_xlfn.MAXIFS(B58:IG58,metrics.rec,"Precision"),B58:IG58,0)+1)))</f>
        <v>#N/A</v>
      </c>
      <c r="IT58" s="1" t="e" cm="1">
        <f t="array" aca="1" ref="IT58" ca="1">CONCATENATE(INDIRECT(ADDRESS(1,MATCH(_xlfn.MAXIFS(B58:IG58,metrics.rec,"Recall"),B58:IG58,0)+1)), ", ", INDIRECT(ADDRESS(2,MATCH(_xlfn.MAXIFS(B58:IG58,metrics.rec,"Recall"),B58:IG58,0)+1)))</f>
        <v>#N/A</v>
      </c>
      <c r="IU58" s="1" t="e" cm="1">
        <f t="array" aca="1" ref="IU58" ca="1">CONCATENATE(INDIRECT(ADDRESS(1,MATCH(_xlfn.MAXIFS(B58:IG58,metrics.rec,"Coverage"),B58:IG58,0)+1)), ", ", INDIRECT(ADDRESS(2,MATCH(_xlfn.MAXIFS(B58:IG58,metrics.rec,"Coverage"),B58:IG58,0)+1)))</f>
        <v>#N/A</v>
      </c>
      <c r="IV58" s="1" t="e" cm="1">
        <f t="array" aca="1" ref="IV58" ca="1">CONCATENATE(INDIRECT(ADDRESS(1,MATCH(_xlfn.MAXIFS(B58:IG58,metrics.rec,"Recatio"),B58:IG58,0)+1)), ", ", INDIRECT(ADDRESS(2,MATCH(_xlfn.MAXIFS(B58:IG58,metrics.rec,"Recatio"),B58:IG58,0)+1)))</f>
        <v>#N/A</v>
      </c>
      <c r="IW58" s="1" t="e" cm="1">
        <f t="array" aca="1" ref="IW58" ca="1">CONCATENATE(INDIRECT(ADDRESS(1,MATCH(_xlfn.MINIFS(B58:IG58,metrics.rec,"Time"),B58:IG58,0)+1)), ", ", INDIRECT(ADDRESS(2,MATCH(_xlfn.MINIFS(B58:IG58,metrics.rec,"Time"),B58:IG58,0)+1)))</f>
        <v>#N/A</v>
      </c>
    </row>
    <row r="59" spans="1:257" x14ac:dyDescent="0.2">
      <c r="A59" s="1" t="s">
        <v>55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/>
      <c r="AI59" s="4"/>
      <c r="AJ59" s="4"/>
      <c r="AK59" s="4"/>
      <c r="AL59" s="4"/>
      <c r="AM59" s="4"/>
      <c r="AN59" s="4"/>
      <c r="AO59" s="4"/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 t="e">
        <f t="shared" si="8"/>
        <v>#DIV/0!</v>
      </c>
      <c r="II59" s="4" t="e">
        <f t="shared" si="9"/>
        <v>#DIV/0!</v>
      </c>
      <c r="IJ59" s="4" t="e">
        <f t="shared" si="10"/>
        <v>#DIV/0!</v>
      </c>
      <c r="IK59" s="4" t="e">
        <f t="shared" si="11"/>
        <v>#DIV/0!</v>
      </c>
      <c r="IL59" s="4" t="e">
        <f t="shared" si="12"/>
        <v>#DIV/0!</v>
      </c>
      <c r="IM59" s="4" t="e">
        <f t="shared" si="13"/>
        <v>#DIV/0!</v>
      </c>
      <c r="IN59" s="4" t="e">
        <f t="shared" si="14"/>
        <v>#DIV/0!</v>
      </c>
      <c r="IO59" s="4" t="e">
        <f t="shared" si="15"/>
        <v>#DIV/0!</v>
      </c>
      <c r="IP59" s="1" t="e" cm="1">
        <f t="array" aca="1" ref="IP59" ca="1">CONCATENATE(INDIRECT(ADDRESS(1,MATCH(_xlfn.MINIFS(B59:IG59,metrics.rec,"MAE"),B59:IG59,0)+1)), ", ", INDIRECT(ADDRESS(2,MATCH(_xlfn.MINIFS(B59:IG59,metrics.rec,"MAE"),B59:IG59,0)+1)))</f>
        <v>#N/A</v>
      </c>
      <c r="IQ59" s="1" t="e" cm="1">
        <f t="array" aca="1" ref="IQ59" ca="1">CONCATENATE(INDIRECT(ADDRESS(1,MATCH(_xlfn.MINIFS(B59:IG59,metrics.rec,"MSE"),B59:IG59,0)+1)), ", ", INDIRECT(ADDRESS(2,MATCH(_xlfn.MINIFS(B59:IG59,metrics.rec,"MSE"),B59:IG59,0)+1)))</f>
        <v>#N/A</v>
      </c>
      <c r="IR59" s="1" t="e" cm="1">
        <f t="array" aca="1" ref="IR59" ca="1">CONCATENATE(INDIRECT(ADDRESS(1,MATCH(_xlfn.MAXIFS(B59:IG59,metrics.rec,"R"),B59:IG59,0)+1)), ", ", INDIRECT(ADDRESS(2,MATCH(_xlfn.MAXIFS(B59:IG59,metrics.rec,"R"),B59:IG59,0)+1)))</f>
        <v>#N/A</v>
      </c>
      <c r="IS59" s="1" t="e" cm="1">
        <f t="array" aca="1" ref="IS59" ca="1">CONCATENATE(INDIRECT(ADDRESS(1,MATCH(_xlfn.MAXIFS(B59:IG59,metrics.rec,"Precision"),B59:IG59,0)+1)), ", ", INDIRECT(ADDRESS(2,MATCH(_xlfn.MAXIFS(B59:IG59,metrics.rec,"Precision"),B59:IG59,0)+1)))</f>
        <v>#N/A</v>
      </c>
      <c r="IT59" s="1" t="e" cm="1">
        <f t="array" aca="1" ref="IT59" ca="1">CONCATENATE(INDIRECT(ADDRESS(1,MATCH(_xlfn.MAXIFS(B59:IG59,metrics.rec,"Recall"),B59:IG59,0)+1)), ", ", INDIRECT(ADDRESS(2,MATCH(_xlfn.MAXIFS(B59:IG59,metrics.rec,"Recall"),B59:IG59,0)+1)))</f>
        <v>#N/A</v>
      </c>
      <c r="IU59" s="1" t="e" cm="1">
        <f t="array" aca="1" ref="IU59" ca="1">CONCATENATE(INDIRECT(ADDRESS(1,MATCH(_xlfn.MAXIFS(B59:IG59,metrics.rec,"Coverage"),B59:IG59,0)+1)), ", ", INDIRECT(ADDRESS(2,MATCH(_xlfn.MAXIFS(B59:IG59,metrics.rec,"Coverage"),B59:IG59,0)+1)))</f>
        <v>#N/A</v>
      </c>
      <c r="IV59" s="1" t="e" cm="1">
        <f t="array" aca="1" ref="IV59" ca="1">CONCATENATE(INDIRECT(ADDRESS(1,MATCH(_xlfn.MAXIFS(B59:IG59,metrics.rec,"Recatio"),B59:IG59,0)+1)), ", ", INDIRECT(ADDRESS(2,MATCH(_xlfn.MAXIFS(B59:IG59,metrics.rec,"Recatio"),B59:IG59,0)+1)))</f>
        <v>#N/A</v>
      </c>
      <c r="IW59" s="1" t="e" cm="1">
        <f t="array" aca="1" ref="IW59" ca="1">CONCATENATE(INDIRECT(ADDRESS(1,MATCH(_xlfn.MINIFS(B59:IG59,metrics.rec,"Time"),B59:IG59,0)+1)), ", ", INDIRECT(ADDRESS(2,MATCH(_xlfn.MINIFS(B59:IG59,metrics.rec,"Time"),B59:IG59,0)+1)))</f>
        <v>#N/A</v>
      </c>
    </row>
    <row r="60" spans="1:257" x14ac:dyDescent="0.2">
      <c r="A60" s="1" t="s">
        <v>56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/>
      <c r="AI60" s="4"/>
      <c r="AJ60" s="4"/>
      <c r="AK60" s="4"/>
      <c r="AL60" s="4"/>
      <c r="AM60" s="4"/>
      <c r="AN60" s="4"/>
      <c r="AO60" s="4"/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 t="e">
        <f t="shared" si="8"/>
        <v>#DIV/0!</v>
      </c>
      <c r="II60" s="4" t="e">
        <f t="shared" si="9"/>
        <v>#DIV/0!</v>
      </c>
      <c r="IJ60" s="4" t="e">
        <f t="shared" si="10"/>
        <v>#DIV/0!</v>
      </c>
      <c r="IK60" s="4" t="e">
        <f t="shared" si="11"/>
        <v>#DIV/0!</v>
      </c>
      <c r="IL60" s="4" t="e">
        <f t="shared" si="12"/>
        <v>#DIV/0!</v>
      </c>
      <c r="IM60" s="4" t="e">
        <f t="shared" si="13"/>
        <v>#DIV/0!</v>
      </c>
      <c r="IN60" s="4" t="e">
        <f t="shared" si="14"/>
        <v>#DIV/0!</v>
      </c>
      <c r="IO60" s="4" t="e">
        <f t="shared" si="15"/>
        <v>#DIV/0!</v>
      </c>
      <c r="IP60" s="1" t="e" cm="1">
        <f t="array" aca="1" ref="IP60" ca="1">CONCATENATE(INDIRECT(ADDRESS(1,MATCH(_xlfn.MINIFS(B60:IG60,metrics.rec,"MAE"),B60:IG60,0)+1)), ", ", INDIRECT(ADDRESS(2,MATCH(_xlfn.MINIFS(B60:IG60,metrics.rec,"MAE"),B60:IG60,0)+1)))</f>
        <v>#N/A</v>
      </c>
      <c r="IQ60" s="1" t="e" cm="1">
        <f t="array" aca="1" ref="IQ60" ca="1">CONCATENATE(INDIRECT(ADDRESS(1,MATCH(_xlfn.MINIFS(B60:IG60,metrics.rec,"MSE"),B60:IG60,0)+1)), ", ", INDIRECT(ADDRESS(2,MATCH(_xlfn.MINIFS(B60:IG60,metrics.rec,"MSE"),B60:IG60,0)+1)))</f>
        <v>#N/A</v>
      </c>
      <c r="IR60" s="1" t="e" cm="1">
        <f t="array" aca="1" ref="IR60" ca="1">CONCATENATE(INDIRECT(ADDRESS(1,MATCH(_xlfn.MAXIFS(B60:IG60,metrics.rec,"R"),B60:IG60,0)+1)), ", ", INDIRECT(ADDRESS(2,MATCH(_xlfn.MAXIFS(B60:IG60,metrics.rec,"R"),B60:IG60,0)+1)))</f>
        <v>#N/A</v>
      </c>
      <c r="IS60" s="1" t="e" cm="1">
        <f t="array" aca="1" ref="IS60" ca="1">CONCATENATE(INDIRECT(ADDRESS(1,MATCH(_xlfn.MAXIFS(B60:IG60,metrics.rec,"Precision"),B60:IG60,0)+1)), ", ", INDIRECT(ADDRESS(2,MATCH(_xlfn.MAXIFS(B60:IG60,metrics.rec,"Precision"),B60:IG60,0)+1)))</f>
        <v>#N/A</v>
      </c>
      <c r="IT60" s="1" t="e" cm="1">
        <f t="array" aca="1" ref="IT60" ca="1">CONCATENATE(INDIRECT(ADDRESS(1,MATCH(_xlfn.MAXIFS(B60:IG60,metrics.rec,"Recall"),B60:IG60,0)+1)), ", ", INDIRECT(ADDRESS(2,MATCH(_xlfn.MAXIFS(B60:IG60,metrics.rec,"Recall"),B60:IG60,0)+1)))</f>
        <v>#N/A</v>
      </c>
      <c r="IU60" s="1" t="e" cm="1">
        <f t="array" aca="1" ref="IU60" ca="1">CONCATENATE(INDIRECT(ADDRESS(1,MATCH(_xlfn.MAXIFS(B60:IG60,metrics.rec,"Coverage"),B60:IG60,0)+1)), ", ", INDIRECT(ADDRESS(2,MATCH(_xlfn.MAXIFS(B60:IG60,metrics.rec,"Coverage"),B60:IG60,0)+1)))</f>
        <v>#N/A</v>
      </c>
      <c r="IV60" s="1" t="e" cm="1">
        <f t="array" aca="1" ref="IV60" ca="1">CONCATENATE(INDIRECT(ADDRESS(1,MATCH(_xlfn.MAXIFS(B60:IG60,metrics.rec,"Recatio"),B60:IG60,0)+1)), ", ", INDIRECT(ADDRESS(2,MATCH(_xlfn.MAXIFS(B60:IG60,metrics.rec,"Recatio"),B60:IG60,0)+1)))</f>
        <v>#N/A</v>
      </c>
      <c r="IW60" s="1" t="e" cm="1">
        <f t="array" aca="1" ref="IW60" ca="1">CONCATENATE(INDIRECT(ADDRESS(1,MATCH(_xlfn.MINIFS(B60:IG60,metrics.rec,"Time"),B60:IG60,0)+1)), ", ", INDIRECT(ADDRESS(2,MATCH(_xlfn.MINIFS(B60:IG60,metrics.rec,"Time"),B60:IG60,0)+1)))</f>
        <v>#N/A</v>
      </c>
    </row>
    <row r="61" spans="1:257" x14ac:dyDescent="0.2">
      <c r="A61" s="1" t="s">
        <v>57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/>
      <c r="AI61" s="4"/>
      <c r="AJ61" s="4"/>
      <c r="AK61" s="4"/>
      <c r="AL61" s="4"/>
      <c r="AM61" s="4"/>
      <c r="AN61" s="4"/>
      <c r="AO61" s="4"/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 t="e">
        <f t="shared" si="8"/>
        <v>#DIV/0!</v>
      </c>
      <c r="II61" s="4" t="e">
        <f t="shared" si="9"/>
        <v>#DIV/0!</v>
      </c>
      <c r="IJ61" s="4" t="e">
        <f t="shared" si="10"/>
        <v>#DIV/0!</v>
      </c>
      <c r="IK61" s="4" t="e">
        <f t="shared" si="11"/>
        <v>#DIV/0!</v>
      </c>
      <c r="IL61" s="4" t="e">
        <f t="shared" si="12"/>
        <v>#DIV/0!</v>
      </c>
      <c r="IM61" s="4" t="e">
        <f t="shared" si="13"/>
        <v>#DIV/0!</v>
      </c>
      <c r="IN61" s="4" t="e">
        <f t="shared" si="14"/>
        <v>#DIV/0!</v>
      </c>
      <c r="IO61" s="4" t="e">
        <f t="shared" si="15"/>
        <v>#DIV/0!</v>
      </c>
      <c r="IP61" s="1" t="e" cm="1">
        <f t="array" aca="1" ref="IP61" ca="1">CONCATENATE(INDIRECT(ADDRESS(1,MATCH(_xlfn.MINIFS(B61:IG61,metrics.rec,"MAE"),B61:IG61,0)+1)), ", ", INDIRECT(ADDRESS(2,MATCH(_xlfn.MINIFS(B61:IG61,metrics.rec,"MAE"),B61:IG61,0)+1)))</f>
        <v>#N/A</v>
      </c>
      <c r="IQ61" s="1" t="e" cm="1">
        <f t="array" aca="1" ref="IQ61" ca="1">CONCATENATE(INDIRECT(ADDRESS(1,MATCH(_xlfn.MINIFS(B61:IG61,metrics.rec,"MSE"),B61:IG61,0)+1)), ", ", INDIRECT(ADDRESS(2,MATCH(_xlfn.MINIFS(B61:IG61,metrics.rec,"MSE"),B61:IG61,0)+1)))</f>
        <v>#N/A</v>
      </c>
      <c r="IR61" s="1" t="e" cm="1">
        <f t="array" aca="1" ref="IR61" ca="1">CONCATENATE(INDIRECT(ADDRESS(1,MATCH(_xlfn.MAXIFS(B61:IG61,metrics.rec,"R"),B61:IG61,0)+1)), ", ", INDIRECT(ADDRESS(2,MATCH(_xlfn.MAXIFS(B61:IG61,metrics.rec,"R"),B61:IG61,0)+1)))</f>
        <v>#N/A</v>
      </c>
      <c r="IS61" s="1" t="e" cm="1">
        <f t="array" aca="1" ref="IS61" ca="1">CONCATENATE(INDIRECT(ADDRESS(1,MATCH(_xlfn.MAXIFS(B61:IG61,metrics.rec,"Precision"),B61:IG61,0)+1)), ", ", INDIRECT(ADDRESS(2,MATCH(_xlfn.MAXIFS(B61:IG61,metrics.rec,"Precision"),B61:IG61,0)+1)))</f>
        <v>#N/A</v>
      </c>
      <c r="IT61" s="1" t="e" cm="1">
        <f t="array" aca="1" ref="IT61" ca="1">CONCATENATE(INDIRECT(ADDRESS(1,MATCH(_xlfn.MAXIFS(B61:IG61,metrics.rec,"Recall"),B61:IG61,0)+1)), ", ", INDIRECT(ADDRESS(2,MATCH(_xlfn.MAXIFS(B61:IG61,metrics.rec,"Recall"),B61:IG61,0)+1)))</f>
        <v>#N/A</v>
      </c>
      <c r="IU61" s="1" t="e" cm="1">
        <f t="array" aca="1" ref="IU61" ca="1">CONCATENATE(INDIRECT(ADDRESS(1,MATCH(_xlfn.MAXIFS(B61:IG61,metrics.rec,"Coverage"),B61:IG61,0)+1)), ", ", INDIRECT(ADDRESS(2,MATCH(_xlfn.MAXIFS(B61:IG61,metrics.rec,"Coverage"),B61:IG61,0)+1)))</f>
        <v>#N/A</v>
      </c>
      <c r="IV61" s="1" t="e" cm="1">
        <f t="array" aca="1" ref="IV61" ca="1">CONCATENATE(INDIRECT(ADDRESS(1,MATCH(_xlfn.MAXIFS(B61:IG61,metrics.rec,"Recatio"),B61:IG61,0)+1)), ", ", INDIRECT(ADDRESS(2,MATCH(_xlfn.MAXIFS(B61:IG61,metrics.rec,"Recatio"),B61:IG61,0)+1)))</f>
        <v>#N/A</v>
      </c>
      <c r="IW61" s="1" t="e" cm="1">
        <f t="array" aca="1" ref="IW61" ca="1">CONCATENATE(INDIRECT(ADDRESS(1,MATCH(_xlfn.MINIFS(B61:IG61,metrics.rec,"Time"),B61:IG61,0)+1)), ", ", INDIRECT(ADDRESS(2,MATCH(_xlfn.MINIFS(B61:IG61,metrics.rec,"Time"),B61:IG61,0)+1)))</f>
        <v>#N/A</v>
      </c>
    </row>
    <row r="62" spans="1:257" x14ac:dyDescent="0.2">
      <c r="A62" s="1" t="s">
        <v>58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/>
      <c r="AI62" s="4"/>
      <c r="AJ62" s="4"/>
      <c r="AK62" s="4"/>
      <c r="AL62" s="4"/>
      <c r="AM62" s="4"/>
      <c r="AN62" s="4"/>
      <c r="AO62" s="4"/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 t="e">
        <f t="shared" si="8"/>
        <v>#DIV/0!</v>
      </c>
      <c r="II62" s="4" t="e">
        <f t="shared" si="9"/>
        <v>#DIV/0!</v>
      </c>
      <c r="IJ62" s="4" t="e">
        <f t="shared" si="10"/>
        <v>#DIV/0!</v>
      </c>
      <c r="IK62" s="4" t="e">
        <f t="shared" si="11"/>
        <v>#DIV/0!</v>
      </c>
      <c r="IL62" s="4" t="e">
        <f t="shared" si="12"/>
        <v>#DIV/0!</v>
      </c>
      <c r="IM62" s="4" t="e">
        <f t="shared" si="13"/>
        <v>#DIV/0!</v>
      </c>
      <c r="IN62" s="4" t="e">
        <f t="shared" si="14"/>
        <v>#DIV/0!</v>
      </c>
      <c r="IO62" s="4" t="e">
        <f t="shared" si="15"/>
        <v>#DIV/0!</v>
      </c>
      <c r="IP62" s="1" t="e" cm="1">
        <f t="array" aca="1" ref="IP62" ca="1">CONCATENATE(INDIRECT(ADDRESS(1,MATCH(_xlfn.MINIFS(B62:IG62,metrics.rec,"MAE"),B62:IG62,0)+1)), ", ", INDIRECT(ADDRESS(2,MATCH(_xlfn.MINIFS(B62:IG62,metrics.rec,"MAE"),B62:IG62,0)+1)))</f>
        <v>#N/A</v>
      </c>
      <c r="IQ62" s="1" t="e" cm="1">
        <f t="array" aca="1" ref="IQ62" ca="1">CONCATENATE(INDIRECT(ADDRESS(1,MATCH(_xlfn.MINIFS(B62:IG62,metrics.rec,"MSE"),B62:IG62,0)+1)), ", ", INDIRECT(ADDRESS(2,MATCH(_xlfn.MINIFS(B62:IG62,metrics.rec,"MSE"),B62:IG62,0)+1)))</f>
        <v>#N/A</v>
      </c>
      <c r="IR62" s="1" t="e" cm="1">
        <f t="array" aca="1" ref="IR62" ca="1">CONCATENATE(INDIRECT(ADDRESS(1,MATCH(_xlfn.MAXIFS(B62:IG62,metrics.rec,"R"),B62:IG62,0)+1)), ", ", INDIRECT(ADDRESS(2,MATCH(_xlfn.MAXIFS(B62:IG62,metrics.rec,"R"),B62:IG62,0)+1)))</f>
        <v>#N/A</v>
      </c>
      <c r="IS62" s="1" t="e" cm="1">
        <f t="array" aca="1" ref="IS62" ca="1">CONCATENATE(INDIRECT(ADDRESS(1,MATCH(_xlfn.MAXIFS(B62:IG62,metrics.rec,"Precision"),B62:IG62,0)+1)), ", ", INDIRECT(ADDRESS(2,MATCH(_xlfn.MAXIFS(B62:IG62,metrics.rec,"Precision"),B62:IG62,0)+1)))</f>
        <v>#N/A</v>
      </c>
      <c r="IT62" s="1" t="e" cm="1">
        <f t="array" aca="1" ref="IT62" ca="1">CONCATENATE(INDIRECT(ADDRESS(1,MATCH(_xlfn.MAXIFS(B62:IG62,metrics.rec,"Recall"),B62:IG62,0)+1)), ", ", INDIRECT(ADDRESS(2,MATCH(_xlfn.MAXIFS(B62:IG62,metrics.rec,"Recall"),B62:IG62,0)+1)))</f>
        <v>#N/A</v>
      </c>
      <c r="IU62" s="1" t="e" cm="1">
        <f t="array" aca="1" ref="IU62" ca="1">CONCATENATE(INDIRECT(ADDRESS(1,MATCH(_xlfn.MAXIFS(B62:IG62,metrics.rec,"Coverage"),B62:IG62,0)+1)), ", ", INDIRECT(ADDRESS(2,MATCH(_xlfn.MAXIFS(B62:IG62,metrics.rec,"Coverage"),B62:IG62,0)+1)))</f>
        <v>#N/A</v>
      </c>
      <c r="IV62" s="1" t="e" cm="1">
        <f t="array" aca="1" ref="IV62" ca="1">CONCATENATE(INDIRECT(ADDRESS(1,MATCH(_xlfn.MAXIFS(B62:IG62,metrics.rec,"Recatio"),B62:IG62,0)+1)), ", ", INDIRECT(ADDRESS(2,MATCH(_xlfn.MAXIFS(B62:IG62,metrics.rec,"Recatio"),B62:IG62,0)+1)))</f>
        <v>#N/A</v>
      </c>
      <c r="IW62" s="1" t="e" cm="1">
        <f t="array" aca="1" ref="IW62" ca="1">CONCATENATE(INDIRECT(ADDRESS(1,MATCH(_xlfn.MINIFS(B62:IG62,metrics.rec,"Time"),B62:IG62,0)+1)), ", ", INDIRECT(ADDRESS(2,MATCH(_xlfn.MINIFS(B62:IG62,metrics.rec,"Time"),B62:IG62,0)+1)))</f>
        <v>#N/A</v>
      </c>
    </row>
    <row r="63" spans="1:257" x14ac:dyDescent="0.2">
      <c r="A63" s="1" t="s">
        <v>59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/>
      <c r="AI63" s="4"/>
      <c r="AJ63" s="4"/>
      <c r="AK63" s="4"/>
      <c r="AL63" s="4"/>
      <c r="AM63" s="4"/>
      <c r="AN63" s="4"/>
      <c r="AO63" s="4"/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 t="e">
        <f t="shared" si="8"/>
        <v>#DIV/0!</v>
      </c>
      <c r="II63" s="4" t="e">
        <f t="shared" si="9"/>
        <v>#DIV/0!</v>
      </c>
      <c r="IJ63" s="4" t="e">
        <f t="shared" si="10"/>
        <v>#DIV/0!</v>
      </c>
      <c r="IK63" s="4" t="e">
        <f t="shared" si="11"/>
        <v>#DIV/0!</v>
      </c>
      <c r="IL63" s="4" t="e">
        <f t="shared" si="12"/>
        <v>#DIV/0!</v>
      </c>
      <c r="IM63" s="4" t="e">
        <f t="shared" si="13"/>
        <v>#DIV/0!</v>
      </c>
      <c r="IN63" s="4" t="e">
        <f t="shared" si="14"/>
        <v>#DIV/0!</v>
      </c>
      <c r="IO63" s="4" t="e">
        <f t="shared" si="15"/>
        <v>#DIV/0!</v>
      </c>
      <c r="IP63" s="1" t="e" cm="1">
        <f t="array" aca="1" ref="IP63" ca="1">CONCATENATE(INDIRECT(ADDRESS(1,MATCH(_xlfn.MINIFS(B63:IG63,metrics.rec,"MAE"),B63:IG63,0)+1)), ", ", INDIRECT(ADDRESS(2,MATCH(_xlfn.MINIFS(B63:IG63,metrics.rec,"MAE"),B63:IG63,0)+1)))</f>
        <v>#N/A</v>
      </c>
      <c r="IQ63" s="1" t="e" cm="1">
        <f t="array" aca="1" ref="IQ63" ca="1">CONCATENATE(INDIRECT(ADDRESS(1,MATCH(_xlfn.MINIFS(B63:IG63,metrics.rec,"MSE"),B63:IG63,0)+1)), ", ", INDIRECT(ADDRESS(2,MATCH(_xlfn.MINIFS(B63:IG63,metrics.rec,"MSE"),B63:IG63,0)+1)))</f>
        <v>#N/A</v>
      </c>
      <c r="IR63" s="1" t="e" cm="1">
        <f t="array" aca="1" ref="IR63" ca="1">CONCATENATE(INDIRECT(ADDRESS(1,MATCH(_xlfn.MAXIFS(B63:IG63,metrics.rec,"R"),B63:IG63,0)+1)), ", ", INDIRECT(ADDRESS(2,MATCH(_xlfn.MAXIFS(B63:IG63,metrics.rec,"R"),B63:IG63,0)+1)))</f>
        <v>#N/A</v>
      </c>
      <c r="IS63" s="1" t="e" cm="1">
        <f t="array" aca="1" ref="IS63" ca="1">CONCATENATE(INDIRECT(ADDRESS(1,MATCH(_xlfn.MAXIFS(B63:IG63,metrics.rec,"Precision"),B63:IG63,0)+1)), ", ", INDIRECT(ADDRESS(2,MATCH(_xlfn.MAXIFS(B63:IG63,metrics.rec,"Precision"),B63:IG63,0)+1)))</f>
        <v>#N/A</v>
      </c>
      <c r="IT63" s="1" t="e" cm="1">
        <f t="array" aca="1" ref="IT63" ca="1">CONCATENATE(INDIRECT(ADDRESS(1,MATCH(_xlfn.MAXIFS(B63:IG63,metrics.rec,"Recall"),B63:IG63,0)+1)), ", ", INDIRECT(ADDRESS(2,MATCH(_xlfn.MAXIFS(B63:IG63,metrics.rec,"Recall"),B63:IG63,0)+1)))</f>
        <v>#N/A</v>
      </c>
      <c r="IU63" s="1" t="e" cm="1">
        <f t="array" aca="1" ref="IU63" ca="1">CONCATENATE(INDIRECT(ADDRESS(1,MATCH(_xlfn.MAXIFS(B63:IG63,metrics.rec,"Coverage"),B63:IG63,0)+1)), ", ", INDIRECT(ADDRESS(2,MATCH(_xlfn.MAXIFS(B63:IG63,metrics.rec,"Coverage"),B63:IG63,0)+1)))</f>
        <v>#N/A</v>
      </c>
      <c r="IV63" s="1" t="e" cm="1">
        <f t="array" aca="1" ref="IV63" ca="1">CONCATENATE(INDIRECT(ADDRESS(1,MATCH(_xlfn.MAXIFS(B63:IG63,metrics.rec,"Recatio"),B63:IG63,0)+1)), ", ", INDIRECT(ADDRESS(2,MATCH(_xlfn.MAXIFS(B63:IG63,metrics.rec,"Recatio"),B63:IG63,0)+1)))</f>
        <v>#N/A</v>
      </c>
      <c r="IW63" s="1" t="e" cm="1">
        <f t="array" aca="1" ref="IW63" ca="1">CONCATENATE(INDIRECT(ADDRESS(1,MATCH(_xlfn.MINIFS(B63:IG63,metrics.rec,"Time"),B63:IG63,0)+1)), ", ", INDIRECT(ADDRESS(2,MATCH(_xlfn.MINIFS(B63:IG63,metrics.rec,"Time"),B63:IG63,0)+1)))</f>
        <v>#N/A</v>
      </c>
    </row>
    <row r="64" spans="1:257" x14ac:dyDescent="0.2">
      <c r="A64" s="1" t="s">
        <v>60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/>
      <c r="AI64" s="4"/>
      <c r="AJ64" s="4"/>
      <c r="AK64" s="4"/>
      <c r="AL64" s="4"/>
      <c r="AM64" s="4"/>
      <c r="AN64" s="4"/>
      <c r="AO64" s="4"/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 t="e">
        <f t="shared" si="8"/>
        <v>#DIV/0!</v>
      </c>
      <c r="II64" s="4" t="e">
        <f t="shared" si="9"/>
        <v>#DIV/0!</v>
      </c>
      <c r="IJ64" s="4" t="e">
        <f t="shared" si="10"/>
        <v>#DIV/0!</v>
      </c>
      <c r="IK64" s="4" t="e">
        <f t="shared" si="11"/>
        <v>#DIV/0!</v>
      </c>
      <c r="IL64" s="4" t="e">
        <f t="shared" si="12"/>
        <v>#DIV/0!</v>
      </c>
      <c r="IM64" s="4" t="e">
        <f t="shared" si="13"/>
        <v>#DIV/0!</v>
      </c>
      <c r="IN64" s="4" t="e">
        <f t="shared" si="14"/>
        <v>#DIV/0!</v>
      </c>
      <c r="IO64" s="4" t="e">
        <f t="shared" si="15"/>
        <v>#DIV/0!</v>
      </c>
      <c r="IP64" s="1" t="e" cm="1">
        <f t="array" aca="1" ref="IP64" ca="1">CONCATENATE(INDIRECT(ADDRESS(1,MATCH(_xlfn.MINIFS(B64:IG64,metrics.rec,"MAE"),B64:IG64,0)+1)), ", ", INDIRECT(ADDRESS(2,MATCH(_xlfn.MINIFS(B64:IG64,metrics.rec,"MAE"),B64:IG64,0)+1)))</f>
        <v>#N/A</v>
      </c>
      <c r="IQ64" s="1" t="e" cm="1">
        <f t="array" aca="1" ref="IQ64" ca="1">CONCATENATE(INDIRECT(ADDRESS(1,MATCH(_xlfn.MINIFS(B64:IG64,metrics.rec,"MSE"),B64:IG64,0)+1)), ", ", INDIRECT(ADDRESS(2,MATCH(_xlfn.MINIFS(B64:IG64,metrics.rec,"MSE"),B64:IG64,0)+1)))</f>
        <v>#N/A</v>
      </c>
      <c r="IR64" s="1" t="e" cm="1">
        <f t="array" aca="1" ref="IR64" ca="1">CONCATENATE(INDIRECT(ADDRESS(1,MATCH(_xlfn.MAXIFS(B64:IG64,metrics.rec,"R"),B64:IG64,0)+1)), ", ", INDIRECT(ADDRESS(2,MATCH(_xlfn.MAXIFS(B64:IG64,metrics.rec,"R"),B64:IG64,0)+1)))</f>
        <v>#N/A</v>
      </c>
      <c r="IS64" s="1" t="e" cm="1">
        <f t="array" aca="1" ref="IS64" ca="1">CONCATENATE(INDIRECT(ADDRESS(1,MATCH(_xlfn.MAXIFS(B64:IG64,metrics.rec,"Precision"),B64:IG64,0)+1)), ", ", INDIRECT(ADDRESS(2,MATCH(_xlfn.MAXIFS(B64:IG64,metrics.rec,"Precision"),B64:IG64,0)+1)))</f>
        <v>#N/A</v>
      </c>
      <c r="IT64" s="1" t="e" cm="1">
        <f t="array" aca="1" ref="IT64" ca="1">CONCATENATE(INDIRECT(ADDRESS(1,MATCH(_xlfn.MAXIFS(B64:IG64,metrics.rec,"Recall"),B64:IG64,0)+1)), ", ", INDIRECT(ADDRESS(2,MATCH(_xlfn.MAXIFS(B64:IG64,metrics.rec,"Recall"),B64:IG64,0)+1)))</f>
        <v>#N/A</v>
      </c>
      <c r="IU64" s="1" t="e" cm="1">
        <f t="array" aca="1" ref="IU64" ca="1">CONCATENATE(INDIRECT(ADDRESS(1,MATCH(_xlfn.MAXIFS(B64:IG64,metrics.rec,"Coverage"),B64:IG64,0)+1)), ", ", INDIRECT(ADDRESS(2,MATCH(_xlfn.MAXIFS(B64:IG64,metrics.rec,"Coverage"),B64:IG64,0)+1)))</f>
        <v>#N/A</v>
      </c>
      <c r="IV64" s="1" t="e" cm="1">
        <f t="array" aca="1" ref="IV64" ca="1">CONCATENATE(INDIRECT(ADDRESS(1,MATCH(_xlfn.MAXIFS(B64:IG64,metrics.rec,"Recatio"),B64:IG64,0)+1)), ", ", INDIRECT(ADDRESS(2,MATCH(_xlfn.MAXIFS(B64:IG64,metrics.rec,"Recatio"),B64:IG64,0)+1)))</f>
        <v>#N/A</v>
      </c>
      <c r="IW64" s="1" t="e" cm="1">
        <f t="array" aca="1" ref="IW64" ca="1">CONCATENATE(INDIRECT(ADDRESS(1,MATCH(_xlfn.MINIFS(B64:IG64,metrics.rec,"Time"),B64:IG64,0)+1)), ", ", INDIRECT(ADDRESS(2,MATCH(_xlfn.MINIFS(B64:IG64,metrics.rec,"Time"),B64:IG64,0)+1)))</f>
        <v>#N/A</v>
      </c>
    </row>
    <row r="65" spans="1:257" x14ac:dyDescent="0.2">
      <c r="A65" s="1" t="s">
        <v>61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/>
      <c r="AI65" s="4"/>
      <c r="AJ65" s="4"/>
      <c r="AK65" s="4"/>
      <c r="AL65" s="4"/>
      <c r="AM65" s="4"/>
      <c r="AN65" s="4"/>
      <c r="AO65" s="4"/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 t="e">
        <f t="shared" si="8"/>
        <v>#DIV/0!</v>
      </c>
      <c r="II65" s="4" t="e">
        <f t="shared" si="9"/>
        <v>#DIV/0!</v>
      </c>
      <c r="IJ65" s="4" t="e">
        <f t="shared" si="10"/>
        <v>#DIV/0!</v>
      </c>
      <c r="IK65" s="4" t="e">
        <f t="shared" si="11"/>
        <v>#DIV/0!</v>
      </c>
      <c r="IL65" s="4" t="e">
        <f t="shared" si="12"/>
        <v>#DIV/0!</v>
      </c>
      <c r="IM65" s="4" t="e">
        <f t="shared" si="13"/>
        <v>#DIV/0!</v>
      </c>
      <c r="IN65" s="4" t="e">
        <f t="shared" si="14"/>
        <v>#DIV/0!</v>
      </c>
      <c r="IO65" s="4" t="e">
        <f t="shared" si="15"/>
        <v>#DIV/0!</v>
      </c>
      <c r="IP65" s="1" t="e" cm="1">
        <f t="array" aca="1" ref="IP65" ca="1">CONCATENATE(INDIRECT(ADDRESS(1,MATCH(_xlfn.MINIFS(B65:IG65,metrics.rec,"MAE"),B65:IG65,0)+1)), ", ", INDIRECT(ADDRESS(2,MATCH(_xlfn.MINIFS(B65:IG65,metrics.rec,"MAE"),B65:IG65,0)+1)))</f>
        <v>#N/A</v>
      </c>
      <c r="IQ65" s="1" t="e" cm="1">
        <f t="array" aca="1" ref="IQ65" ca="1">CONCATENATE(INDIRECT(ADDRESS(1,MATCH(_xlfn.MINIFS(B65:IG65,metrics.rec,"MSE"),B65:IG65,0)+1)), ", ", INDIRECT(ADDRESS(2,MATCH(_xlfn.MINIFS(B65:IG65,metrics.rec,"MSE"),B65:IG65,0)+1)))</f>
        <v>#N/A</v>
      </c>
      <c r="IR65" s="1" t="e" cm="1">
        <f t="array" aca="1" ref="IR65" ca="1">CONCATENATE(INDIRECT(ADDRESS(1,MATCH(_xlfn.MAXIFS(B65:IG65,metrics.rec,"R"),B65:IG65,0)+1)), ", ", INDIRECT(ADDRESS(2,MATCH(_xlfn.MAXIFS(B65:IG65,metrics.rec,"R"),B65:IG65,0)+1)))</f>
        <v>#N/A</v>
      </c>
      <c r="IS65" s="1" t="e" cm="1">
        <f t="array" aca="1" ref="IS65" ca="1">CONCATENATE(INDIRECT(ADDRESS(1,MATCH(_xlfn.MAXIFS(B65:IG65,metrics.rec,"Precision"),B65:IG65,0)+1)), ", ", INDIRECT(ADDRESS(2,MATCH(_xlfn.MAXIFS(B65:IG65,metrics.rec,"Precision"),B65:IG65,0)+1)))</f>
        <v>#N/A</v>
      </c>
      <c r="IT65" s="1" t="e" cm="1">
        <f t="array" aca="1" ref="IT65" ca="1">CONCATENATE(INDIRECT(ADDRESS(1,MATCH(_xlfn.MAXIFS(B65:IG65,metrics.rec,"Recall"),B65:IG65,0)+1)), ", ", INDIRECT(ADDRESS(2,MATCH(_xlfn.MAXIFS(B65:IG65,metrics.rec,"Recall"),B65:IG65,0)+1)))</f>
        <v>#N/A</v>
      </c>
      <c r="IU65" s="1" t="e" cm="1">
        <f t="array" aca="1" ref="IU65" ca="1">CONCATENATE(INDIRECT(ADDRESS(1,MATCH(_xlfn.MAXIFS(B65:IG65,metrics.rec,"Coverage"),B65:IG65,0)+1)), ", ", INDIRECT(ADDRESS(2,MATCH(_xlfn.MAXIFS(B65:IG65,metrics.rec,"Coverage"),B65:IG65,0)+1)))</f>
        <v>#N/A</v>
      </c>
      <c r="IV65" s="1" t="e" cm="1">
        <f t="array" aca="1" ref="IV65" ca="1">CONCATENATE(INDIRECT(ADDRESS(1,MATCH(_xlfn.MAXIFS(B65:IG65,metrics.rec,"Recatio"),B65:IG65,0)+1)), ", ", INDIRECT(ADDRESS(2,MATCH(_xlfn.MAXIFS(B65:IG65,metrics.rec,"Recatio"),B65:IG65,0)+1)))</f>
        <v>#N/A</v>
      </c>
      <c r="IW65" s="1" t="e" cm="1">
        <f t="array" aca="1" ref="IW65" ca="1">CONCATENATE(INDIRECT(ADDRESS(1,MATCH(_xlfn.MINIFS(B65:IG65,metrics.rec,"Time"),B65:IG65,0)+1)), ", ", INDIRECT(ADDRESS(2,MATCH(_xlfn.MINIFS(B65:IG65,metrics.rec,"Time"),B65:IG65,0)+1)))</f>
        <v>#N/A</v>
      </c>
    </row>
    <row r="66" spans="1:257" s="11" customFormat="1" x14ac:dyDescent="0.2">
      <c r="A66" s="11" t="s">
        <v>222</v>
      </c>
      <c r="B66" s="4"/>
      <c r="C66" s="4"/>
      <c r="D66" s="4"/>
      <c r="E66" s="4"/>
      <c r="F66" s="4"/>
      <c r="G66" s="4"/>
      <c r="H66" s="4"/>
      <c r="I66" s="4"/>
      <c r="J66" s="14"/>
      <c r="K66" s="14"/>
      <c r="L66" s="14"/>
      <c r="M66" s="14"/>
      <c r="N66" s="14"/>
      <c r="O66" s="14"/>
      <c r="P66" s="14"/>
      <c r="Q66" s="14"/>
      <c r="R66" s="4"/>
      <c r="S66" s="4"/>
      <c r="T66" s="4"/>
      <c r="U66" s="4"/>
      <c r="V66" s="4"/>
      <c r="W66" s="4"/>
      <c r="X66" s="4"/>
      <c r="Y66" s="4"/>
      <c r="Z66" s="14"/>
      <c r="AA66" s="14"/>
      <c r="AB66" s="14"/>
      <c r="AC66" s="14"/>
      <c r="AD66" s="14"/>
      <c r="AE66" s="14"/>
      <c r="AF66" s="14"/>
      <c r="AG66" s="14"/>
      <c r="AH66" s="4"/>
      <c r="AI66" s="4"/>
      <c r="AJ66" s="4"/>
      <c r="AK66" s="4"/>
      <c r="AL66" s="4"/>
      <c r="AM66" s="4"/>
      <c r="AN66" s="4"/>
      <c r="AO66" s="4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/>
      <c r="EA66" s="4"/>
      <c r="EB66" s="4"/>
      <c r="EC66" s="4"/>
      <c r="ED66" s="4"/>
      <c r="EE66" s="4"/>
      <c r="EF66" s="4"/>
      <c r="EG66" s="4"/>
      <c r="EH66" s="14"/>
      <c r="EI66" s="14"/>
      <c r="EJ66" s="14"/>
      <c r="EK66" s="14"/>
      <c r="EL66" s="14"/>
      <c r="EM66" s="14"/>
      <c r="EN66" s="14"/>
      <c r="EO66" s="14"/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 t="e">
        <f t="shared" si="8"/>
        <v>#DIV/0!</v>
      </c>
      <c r="II66" s="4" t="e">
        <f t="shared" si="9"/>
        <v>#DIV/0!</v>
      </c>
      <c r="IJ66" s="4" t="e">
        <f t="shared" si="10"/>
        <v>#DIV/0!</v>
      </c>
      <c r="IK66" s="4" t="e">
        <f t="shared" si="11"/>
        <v>#DIV/0!</v>
      </c>
      <c r="IL66" s="4" t="e">
        <f t="shared" si="12"/>
        <v>#DIV/0!</v>
      </c>
      <c r="IM66" s="4" t="e">
        <f t="shared" si="13"/>
        <v>#DIV/0!</v>
      </c>
      <c r="IN66" s="4" t="e">
        <f t="shared" si="14"/>
        <v>#DIV/0!</v>
      </c>
      <c r="IO66" s="4" t="e">
        <f t="shared" si="15"/>
        <v>#DIV/0!</v>
      </c>
      <c r="IP66" s="11" t="e" cm="1">
        <f t="array" aca="1" ref="IP66" ca="1">CONCATENATE(INDIRECT(ADDRESS(1,MATCH(_xlfn.MINIFS(B66:IG66,metrics.rec,"MAE"),B66:IG66,0)+1)), ", ", INDIRECT(ADDRESS(2,MATCH(_xlfn.MINIFS(B66:IG66,metrics.rec,"MAE"),B66:IG66,0)+1)))</f>
        <v>#N/A</v>
      </c>
      <c r="IQ66" s="11" t="e" cm="1">
        <f t="array" aca="1" ref="IQ66" ca="1">CONCATENATE(INDIRECT(ADDRESS(1,MATCH(_xlfn.MINIFS(B66:IG66,metrics.rec,"MSE"),B66:IG66,0)+1)), ", ", INDIRECT(ADDRESS(2,MATCH(_xlfn.MINIFS(B66:IG66,metrics.rec,"MSE"),B66:IG66,0)+1)))</f>
        <v>#N/A</v>
      </c>
      <c r="IR66" s="11" t="e" cm="1">
        <f t="array" aca="1" ref="IR66" ca="1">CONCATENATE(INDIRECT(ADDRESS(1,MATCH(_xlfn.MAXIFS(B66:IG66,metrics.rec,"R"),B66:IG66,0)+1)), ", ", INDIRECT(ADDRESS(2,MATCH(_xlfn.MAXIFS(B66:IG66,metrics.rec,"R"),B66:IG66,0)+1)))</f>
        <v>#N/A</v>
      </c>
      <c r="IS66" s="11" t="e" cm="1">
        <f t="array" aca="1" ref="IS66" ca="1">CONCATENATE(INDIRECT(ADDRESS(1,MATCH(_xlfn.MAXIFS(B66:IG66,metrics.rec,"Precision"),B66:IG66,0)+1)), ", ", INDIRECT(ADDRESS(2,MATCH(_xlfn.MAXIFS(B66:IG66,metrics.rec,"Precision"),B66:IG66,0)+1)))</f>
        <v>#N/A</v>
      </c>
      <c r="IT66" s="11" t="e" cm="1">
        <f t="array" aca="1" ref="IT66" ca="1">CONCATENATE(INDIRECT(ADDRESS(1,MATCH(_xlfn.MAXIFS(B66:IG66,metrics.rec,"Recall"),B66:IG66,0)+1)), ", ", INDIRECT(ADDRESS(2,MATCH(_xlfn.MAXIFS(B66:IG66,metrics.rec,"Recall"),B66:IG66,0)+1)))</f>
        <v>#N/A</v>
      </c>
      <c r="IU66" s="11" t="e" cm="1">
        <f t="array" aca="1" ref="IU66" ca="1">CONCATENATE(INDIRECT(ADDRESS(1,MATCH(_xlfn.MAXIFS(B66:IG66,metrics.rec,"Coverage"),B66:IG66,0)+1)), ", ", INDIRECT(ADDRESS(2,MATCH(_xlfn.MAXIFS(B66:IG66,metrics.rec,"Coverage"),B66:IG66,0)+1)))</f>
        <v>#N/A</v>
      </c>
      <c r="IV66" s="11" t="e" cm="1">
        <f t="array" aca="1" ref="IV66" ca="1">CONCATENATE(INDIRECT(ADDRESS(1,MATCH(_xlfn.MAXIFS(B66:IG66,metrics.rec,"Recatio"),B66:IG66,0)+1)), ", ", INDIRECT(ADDRESS(2,MATCH(_xlfn.MAXIFS(B66:IG66,metrics.rec,"Recatio"),B66:IG66,0)+1)))</f>
        <v>#N/A</v>
      </c>
      <c r="IW66" s="11" t="e" cm="1">
        <f t="array" aca="1" ref="IW66" ca="1">CONCATENATE(INDIRECT(ADDRESS(1,MATCH(_xlfn.MINIFS(B66:IG66,metrics.rec,"Time"),B66:IG66,0)+1)), ", ", INDIRECT(ADDRESS(2,MATCH(_xlfn.MINIFS(B66:IG66,metrics.rec,"Time"),B66:IG66,0)+1)))</f>
        <v>#N/A</v>
      </c>
    </row>
    <row r="67" spans="1:257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14"/>
      <c r="K67" s="14"/>
      <c r="L67" s="14"/>
      <c r="M67" s="14"/>
      <c r="N67" s="14"/>
      <c r="O67" s="14"/>
      <c r="P67" s="14"/>
      <c r="Q67" s="14"/>
      <c r="R67" s="4">
        <v>0.59109999999999996</v>
      </c>
      <c r="S67" s="4">
        <v>0.61329999999999996</v>
      </c>
      <c r="T67" s="4">
        <v>0.22420000000000001</v>
      </c>
      <c r="U67" s="4">
        <v>8.0999999999999996E-3</v>
      </c>
      <c r="V67" s="4">
        <v>0.89710000000000001</v>
      </c>
      <c r="W67" s="4">
        <v>0.73109999999999997</v>
      </c>
      <c r="X67" s="4">
        <v>0.94640000000000002</v>
      </c>
      <c r="Y67" s="4">
        <v>0.1052</v>
      </c>
      <c r="Z67" s="14"/>
      <c r="AA67" s="14"/>
      <c r="AB67" s="14"/>
      <c r="AC67" s="14"/>
      <c r="AD67" s="14"/>
      <c r="AE67" s="14"/>
      <c r="AF67" s="14"/>
      <c r="AG67" s="14"/>
      <c r="AH67" s="4"/>
      <c r="AI67" s="4"/>
      <c r="AJ67" s="4"/>
      <c r="AK67" s="4"/>
      <c r="AL67" s="4"/>
      <c r="AM67" s="4"/>
      <c r="AN67" s="4"/>
      <c r="AO67" s="4"/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0.59309999999999996</v>
      </c>
      <c r="BG67" s="14">
        <v>0.61880000000000002</v>
      </c>
      <c r="BH67" s="14">
        <v>0.21279999999999999</v>
      </c>
      <c r="BI67" s="14">
        <v>8.0000000000000002E-3</v>
      </c>
      <c r="BJ67" s="14">
        <v>0.89990000000000003</v>
      </c>
      <c r="BK67" s="14">
        <v>0.73440000000000005</v>
      </c>
      <c r="BL67" s="14">
        <v>0.94740000000000002</v>
      </c>
      <c r="BM67" s="14">
        <v>9.5200000000000007E-2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0.5927</v>
      </c>
      <c r="CU67" s="4">
        <v>0.61739999999999995</v>
      </c>
      <c r="CV67" s="4">
        <v>0.2145</v>
      </c>
      <c r="CW67" s="4">
        <v>8.0999999999999996E-3</v>
      </c>
      <c r="CX67" s="4">
        <v>0.89890000000000003</v>
      </c>
      <c r="CY67" s="4">
        <v>0.72789999999999999</v>
      </c>
      <c r="CZ67" s="4">
        <v>0.9456</v>
      </c>
      <c r="DA67" s="4">
        <v>0.1822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0.59419999999999995</v>
      </c>
      <c r="EI67" s="5">
        <v>0.62029999999999996</v>
      </c>
      <c r="EJ67" s="5">
        <v>0.2198</v>
      </c>
      <c r="EK67" s="5">
        <v>8.0999999999999996E-3</v>
      </c>
      <c r="EL67" s="5">
        <v>0.89900000000000002</v>
      </c>
      <c r="EM67" s="5">
        <v>0.72970000000000002</v>
      </c>
      <c r="EN67" s="5">
        <v>0.94479999999999997</v>
      </c>
      <c r="EO67" s="5">
        <v>0.16689999999999999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0.59299999999999997</v>
      </c>
      <c r="FW67" s="4">
        <v>0.61929999999999996</v>
      </c>
      <c r="FX67" s="4">
        <v>0.2132</v>
      </c>
      <c r="FY67" s="4">
        <v>8.0999999999999996E-3</v>
      </c>
      <c r="FZ67" s="4">
        <v>0.89890000000000003</v>
      </c>
      <c r="GA67" s="4">
        <v>0.7298</v>
      </c>
      <c r="GB67" s="4">
        <v>0.94530000000000003</v>
      </c>
      <c r="GC67" s="4">
        <v>0.105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0.5928199999999999</v>
      </c>
      <c r="II67" s="4">
        <f t="shared" si="9"/>
        <v>0.61781999999999992</v>
      </c>
      <c r="IJ67" s="4">
        <f t="shared" si="10"/>
        <v>0.21690000000000001</v>
      </c>
      <c r="IK67" s="4">
        <f t="shared" si="11"/>
        <v>8.0799999999999986E-3</v>
      </c>
      <c r="IL67" s="4">
        <f t="shared" si="12"/>
        <v>0.89876</v>
      </c>
      <c r="IM67" s="4">
        <f t="shared" si="13"/>
        <v>0.73058000000000001</v>
      </c>
      <c r="IN67" s="4">
        <f t="shared" si="14"/>
        <v>0.94589999999999996</v>
      </c>
      <c r="IO67" s="4">
        <f t="shared" si="15"/>
        <v>0.13090000000000002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r=0.5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r=0.5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r=0.5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k=10, r=0.5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k=10,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k=10, r=0.5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k=10, r=0.5</v>
      </c>
    </row>
    <row r="68" spans="1:257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14"/>
      <c r="K68" s="14"/>
      <c r="L68" s="14"/>
      <c r="M68" s="14"/>
      <c r="N68" s="14"/>
      <c r="O68" s="14"/>
      <c r="P68" s="14"/>
      <c r="Q68" s="14"/>
      <c r="R68" s="4">
        <v>0.59199999999999997</v>
      </c>
      <c r="S68" s="4">
        <v>0.61419999999999997</v>
      </c>
      <c r="T68" s="4">
        <v>0.22159999999999999</v>
      </c>
      <c r="U68" s="4">
        <v>8.0999999999999996E-3</v>
      </c>
      <c r="V68" s="4">
        <v>0.89710000000000001</v>
      </c>
      <c r="W68" s="4"/>
      <c r="X68" s="4">
        <v>0.94640000000000002</v>
      </c>
      <c r="Y68" s="4">
        <v>0.15329999999999999</v>
      </c>
      <c r="Z68" s="14"/>
      <c r="AA68" s="14"/>
      <c r="AB68" s="14"/>
      <c r="AC68" s="14"/>
      <c r="AD68" s="14"/>
      <c r="AE68" s="14"/>
      <c r="AF68" s="14"/>
      <c r="AG68" s="14"/>
      <c r="AH68" s="4"/>
      <c r="AI68" s="4"/>
      <c r="AJ68" s="4"/>
      <c r="AK68" s="4"/>
      <c r="AL68" s="4"/>
      <c r="AM68" s="4"/>
      <c r="AN68" s="4"/>
      <c r="AO68" s="4"/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0.59419999999999995</v>
      </c>
      <c r="BG68" s="14">
        <v>0.62</v>
      </c>
      <c r="BH68" s="14">
        <v>0.2094</v>
      </c>
      <c r="BI68" s="14">
        <v>8.0000000000000002E-3</v>
      </c>
      <c r="BJ68" s="14">
        <v>0.9002</v>
      </c>
      <c r="BK68" s="14"/>
      <c r="BL68" s="14">
        <v>0.94740000000000002</v>
      </c>
      <c r="BM68" s="14">
        <v>0.16789999999999999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0.59379999999999999</v>
      </c>
      <c r="CU68" s="4">
        <v>0.61839999999999995</v>
      </c>
      <c r="CV68" s="4">
        <v>0.2102</v>
      </c>
      <c r="CW68" s="4">
        <v>8.0999999999999996E-3</v>
      </c>
      <c r="CX68" s="4">
        <v>0.89910000000000001</v>
      </c>
      <c r="CY68" s="4">
        <v>0.72799999999999998</v>
      </c>
      <c r="CZ68" s="4">
        <v>0.9456</v>
      </c>
      <c r="DA68" s="4">
        <v>0.28920000000000001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>
        <v>0.59519999999999995</v>
      </c>
      <c r="EI68" s="5">
        <v>0.62129999999999996</v>
      </c>
      <c r="EJ68" s="5">
        <v>0.2162</v>
      </c>
      <c r="EK68" s="5">
        <v>8.0999999999999996E-3</v>
      </c>
      <c r="EL68" s="5">
        <v>0.89929999999999999</v>
      </c>
      <c r="EM68" s="5">
        <v>0.7298</v>
      </c>
      <c r="EN68" s="5">
        <v>0.94479999999999997</v>
      </c>
      <c r="EO68" s="5">
        <v>0.20050000000000001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0.59409999999999996</v>
      </c>
      <c r="FW68" s="4">
        <v>0.62029999999999996</v>
      </c>
      <c r="FX68" s="4">
        <v>0.21029999999999999</v>
      </c>
      <c r="FY68" s="4">
        <v>8.0999999999999996E-3</v>
      </c>
      <c r="FZ68" s="4">
        <v>0.8992</v>
      </c>
      <c r="GA68" s="4">
        <v>0.72989999999999999</v>
      </c>
      <c r="GB68" s="4">
        <v>0.94530000000000003</v>
      </c>
      <c r="GC68" s="4">
        <v>0.1094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0.59385999999999994</v>
      </c>
      <c r="II68" s="4">
        <f t="shared" si="9"/>
        <v>0.61883999999999983</v>
      </c>
      <c r="IJ68" s="4">
        <f t="shared" si="10"/>
        <v>0.21353999999999998</v>
      </c>
      <c r="IK68" s="4">
        <f t="shared" si="11"/>
        <v>8.0799999999999986E-3</v>
      </c>
      <c r="IL68" s="4">
        <f t="shared" si="12"/>
        <v>0.89897999999999989</v>
      </c>
      <c r="IM68" s="4">
        <f t="shared" si="13"/>
        <v>0.72923333333333329</v>
      </c>
      <c r="IN68" s="4">
        <f t="shared" si="14"/>
        <v>0.94589999999999996</v>
      </c>
      <c r="IO68" s="4">
        <f t="shared" si="15"/>
        <v>0.18406000000000003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r=0.5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r=0.5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r=0.5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r=0.5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k=10, r=0.5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k=50, r=0.5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k=10, r=0.5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k=50, r=0.5</v>
      </c>
    </row>
    <row r="69" spans="1:257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14"/>
      <c r="K69" s="14"/>
      <c r="L69" s="14"/>
      <c r="M69" s="14"/>
      <c r="N69" s="14"/>
      <c r="O69" s="14"/>
      <c r="P69" s="14"/>
      <c r="Q69" s="14"/>
      <c r="R69" s="4">
        <v>0.59019999999999995</v>
      </c>
      <c r="S69" s="4">
        <v>0.61350000000000005</v>
      </c>
      <c r="T69" s="4">
        <v>0.22989999999999999</v>
      </c>
      <c r="U69" s="4">
        <v>8.0999999999999996E-3</v>
      </c>
      <c r="V69" s="4">
        <v>0.89549999999999996</v>
      </c>
      <c r="W69" s="4">
        <v>0.72819999999999996</v>
      </c>
      <c r="X69" s="4">
        <v>0.94640000000000002</v>
      </c>
      <c r="Y69" s="4">
        <v>0.1077</v>
      </c>
      <c r="Z69" s="14"/>
      <c r="AA69" s="14"/>
      <c r="AB69" s="14"/>
      <c r="AC69" s="14"/>
      <c r="AD69" s="14"/>
      <c r="AE69" s="14"/>
      <c r="AF69" s="14"/>
      <c r="AG69" s="14"/>
      <c r="AH69" s="4"/>
      <c r="AI69" s="4"/>
      <c r="AJ69" s="4"/>
      <c r="AK69" s="4"/>
      <c r="AL69" s="4"/>
      <c r="AM69" s="4"/>
      <c r="AN69" s="4"/>
      <c r="AO69" s="4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0.59179999999999999</v>
      </c>
      <c r="BG69" s="14">
        <v>0.61839999999999995</v>
      </c>
      <c r="BH69" s="14">
        <v>0.2172</v>
      </c>
      <c r="BI69" s="14">
        <v>8.0000000000000002E-3</v>
      </c>
      <c r="BJ69" s="14">
        <v>0.89849999999999997</v>
      </c>
      <c r="BK69" s="14">
        <v>0.73140000000000005</v>
      </c>
      <c r="BL69" s="14">
        <v>0.94740000000000002</v>
      </c>
      <c r="BM69" s="14">
        <v>9.9900000000000003E-2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0.59160000000000001</v>
      </c>
      <c r="CU69" s="4">
        <v>0.61709999999999998</v>
      </c>
      <c r="CV69" s="4">
        <v>0.2185</v>
      </c>
      <c r="CW69" s="4">
        <v>8.0999999999999996E-3</v>
      </c>
      <c r="CX69" s="4">
        <v>0.89790000000000003</v>
      </c>
      <c r="CY69" s="4">
        <v>0.72499999999999998</v>
      </c>
      <c r="CZ69" s="4">
        <v>0.9456</v>
      </c>
      <c r="DA69" s="4">
        <v>0.18790000000000001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>
        <v>0.59309999999999996</v>
      </c>
      <c r="EI69" s="5">
        <v>0.62029999999999996</v>
      </c>
      <c r="EJ69" s="5">
        <v>0.22550000000000001</v>
      </c>
      <c r="EK69" s="5">
        <v>8.0999999999999996E-3</v>
      </c>
      <c r="EL69" s="5">
        <v>0.89739999999999998</v>
      </c>
      <c r="EM69" s="5">
        <v>0.72650000000000003</v>
      </c>
      <c r="EN69" s="5">
        <v>0.94479999999999997</v>
      </c>
      <c r="EO69" s="5">
        <v>0.16569999999999999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>
        <v>0.59219999999999995</v>
      </c>
      <c r="FW69" s="4">
        <v>0.61990000000000001</v>
      </c>
      <c r="FX69" s="4">
        <v>0.21859999999999999</v>
      </c>
      <c r="FY69" s="4">
        <v>8.0999999999999996E-3</v>
      </c>
      <c r="FZ69" s="4">
        <v>0.89770000000000005</v>
      </c>
      <c r="GA69" s="4">
        <v>0.72660000000000002</v>
      </c>
      <c r="GB69" s="4">
        <v>0.94530000000000003</v>
      </c>
      <c r="GC69" s="4">
        <v>0.1089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0.59177999999999997</v>
      </c>
      <c r="II69" s="4">
        <f t="shared" si="9"/>
        <v>0.61783999999999994</v>
      </c>
      <c r="IJ69" s="4">
        <f t="shared" si="10"/>
        <v>0.22193999999999997</v>
      </c>
      <c r="IK69" s="4">
        <f t="shared" si="11"/>
        <v>8.0799999999999986E-3</v>
      </c>
      <c r="IL69" s="4">
        <f t="shared" si="12"/>
        <v>0.89739999999999998</v>
      </c>
      <c r="IM69" s="4">
        <f t="shared" si="13"/>
        <v>0.72754000000000008</v>
      </c>
      <c r="IN69" s="4">
        <f t="shared" si="14"/>
        <v>0.94589999999999996</v>
      </c>
      <c r="IO69" s="4">
        <f t="shared" si="15"/>
        <v>0.13402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k=5,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k=5,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k=5,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k=5,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k=10,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k=10,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k=10, r=0.5</v>
      </c>
    </row>
    <row r="70" spans="1:257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14"/>
      <c r="K70" s="14"/>
      <c r="L70" s="14"/>
      <c r="M70" s="14"/>
      <c r="N70" s="14"/>
      <c r="O70" s="14"/>
      <c r="P70" s="14"/>
      <c r="Q70" s="14"/>
      <c r="R70" s="4">
        <v>0.59570000000000001</v>
      </c>
      <c r="S70" s="4">
        <v>0.61829999999999996</v>
      </c>
      <c r="T70" s="4">
        <v>0.22220000000000001</v>
      </c>
      <c r="U70" s="4">
        <v>8.0000000000000002E-3</v>
      </c>
      <c r="V70" s="4">
        <v>0.90469999999999995</v>
      </c>
      <c r="W70" s="4">
        <v>0.74209999999999998</v>
      </c>
      <c r="X70" s="4">
        <v>0.94169999999999998</v>
      </c>
      <c r="Y70" s="4">
        <v>0.1246</v>
      </c>
      <c r="Z70" s="14"/>
      <c r="AA70" s="14"/>
      <c r="AB70" s="14"/>
      <c r="AC70" s="14"/>
      <c r="AD70" s="14"/>
      <c r="AE70" s="14"/>
      <c r="AF70" s="14"/>
      <c r="AG70" s="14"/>
      <c r="AH70" s="4"/>
      <c r="AI70" s="4"/>
      <c r="AJ70" s="4"/>
      <c r="AK70" s="4"/>
      <c r="AL70" s="4"/>
      <c r="AM70" s="4"/>
      <c r="AN70" s="4"/>
      <c r="AO70" s="4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0.59809999999999997</v>
      </c>
      <c r="BG70" s="14">
        <v>0.62480000000000002</v>
      </c>
      <c r="BH70" s="14">
        <v>0.21099999999999999</v>
      </c>
      <c r="BI70" s="14">
        <v>8.0000000000000002E-3</v>
      </c>
      <c r="BJ70" s="14">
        <v>0.90820000000000001</v>
      </c>
      <c r="BK70" s="14">
        <v>0.74529999999999996</v>
      </c>
      <c r="BL70" s="14">
        <v>0.94130000000000003</v>
      </c>
      <c r="BM70" s="14">
        <v>0.1173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0.5968</v>
      </c>
      <c r="CU70" s="4">
        <v>0.62139999999999995</v>
      </c>
      <c r="CV70" s="4">
        <v>0.2102</v>
      </c>
      <c r="CW70" s="4">
        <v>8.0000000000000002E-3</v>
      </c>
      <c r="CX70" s="4">
        <v>0.90620000000000001</v>
      </c>
      <c r="CY70" s="4">
        <v>0.73880000000000001</v>
      </c>
      <c r="CZ70" s="4">
        <v>0.94030000000000002</v>
      </c>
      <c r="DA70" s="4">
        <v>0.20780000000000001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0.5978</v>
      </c>
      <c r="EI70" s="5">
        <v>0.62390000000000001</v>
      </c>
      <c r="EJ70" s="5">
        <v>0.21659999999999999</v>
      </c>
      <c r="EK70" s="5">
        <v>8.0000000000000002E-3</v>
      </c>
      <c r="EL70" s="5">
        <v>0.90639999999999998</v>
      </c>
      <c r="EM70" s="5">
        <v>0.74139999999999995</v>
      </c>
      <c r="EN70" s="5">
        <v>0.94010000000000005</v>
      </c>
      <c r="EO70" s="5">
        <v>0.21560000000000001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0.59760000000000002</v>
      </c>
      <c r="FW70" s="4">
        <v>0.62439999999999996</v>
      </c>
      <c r="FX70" s="4">
        <v>0.2102</v>
      </c>
      <c r="FY70" s="4">
        <v>8.0000000000000002E-3</v>
      </c>
      <c r="FZ70" s="4">
        <v>0.90669999999999995</v>
      </c>
      <c r="GA70" s="4">
        <v>0.74119999999999997</v>
      </c>
      <c r="GB70" s="4">
        <v>0.94</v>
      </c>
      <c r="GC70" s="4">
        <v>0.13009999999999999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0.59719999999999995</v>
      </c>
      <c r="II70" s="4">
        <f t="shared" si="9"/>
        <v>0.62256</v>
      </c>
      <c r="IJ70" s="4">
        <f t="shared" si="10"/>
        <v>0.21404000000000001</v>
      </c>
      <c r="IK70" s="4">
        <f t="shared" si="11"/>
        <v>8.0000000000000002E-3</v>
      </c>
      <c r="IL70" s="4">
        <f t="shared" si="12"/>
        <v>0.90644000000000013</v>
      </c>
      <c r="IM70" s="4">
        <f t="shared" si="13"/>
        <v>0.74175999999999997</v>
      </c>
      <c r="IN70" s="4">
        <f t="shared" si="14"/>
        <v>0.94068000000000007</v>
      </c>
      <c r="IO70" s="4">
        <f t="shared" si="15"/>
        <v>0.15908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k=5,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k=10,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k=5,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k=10, r=0.5</v>
      </c>
    </row>
    <row r="71" spans="1:257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>
        <v>0.58909999999999996</v>
      </c>
      <c r="S71" s="4">
        <v>0.60909999999999997</v>
      </c>
      <c r="T71" s="4">
        <v>0.2346</v>
      </c>
      <c r="U71" s="4">
        <v>8.0999999999999996E-3</v>
      </c>
      <c r="V71" s="4">
        <v>0.89659999999999995</v>
      </c>
      <c r="W71" s="4">
        <v>0.72389999999999999</v>
      </c>
      <c r="X71" s="4">
        <v>0.94640000000000002</v>
      </c>
      <c r="Y71" s="4">
        <v>0.1069</v>
      </c>
      <c r="Z71" s="5"/>
      <c r="AA71" s="5"/>
      <c r="AB71" s="5"/>
      <c r="AC71" s="5"/>
      <c r="AD71" s="5"/>
      <c r="AE71" s="5"/>
      <c r="AF71" s="5"/>
      <c r="AG71" s="5"/>
      <c r="AH71" s="4"/>
      <c r="AI71" s="4"/>
      <c r="AJ71" s="4"/>
      <c r="AK71" s="4"/>
      <c r="AL71" s="4"/>
      <c r="AM71" s="4"/>
      <c r="AN71" s="4"/>
      <c r="AO71" s="4"/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0.59109999999999996</v>
      </c>
      <c r="BG71" s="14">
        <v>0.61439999999999995</v>
      </c>
      <c r="BH71" s="14">
        <v>0.2198</v>
      </c>
      <c r="BI71" s="14">
        <v>8.0999999999999996E-3</v>
      </c>
      <c r="BJ71" s="14">
        <v>0.89900000000000002</v>
      </c>
      <c r="BK71" s="14">
        <v>0.72929999999999995</v>
      </c>
      <c r="BL71" s="14">
        <v>0.94740000000000002</v>
      </c>
      <c r="BM71" s="14">
        <v>9.6100000000000005E-2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0.59079999999999999</v>
      </c>
      <c r="CU71" s="4">
        <v>0.61309999999999998</v>
      </c>
      <c r="CV71" s="4">
        <v>0.21790000000000001</v>
      </c>
      <c r="CW71" s="4">
        <v>8.2000000000000007E-3</v>
      </c>
      <c r="CX71" s="4">
        <v>0.89770000000000005</v>
      </c>
      <c r="CY71" s="4">
        <v>0.72140000000000004</v>
      </c>
      <c r="CZ71" s="4">
        <v>0.9456</v>
      </c>
      <c r="DA71" s="4">
        <v>0.2155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0.59150000000000003</v>
      </c>
      <c r="EI71" s="5">
        <v>0.61419999999999997</v>
      </c>
      <c r="EJ71" s="5">
        <v>0.22720000000000001</v>
      </c>
      <c r="EK71" s="5">
        <v>8.2000000000000007E-3</v>
      </c>
      <c r="EL71" s="5">
        <v>0.89770000000000005</v>
      </c>
      <c r="EM71" s="5">
        <v>0.72389999999999999</v>
      </c>
      <c r="EN71" s="5">
        <v>0.94479999999999997</v>
      </c>
      <c r="EO71" s="14">
        <v>0.16869999999999999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0.59130000000000005</v>
      </c>
      <c r="FW71" s="4">
        <v>0.61499999999999999</v>
      </c>
      <c r="FX71" s="4">
        <v>0.21929999999999999</v>
      </c>
      <c r="FY71" s="4">
        <v>8.0999999999999996E-3</v>
      </c>
      <c r="FZ71" s="4">
        <v>0.89810000000000001</v>
      </c>
      <c r="GA71" s="4">
        <v>0.72399999999999998</v>
      </c>
      <c r="GB71" s="4">
        <v>0.94530000000000003</v>
      </c>
      <c r="GC71" s="4">
        <v>0.12239999999999999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0.59075999999999995</v>
      </c>
      <c r="II71" s="4">
        <f t="shared" si="9"/>
        <v>0.61316000000000004</v>
      </c>
      <c r="IJ71" s="4">
        <f t="shared" si="10"/>
        <v>0.22376000000000001</v>
      </c>
      <c r="IK71" s="4">
        <f t="shared" si="11"/>
        <v>8.1399999999999997E-3</v>
      </c>
      <c r="IL71" s="4">
        <f t="shared" si="12"/>
        <v>0.89781999999999995</v>
      </c>
      <c r="IM71" s="4">
        <f t="shared" si="13"/>
        <v>0.72449999999999992</v>
      </c>
      <c r="IN71" s="4">
        <f t="shared" si="14"/>
        <v>0.94589999999999996</v>
      </c>
      <c r="IO71" s="4">
        <f t="shared" si="15"/>
        <v>0.14191999999999999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r=0.5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r=0.5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r=0.5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k=15, r=0.5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k=10, r=0.5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k=10,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k=10, r=0.5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k=10, r=0.5</v>
      </c>
    </row>
    <row r="72" spans="1:257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>
        <v>0.58950000000000002</v>
      </c>
      <c r="S72" s="4">
        <v>0.60950000000000004</v>
      </c>
      <c r="T72" s="4">
        <v>0.22770000000000001</v>
      </c>
      <c r="U72" s="4">
        <v>8.0999999999999996E-3</v>
      </c>
      <c r="V72" s="4">
        <v>0.89680000000000004</v>
      </c>
      <c r="W72" s="4">
        <v>0.73089999999999999</v>
      </c>
      <c r="X72" s="4">
        <v>0.94640000000000002</v>
      </c>
      <c r="Y72" s="4">
        <v>0.1048</v>
      </c>
      <c r="Z72" s="5"/>
      <c r="AA72" s="5"/>
      <c r="AB72" s="5"/>
      <c r="AC72" s="5"/>
      <c r="AD72" s="5"/>
      <c r="AE72" s="5"/>
      <c r="AF72" s="5"/>
      <c r="AG72" s="5"/>
      <c r="AH72" s="4"/>
      <c r="AI72" s="4"/>
      <c r="AJ72" s="4"/>
      <c r="AK72" s="4"/>
      <c r="AL72" s="4"/>
      <c r="AM72" s="4"/>
      <c r="AN72" s="4"/>
      <c r="AO72" s="4"/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0.59140000000000004</v>
      </c>
      <c r="BG72" s="14">
        <v>0.61499999999999999</v>
      </c>
      <c r="BH72" s="14">
        <v>0.2157</v>
      </c>
      <c r="BI72" s="14">
        <v>8.0000000000000002E-3</v>
      </c>
      <c r="BJ72" s="14">
        <v>0.89959999999999996</v>
      </c>
      <c r="BK72" s="14">
        <v>0.73409999999999997</v>
      </c>
      <c r="BL72" s="14">
        <v>0.94740000000000002</v>
      </c>
      <c r="BM72" s="14">
        <v>9.35E-2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0.59119999999999995</v>
      </c>
      <c r="CU72" s="4">
        <v>0.61370000000000002</v>
      </c>
      <c r="CV72" s="4">
        <v>0.21740000000000001</v>
      </c>
      <c r="CW72" s="4">
        <v>8.0999999999999996E-3</v>
      </c>
      <c r="CX72" s="4">
        <v>0.89880000000000004</v>
      </c>
      <c r="CY72" s="4">
        <v>0.72760000000000002</v>
      </c>
      <c r="CZ72" s="4">
        <v>0.9456</v>
      </c>
      <c r="DA72" s="4">
        <v>0.18390000000000001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0.59240000000000004</v>
      </c>
      <c r="EI72" s="5">
        <v>0.61609999999999998</v>
      </c>
      <c r="EJ72" s="5">
        <v>0.22370000000000001</v>
      </c>
      <c r="EK72" s="5">
        <v>8.0999999999999996E-3</v>
      </c>
      <c r="EL72" s="5">
        <v>0.89870000000000005</v>
      </c>
      <c r="EM72" s="5">
        <v>0.72940000000000005</v>
      </c>
      <c r="EN72" s="5">
        <v>0.94479999999999997</v>
      </c>
      <c r="EO72" s="5">
        <v>0.17519999999999999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0.59140000000000004</v>
      </c>
      <c r="FW72" s="4">
        <v>0.61560000000000004</v>
      </c>
      <c r="FX72" s="4">
        <v>0.21729999999999999</v>
      </c>
      <c r="FY72" s="4">
        <v>8.0999999999999996E-3</v>
      </c>
      <c r="FZ72" s="4">
        <v>0.89880000000000004</v>
      </c>
      <c r="GA72" s="4">
        <v>0.72950000000000004</v>
      </c>
      <c r="GB72" s="4">
        <v>0.94530000000000003</v>
      </c>
      <c r="GC72" s="4">
        <v>0.1197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0.59118000000000004</v>
      </c>
      <c r="II72" s="4">
        <f t="shared" si="9"/>
        <v>0.61397999999999997</v>
      </c>
      <c r="IJ72" s="4">
        <f t="shared" si="10"/>
        <v>0.22036000000000003</v>
      </c>
      <c r="IK72" s="4">
        <f t="shared" si="11"/>
        <v>8.0799999999999986E-3</v>
      </c>
      <c r="IL72" s="4">
        <f t="shared" si="12"/>
        <v>0.89853999999999989</v>
      </c>
      <c r="IM72" s="4">
        <f t="shared" si="13"/>
        <v>0.73029999999999995</v>
      </c>
      <c r="IN72" s="4">
        <f t="shared" si="14"/>
        <v>0.94589999999999996</v>
      </c>
      <c r="IO72" s="4">
        <f t="shared" si="15"/>
        <v>0.13542000000000001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r=0.5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r=0.5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r=0.5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r=0.5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k=10, r=0.5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k=10,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k=10, r=0.5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k=10, r=0.5</v>
      </c>
    </row>
    <row r="73" spans="1:257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>
        <v>0.59109999999999996</v>
      </c>
      <c r="S73" s="4">
        <v>0.61509999999999998</v>
      </c>
      <c r="T73" s="4">
        <v>0.2218</v>
      </c>
      <c r="U73" s="4">
        <v>8.0999999999999996E-3</v>
      </c>
      <c r="V73" s="4">
        <v>0.8982</v>
      </c>
      <c r="W73" s="4">
        <v>0.73119999999999996</v>
      </c>
      <c r="X73" s="4">
        <v>0.94640000000000002</v>
      </c>
      <c r="Y73" s="4">
        <v>0.1043</v>
      </c>
      <c r="Z73" s="5"/>
      <c r="AA73" s="5"/>
      <c r="AB73" s="5"/>
      <c r="AC73" s="5"/>
      <c r="AD73" s="5"/>
      <c r="AE73" s="5"/>
      <c r="AF73" s="5"/>
      <c r="AG73" s="5"/>
      <c r="AH73" s="4"/>
      <c r="AI73" s="4"/>
      <c r="AJ73" s="4"/>
      <c r="AK73" s="4"/>
      <c r="AL73" s="4"/>
      <c r="AM73" s="4"/>
      <c r="AN73" s="4"/>
      <c r="AO73" s="4"/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0.59330000000000005</v>
      </c>
      <c r="BG73" s="14">
        <v>0.62080000000000002</v>
      </c>
      <c r="BH73" s="14">
        <v>0.2102</v>
      </c>
      <c r="BI73" s="14">
        <v>8.0000000000000002E-3</v>
      </c>
      <c r="BJ73" s="14">
        <v>0.90139999999999998</v>
      </c>
      <c r="BK73" s="14">
        <v>0.73450000000000004</v>
      </c>
      <c r="BL73" s="14">
        <v>0.94740000000000002</v>
      </c>
      <c r="BM73" s="14">
        <v>9.3799999999999994E-2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>
        <v>0.59279999999999999</v>
      </c>
      <c r="CU73" s="4">
        <v>0.61929999999999996</v>
      </c>
      <c r="CV73" s="4">
        <v>0.21</v>
      </c>
      <c r="CW73" s="4">
        <v>8.0999999999999996E-3</v>
      </c>
      <c r="CX73" s="4">
        <v>0.90039999999999998</v>
      </c>
      <c r="CY73" s="4">
        <v>0.72799999999999998</v>
      </c>
      <c r="CZ73" s="4">
        <v>0.9456</v>
      </c>
      <c r="DA73" s="4">
        <v>0.18179999999999999</v>
      </c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0.59399999999999997</v>
      </c>
      <c r="EI73" s="5">
        <v>0.622</v>
      </c>
      <c r="EJ73" s="5">
        <v>0.21790000000000001</v>
      </c>
      <c r="EK73" s="5">
        <v>8.0999999999999996E-3</v>
      </c>
      <c r="EL73" s="5">
        <v>0.90029999999999999</v>
      </c>
      <c r="EM73" s="5">
        <v>0.7298</v>
      </c>
      <c r="EN73" s="5">
        <v>0.94479999999999997</v>
      </c>
      <c r="EO73" s="5">
        <v>0.27300000000000002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>
        <v>0.59319999999999995</v>
      </c>
      <c r="FW73" s="4">
        <v>0.62150000000000005</v>
      </c>
      <c r="FX73" s="4">
        <v>0.21079999999999999</v>
      </c>
      <c r="FY73" s="4">
        <v>8.0999999999999996E-3</v>
      </c>
      <c r="FZ73" s="4">
        <v>0.90039999999999998</v>
      </c>
      <c r="GA73" s="4">
        <v>0.72989999999999999</v>
      </c>
      <c r="GB73" s="4">
        <v>0.94530000000000003</v>
      </c>
      <c r="GC73" s="4">
        <v>0.1186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0.59287999999999996</v>
      </c>
      <c r="II73" s="4">
        <f t="shared" si="9"/>
        <v>0.61973999999999996</v>
      </c>
      <c r="IJ73" s="4">
        <f t="shared" si="10"/>
        <v>0.21414</v>
      </c>
      <c r="IK73" s="4">
        <f t="shared" si="11"/>
        <v>8.0799999999999986E-3</v>
      </c>
      <c r="IL73" s="4">
        <f t="shared" si="12"/>
        <v>0.90014000000000005</v>
      </c>
      <c r="IM73" s="4">
        <f t="shared" si="13"/>
        <v>0.73067999999999989</v>
      </c>
      <c r="IN73" s="4">
        <f t="shared" si="14"/>
        <v>0.94589999999999996</v>
      </c>
      <c r="IO73" s="4">
        <f t="shared" si="15"/>
        <v>0.15430000000000002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r=0.5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r=0.5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r=0.5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r=0.5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k=10, r=0.5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k=10, r=0.5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k=10, r=0.5</v>
      </c>
    </row>
    <row r="74" spans="1:257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>
        <v>0.59550000000000003</v>
      </c>
      <c r="S74" s="4">
        <v>0.61750000000000005</v>
      </c>
      <c r="T74" s="4">
        <v>0.22420000000000001</v>
      </c>
      <c r="U74" s="4">
        <v>8.0000000000000002E-3</v>
      </c>
      <c r="V74" s="4">
        <v>0.90439999999999998</v>
      </c>
      <c r="W74" s="4">
        <v>0.74160000000000004</v>
      </c>
      <c r="X74" s="4">
        <v>0.9415</v>
      </c>
      <c r="Y74" s="4">
        <v>0.1051</v>
      </c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/>
      <c r="AM74" s="4"/>
      <c r="AN74" s="4"/>
      <c r="AO74" s="4"/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0.5978</v>
      </c>
      <c r="BG74" s="14">
        <v>0.62360000000000004</v>
      </c>
      <c r="BH74" s="14">
        <v>0.2122</v>
      </c>
      <c r="BI74" s="14">
        <v>8.0000000000000002E-3</v>
      </c>
      <c r="BJ74" s="14">
        <v>0.90800000000000003</v>
      </c>
      <c r="BK74" s="14">
        <v>0.74470000000000003</v>
      </c>
      <c r="BL74" s="14">
        <v>0.94120000000000004</v>
      </c>
      <c r="BM74" s="14">
        <v>9.3700000000000006E-2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>
        <v>0.59650000000000003</v>
      </c>
      <c r="CU74" s="4">
        <v>0.62019999999999997</v>
      </c>
      <c r="CV74" s="4">
        <v>0.2112</v>
      </c>
      <c r="CW74" s="4">
        <v>8.0000000000000002E-3</v>
      </c>
      <c r="CX74" s="4">
        <v>0.90610000000000002</v>
      </c>
      <c r="CY74" s="4">
        <v>0.73819999999999997</v>
      </c>
      <c r="CZ74" s="4">
        <v>0.94030000000000002</v>
      </c>
      <c r="DA74" s="4">
        <v>0.18340000000000001</v>
      </c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0.59760000000000002</v>
      </c>
      <c r="EI74" s="5">
        <v>0.62290000000000001</v>
      </c>
      <c r="EJ74" s="5">
        <v>0.21640000000000001</v>
      </c>
      <c r="EK74" s="5">
        <v>8.0000000000000002E-3</v>
      </c>
      <c r="EL74" s="5">
        <v>0.90590000000000004</v>
      </c>
      <c r="EM74" s="5">
        <v>0.74060000000000004</v>
      </c>
      <c r="EN74" s="5">
        <v>0.94020000000000004</v>
      </c>
      <c r="EO74" s="5">
        <v>0.17799999999999999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>
        <v>0.59719999999999995</v>
      </c>
      <c r="FW74" s="4">
        <v>0.623</v>
      </c>
      <c r="FX74" s="4">
        <v>0.21110000000000001</v>
      </c>
      <c r="FY74" s="4">
        <v>8.0000000000000002E-3</v>
      </c>
      <c r="FZ74" s="4">
        <v>0.90629999999999999</v>
      </c>
      <c r="GA74" s="4">
        <v>0.74060000000000004</v>
      </c>
      <c r="GB74" s="4">
        <v>0.94</v>
      </c>
      <c r="GC74" s="4">
        <v>0.11749999999999999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0.59692000000000001</v>
      </c>
      <c r="II74" s="4">
        <f t="shared" si="9"/>
        <v>0.62143999999999999</v>
      </c>
      <c r="IJ74" s="4">
        <f t="shared" si="10"/>
        <v>0.21501999999999999</v>
      </c>
      <c r="IK74" s="4">
        <f t="shared" si="11"/>
        <v>8.0000000000000002E-3</v>
      </c>
      <c r="IL74" s="4">
        <f t="shared" si="12"/>
        <v>0.90614000000000006</v>
      </c>
      <c r="IM74" s="4">
        <f t="shared" si="13"/>
        <v>0.74114000000000002</v>
      </c>
      <c r="IN74" s="4">
        <f t="shared" si="14"/>
        <v>0.94063999999999992</v>
      </c>
      <c r="IO74" s="4">
        <f t="shared" si="15"/>
        <v>0.13553999999999999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r=0.5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r=0.5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r=0.5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r=0.5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k=10, r=0.5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k=10,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r=0.5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k=10, r=0.5</v>
      </c>
    </row>
    <row r="75" spans="1:257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>
        <v>0.58919999999999995</v>
      </c>
      <c r="S75" s="4">
        <v>0.6119</v>
      </c>
      <c r="T75" s="4">
        <v>0.23169999999999999</v>
      </c>
      <c r="U75" s="4">
        <v>8.0999999999999996E-3</v>
      </c>
      <c r="V75" s="4">
        <v>0.89629999999999999</v>
      </c>
      <c r="W75" s="4">
        <v>0.72740000000000005</v>
      </c>
      <c r="X75" s="4">
        <v>0.94640000000000002</v>
      </c>
      <c r="Y75" s="4">
        <v>0.105</v>
      </c>
      <c r="Z75" s="5"/>
      <c r="AA75" s="5"/>
      <c r="AB75" s="5"/>
      <c r="AC75" s="5"/>
      <c r="AD75" s="5"/>
      <c r="AE75" s="5"/>
      <c r="AF75" s="5"/>
      <c r="AG75" s="5"/>
      <c r="AH75" s="4"/>
      <c r="AI75" s="4"/>
      <c r="AJ75" s="4"/>
      <c r="AK75" s="4"/>
      <c r="AL75" s="4"/>
      <c r="AM75" s="4"/>
      <c r="AN75" s="4"/>
      <c r="AO75" s="4"/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0.59130000000000005</v>
      </c>
      <c r="BG75" s="14">
        <v>0.61709999999999998</v>
      </c>
      <c r="BH75" s="14">
        <v>0.22109999999999999</v>
      </c>
      <c r="BI75" s="14">
        <v>8.0000000000000002E-3</v>
      </c>
      <c r="BJ75" s="14">
        <v>0.89839999999999998</v>
      </c>
      <c r="BK75" s="14">
        <v>0.73170000000000002</v>
      </c>
      <c r="BL75" s="14">
        <v>0.94740000000000002</v>
      </c>
      <c r="BM75" s="14">
        <v>9.2799999999999994E-2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0.59040000000000004</v>
      </c>
      <c r="CU75" s="4">
        <v>0.61409999999999998</v>
      </c>
      <c r="CV75" s="4">
        <v>0.2215</v>
      </c>
      <c r="CW75" s="4">
        <v>8.0999999999999996E-3</v>
      </c>
      <c r="CX75" s="4">
        <v>0.89710000000000001</v>
      </c>
      <c r="CY75" s="4">
        <v>0.72389999999999999</v>
      </c>
      <c r="CZ75" s="4">
        <v>0.9456</v>
      </c>
      <c r="DA75" s="4">
        <v>0.18329999999999999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0.59160000000000001</v>
      </c>
      <c r="EI75" s="5">
        <v>0.61719999999999997</v>
      </c>
      <c r="EJ75" s="5">
        <v>0.2243</v>
      </c>
      <c r="EK75" s="5">
        <v>8.0999999999999996E-3</v>
      </c>
      <c r="EL75" s="5">
        <v>0.89739999999999998</v>
      </c>
      <c r="EM75" s="5">
        <v>0.72599999999999998</v>
      </c>
      <c r="EN75" s="5">
        <v>0.94479999999999997</v>
      </c>
      <c r="EO75" s="5">
        <v>0.18210000000000001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0.59119999999999995</v>
      </c>
      <c r="FW75" s="4">
        <v>0.61729999999999996</v>
      </c>
      <c r="FX75" s="4">
        <v>0.22109999999999999</v>
      </c>
      <c r="FY75" s="4">
        <v>8.0999999999999996E-3</v>
      </c>
      <c r="FZ75" s="4">
        <v>0.8972</v>
      </c>
      <c r="GA75" s="4">
        <v>0.72660000000000002</v>
      </c>
      <c r="GB75" s="4">
        <v>0.94530000000000003</v>
      </c>
      <c r="GC75" s="4">
        <v>0.1067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0.59073999999999993</v>
      </c>
      <c r="II75" s="4">
        <f t="shared" ref="II75:II109" si="17">AVERAGEIFS(B75:IG75,metrics.rec,"MSE")</f>
        <v>0.61552000000000007</v>
      </c>
      <c r="IJ75" s="4">
        <f t="shared" ref="IJ75:IJ109" si="18">AVERAGEIFS(B75:IG75,metrics.rec,"R")</f>
        <v>0.22394000000000003</v>
      </c>
      <c r="IK75" s="4">
        <f t="shared" ref="IK75:IK109" si="19">AVERAGEIFS(B75:IG75,metrics.rec,"Precision")</f>
        <v>8.0799999999999986E-3</v>
      </c>
      <c r="IL75" s="4">
        <f t="shared" ref="IL75:IL109" si="20">AVERAGEIFS(B75:IG75,metrics.rec,"Recall")</f>
        <v>0.89727999999999997</v>
      </c>
      <c r="IM75" s="4">
        <f t="shared" ref="IM75:IM109" si="21">AVERAGEIFS(B75:IG75,metrics.rec,"Coverage")</f>
        <v>0.72711999999999999</v>
      </c>
      <c r="IN75" s="4">
        <f t="shared" ref="IN75:IN109" si="22">AVERAGEIFS(B75:IG75,metrics.rec,"Recatio")</f>
        <v>0.94589999999999996</v>
      </c>
      <c r="IO75" s="4">
        <f t="shared" ref="IO75:IO109" si="23">AVERAGEIFS(B75:IG75,metrics.rec,"Time")</f>
        <v>0.13398000000000002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r=0.5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r=0.5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r=0.5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r=0.5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k=10, r=0.5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k=10, r=0.5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k=10, r=0.5</v>
      </c>
    </row>
    <row r="76" spans="1:257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>
        <v>0.59470000000000001</v>
      </c>
      <c r="S76" s="4">
        <v>0.61850000000000005</v>
      </c>
      <c r="T76" s="4">
        <v>0.21690000000000001</v>
      </c>
      <c r="U76" s="4">
        <v>8.0999999999999996E-3</v>
      </c>
      <c r="V76" s="4">
        <v>0.89810000000000001</v>
      </c>
      <c r="W76" s="4">
        <v>0.73109999999999997</v>
      </c>
      <c r="X76" s="4">
        <v>0.94640000000000002</v>
      </c>
      <c r="Y76" s="4">
        <v>0.1051</v>
      </c>
      <c r="Z76" s="5"/>
      <c r="AA76" s="5"/>
      <c r="AB76" s="5"/>
      <c r="AC76" s="5"/>
      <c r="AD76" s="5"/>
      <c r="AE76" s="5"/>
      <c r="AF76" s="5"/>
      <c r="AG76" s="5"/>
      <c r="AH76" s="4"/>
      <c r="AI76" s="4"/>
      <c r="AJ76" s="4"/>
      <c r="AK76" s="4"/>
      <c r="AL76" s="4"/>
      <c r="AM76" s="4"/>
      <c r="AN76" s="4"/>
      <c r="AO76" s="4"/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0.59640000000000004</v>
      </c>
      <c r="BG76" s="14">
        <v>0.62270000000000003</v>
      </c>
      <c r="BH76" s="14">
        <v>0.2046</v>
      </c>
      <c r="BI76" s="14">
        <v>8.0000000000000002E-3</v>
      </c>
      <c r="BJ76" s="14">
        <v>0.90169999999999995</v>
      </c>
      <c r="BK76" s="14">
        <v>0.73429999999999995</v>
      </c>
      <c r="BL76" s="14">
        <v>0.94740000000000002</v>
      </c>
      <c r="BM76" s="14">
        <v>9.35E-2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0.59570000000000001</v>
      </c>
      <c r="CU76" s="4">
        <v>0.62060000000000004</v>
      </c>
      <c r="CV76" s="4">
        <v>0.20419999999999999</v>
      </c>
      <c r="CW76" s="4">
        <v>8.0999999999999996E-3</v>
      </c>
      <c r="CX76" s="4">
        <v>0.90029999999999999</v>
      </c>
      <c r="CY76" s="4">
        <v>0.7278</v>
      </c>
      <c r="CZ76" s="4">
        <v>0.9456</v>
      </c>
      <c r="DA76" s="4">
        <v>0.17519999999999999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0.59709999999999996</v>
      </c>
      <c r="EI76" s="5">
        <v>0.62390000000000001</v>
      </c>
      <c r="EJ76" s="5">
        <v>0.21079999999999999</v>
      </c>
      <c r="EK76" s="5">
        <v>8.0999999999999996E-3</v>
      </c>
      <c r="EL76" s="5">
        <v>0.90039999999999998</v>
      </c>
      <c r="EM76" s="5">
        <v>0.72950000000000004</v>
      </c>
      <c r="EN76" s="5">
        <v>0.94479999999999997</v>
      </c>
      <c r="EO76" s="5">
        <v>0.17330000000000001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0.59619999999999995</v>
      </c>
      <c r="FW76" s="4">
        <v>0.62280000000000002</v>
      </c>
      <c r="FX76" s="4">
        <v>0.20480000000000001</v>
      </c>
      <c r="FY76" s="4">
        <v>8.0999999999999996E-3</v>
      </c>
      <c r="FZ76" s="4">
        <v>0.90039999999999998</v>
      </c>
      <c r="GA76" s="4">
        <v>0.72970000000000002</v>
      </c>
      <c r="GB76" s="4">
        <v>0.94530000000000003</v>
      </c>
      <c r="GC76" s="4">
        <v>0.106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0.59601999999999999</v>
      </c>
      <c r="II76" s="4">
        <f t="shared" si="17"/>
        <v>0.62170000000000003</v>
      </c>
      <c r="IJ76" s="4">
        <f t="shared" si="18"/>
        <v>0.20825999999999997</v>
      </c>
      <c r="IK76" s="4">
        <f t="shared" si="19"/>
        <v>8.0799999999999986E-3</v>
      </c>
      <c r="IL76" s="4">
        <f t="shared" si="20"/>
        <v>0.90017999999999998</v>
      </c>
      <c r="IM76" s="4">
        <f t="shared" si="21"/>
        <v>0.73048000000000002</v>
      </c>
      <c r="IN76" s="4">
        <f t="shared" si="22"/>
        <v>0.94589999999999996</v>
      </c>
      <c r="IO76" s="4">
        <f t="shared" si="23"/>
        <v>0.13062000000000001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r=0.5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r=0.5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r=0.5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r=0.5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k=10, r=0.5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k=10, r=0.5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k=10, r=0.5</v>
      </c>
    </row>
    <row r="77" spans="1:257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  <c r="AN77" s="4"/>
      <c r="AO77" s="4"/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 t="e">
        <f t="shared" si="16"/>
        <v>#DIV/0!</v>
      </c>
      <c r="II77" s="4" t="e">
        <f t="shared" si="17"/>
        <v>#DIV/0!</v>
      </c>
      <c r="IJ77" s="4" t="e">
        <f t="shared" si="18"/>
        <v>#DIV/0!</v>
      </c>
      <c r="IK77" s="4" t="e">
        <f t="shared" si="19"/>
        <v>#DIV/0!</v>
      </c>
      <c r="IL77" s="4" t="e">
        <f t="shared" si="20"/>
        <v>#DIV/0!</v>
      </c>
      <c r="IM77" s="4" t="e">
        <f t="shared" si="21"/>
        <v>#DIV/0!</v>
      </c>
      <c r="IN77" s="4" t="e">
        <f t="shared" si="22"/>
        <v>#DIV/0!</v>
      </c>
      <c r="IO77" s="4" t="e">
        <f t="shared" si="23"/>
        <v>#DIV/0!</v>
      </c>
      <c r="IP77" s="1" t="e" cm="1">
        <f t="array" aca="1" ref="IP77" ca="1">CONCATENATE(INDIRECT(ADDRESS(1,MATCH(_xlfn.MINIFS(B77:IG77,metrics.rec,"MAE"),B77:IG77,0)+1)), ", ", INDIRECT(ADDRESS(2,MATCH(_xlfn.MINIFS(B77:IG77,metrics.rec,"MAE"),B77:IG77,0)+1)))</f>
        <v>#N/A</v>
      </c>
      <c r="IQ77" s="1" t="e" cm="1">
        <f t="array" aca="1" ref="IQ77" ca="1">CONCATENATE(INDIRECT(ADDRESS(1,MATCH(_xlfn.MINIFS(B77:IG77,metrics.rec,"MSE"),B77:IG77,0)+1)), ", ", INDIRECT(ADDRESS(2,MATCH(_xlfn.MINIFS(B77:IG77,metrics.rec,"MSE"),B77:IG77,0)+1)))</f>
        <v>#N/A</v>
      </c>
      <c r="IR77" s="1" t="e" cm="1">
        <f t="array" aca="1" ref="IR77" ca="1">CONCATENATE(INDIRECT(ADDRESS(1,MATCH(_xlfn.MAXIFS(B77:IG77,metrics.rec,"R"),B77:IG77,0)+1)), ", ", INDIRECT(ADDRESS(2,MATCH(_xlfn.MAXIFS(B77:IG77,metrics.rec,"R"),B77:IG77,0)+1)))</f>
        <v>#N/A</v>
      </c>
      <c r="IS77" s="1" t="e" cm="1">
        <f t="array" aca="1" ref="IS77" ca="1">CONCATENATE(INDIRECT(ADDRESS(1,MATCH(_xlfn.MAXIFS(B77:IG77,metrics.rec,"Precision"),B77:IG77,0)+1)), ", ", INDIRECT(ADDRESS(2,MATCH(_xlfn.MAXIFS(B77:IG77,metrics.rec,"Precision"),B77:IG77,0)+1)))</f>
        <v>#N/A</v>
      </c>
      <c r="IT77" s="1" t="e" cm="1">
        <f t="array" aca="1" ref="IT77" ca="1">CONCATENATE(INDIRECT(ADDRESS(1,MATCH(_xlfn.MAXIFS(B77:IG77,metrics.rec,"Recall"),B77:IG77,0)+1)), ", ", INDIRECT(ADDRESS(2,MATCH(_xlfn.MAXIFS(B77:IG77,metrics.rec,"Recall"),B77:IG77,0)+1)))</f>
        <v>#N/A</v>
      </c>
      <c r="IU77" s="1" t="e" cm="1">
        <f t="array" aca="1" ref="IU77" ca="1">CONCATENATE(INDIRECT(ADDRESS(1,MATCH(_xlfn.MAXIFS(B77:IG77,metrics.rec,"Coverage"),B77:IG77,0)+1)), ", ", INDIRECT(ADDRESS(2,MATCH(_xlfn.MAXIFS(B77:IG77,metrics.rec,"Coverage"),B77:IG77,0)+1)))</f>
        <v>#N/A</v>
      </c>
      <c r="IV77" s="1" t="e" cm="1">
        <f t="array" aca="1" ref="IV77" ca="1">CONCATENATE(INDIRECT(ADDRESS(1,MATCH(_xlfn.MAXIFS(B77:IG77,metrics.rec,"Recatio"),B77:IG77,0)+1)), ", ", INDIRECT(ADDRESS(2,MATCH(_xlfn.MAXIFS(B77:IG77,metrics.rec,"Recatio"),B77:IG77,0)+1)))</f>
        <v>#N/A</v>
      </c>
      <c r="IW77" s="1" t="e" cm="1">
        <f t="array" aca="1" ref="IW77" ca="1">CONCATENATE(INDIRECT(ADDRESS(1,MATCH(_xlfn.MINIFS(B77:IG77,metrics.rec,"Time"),B77:IG77,0)+1)), ", ", INDIRECT(ADDRESS(2,MATCH(_xlfn.MINIFS(B77:IG77,metrics.rec,"Time"),B77:IG77,0)+1)))</f>
        <v>#N/A</v>
      </c>
    </row>
    <row r="78" spans="1:257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 t="e">
        <f t="shared" si="16"/>
        <v>#DIV/0!</v>
      </c>
      <c r="II78" s="4" t="e">
        <f t="shared" si="17"/>
        <v>#DIV/0!</v>
      </c>
      <c r="IJ78" s="4" t="e">
        <f t="shared" si="18"/>
        <v>#DIV/0!</v>
      </c>
      <c r="IK78" s="4" t="e">
        <f t="shared" si="19"/>
        <v>#DIV/0!</v>
      </c>
      <c r="IL78" s="4" t="e">
        <f t="shared" si="20"/>
        <v>#DIV/0!</v>
      </c>
      <c r="IM78" s="4" t="e">
        <f t="shared" si="21"/>
        <v>#DIV/0!</v>
      </c>
      <c r="IN78" s="4" t="e">
        <f t="shared" si="22"/>
        <v>#DIV/0!</v>
      </c>
      <c r="IO78" s="4" t="e">
        <f t="shared" si="23"/>
        <v>#DIV/0!</v>
      </c>
      <c r="IP78" s="1" t="e" cm="1">
        <f t="array" aca="1" ref="IP78" ca="1">CONCATENATE(INDIRECT(ADDRESS(1,MATCH(_xlfn.MINIFS(B78:IG78,metrics.rec,"MAE"),B78:IG78,0)+1)), ", ", INDIRECT(ADDRESS(2,MATCH(_xlfn.MINIFS(B78:IG78,metrics.rec,"MAE"),B78:IG78,0)+1)))</f>
        <v>#N/A</v>
      </c>
      <c r="IQ78" s="1" t="e" cm="1">
        <f t="array" aca="1" ref="IQ78" ca="1">CONCATENATE(INDIRECT(ADDRESS(1,MATCH(_xlfn.MINIFS(B78:IG78,metrics.rec,"MSE"),B78:IG78,0)+1)), ", ", INDIRECT(ADDRESS(2,MATCH(_xlfn.MINIFS(B78:IG78,metrics.rec,"MSE"),B78:IG78,0)+1)))</f>
        <v>#N/A</v>
      </c>
      <c r="IR78" s="1" t="e" cm="1">
        <f t="array" aca="1" ref="IR78" ca="1">CONCATENATE(INDIRECT(ADDRESS(1,MATCH(_xlfn.MAXIFS(B78:IG78,metrics.rec,"R"),B78:IG78,0)+1)), ", ", INDIRECT(ADDRESS(2,MATCH(_xlfn.MAXIFS(B78:IG78,metrics.rec,"R"),B78:IG78,0)+1)))</f>
        <v>#N/A</v>
      </c>
      <c r="IS78" s="1" t="e" cm="1">
        <f t="array" aca="1" ref="IS78" ca="1">CONCATENATE(INDIRECT(ADDRESS(1,MATCH(_xlfn.MAXIFS(B78:IG78,metrics.rec,"Precision"),B78:IG78,0)+1)), ", ", INDIRECT(ADDRESS(2,MATCH(_xlfn.MAXIFS(B78:IG78,metrics.rec,"Precision"),B78:IG78,0)+1)))</f>
        <v>#N/A</v>
      </c>
      <c r="IT78" s="1" t="e" cm="1">
        <f t="array" aca="1" ref="IT78" ca="1">CONCATENATE(INDIRECT(ADDRESS(1,MATCH(_xlfn.MAXIFS(B78:IG78,metrics.rec,"Recall"),B78:IG78,0)+1)), ", ", INDIRECT(ADDRESS(2,MATCH(_xlfn.MAXIFS(B78:IG78,metrics.rec,"Recall"),B78:IG78,0)+1)))</f>
        <v>#N/A</v>
      </c>
      <c r="IU78" s="1" t="e" cm="1">
        <f t="array" aca="1" ref="IU78" ca="1">CONCATENATE(INDIRECT(ADDRESS(1,MATCH(_xlfn.MAXIFS(B78:IG78,metrics.rec,"Coverage"),B78:IG78,0)+1)), ", ", INDIRECT(ADDRESS(2,MATCH(_xlfn.MAXIFS(B78:IG78,metrics.rec,"Coverage"),B78:IG78,0)+1)))</f>
        <v>#N/A</v>
      </c>
      <c r="IV78" s="1" t="e" cm="1">
        <f t="array" aca="1" ref="IV78" ca="1">CONCATENATE(INDIRECT(ADDRESS(1,MATCH(_xlfn.MAXIFS(B78:IG78,metrics.rec,"Recatio"),B78:IG78,0)+1)), ", ", INDIRECT(ADDRESS(2,MATCH(_xlfn.MAXIFS(B78:IG78,metrics.rec,"Recatio"),B78:IG78,0)+1)))</f>
        <v>#N/A</v>
      </c>
      <c r="IW78" s="1" t="e" cm="1">
        <f t="array" aca="1" ref="IW78" ca="1">CONCATENATE(INDIRECT(ADDRESS(1,MATCH(_xlfn.MINIFS(B78:IG78,metrics.rec,"Time"),B78:IG78,0)+1)), ", ", INDIRECT(ADDRESS(2,MATCH(_xlfn.MINIFS(B78:IG78,metrics.rec,"Time"),B78:IG78,0)+1)))</f>
        <v>#N/A</v>
      </c>
    </row>
    <row r="79" spans="1:257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>
        <v>0.58830000000000005</v>
      </c>
      <c r="S79" s="4">
        <v>0.60660000000000003</v>
      </c>
      <c r="T79" s="4">
        <v>0.22309999999999999</v>
      </c>
      <c r="U79" s="4">
        <v>1.0500000000000001E-2</v>
      </c>
      <c r="V79" s="4">
        <v>0.88949999999999996</v>
      </c>
      <c r="W79" s="4"/>
      <c r="X79" s="4">
        <v>0.94020000000000004</v>
      </c>
      <c r="Y79" s="4">
        <v>0.14249999999999999</v>
      </c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0.59060000000000001</v>
      </c>
      <c r="BG79" s="14">
        <v>0.61199999999999999</v>
      </c>
      <c r="BH79" s="14">
        <v>0.215</v>
      </c>
      <c r="BI79" s="14">
        <v>1.0500000000000001E-2</v>
      </c>
      <c r="BJ79" s="14">
        <v>0.89229999999999998</v>
      </c>
      <c r="BK79" s="14"/>
      <c r="BL79" s="14">
        <v>0.94110000000000005</v>
      </c>
      <c r="BM79" s="14">
        <v>0.15590000000000001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0.59009999999999996</v>
      </c>
      <c r="CU79" s="4">
        <v>0.61080000000000001</v>
      </c>
      <c r="CV79" s="4">
        <v>0.21690000000000001</v>
      </c>
      <c r="CW79" s="4">
        <v>1.06E-2</v>
      </c>
      <c r="CX79" s="4">
        <v>0.89159999999999995</v>
      </c>
      <c r="CY79" s="4">
        <v>0.55259999999999998</v>
      </c>
      <c r="CZ79" s="4">
        <v>0.9395</v>
      </c>
      <c r="DA79" s="4">
        <v>0.1724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0.59150000000000003</v>
      </c>
      <c r="EI79" s="5">
        <v>0.61370000000000002</v>
      </c>
      <c r="EJ79" s="5">
        <v>0.2218</v>
      </c>
      <c r="EK79" s="5">
        <v>1.0500000000000001E-2</v>
      </c>
      <c r="EL79" s="5">
        <v>0.89119999999999999</v>
      </c>
      <c r="EM79" s="5">
        <v>0.55630000000000002</v>
      </c>
      <c r="EN79" s="5">
        <v>0.9395</v>
      </c>
      <c r="EO79" s="5">
        <v>0.13489999999999999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0.59040000000000004</v>
      </c>
      <c r="FW79" s="4">
        <v>0.61240000000000006</v>
      </c>
      <c r="FX79" s="4">
        <v>0.21529999999999999</v>
      </c>
      <c r="FY79" s="4">
        <v>1.0500000000000001E-2</v>
      </c>
      <c r="FZ79" s="4">
        <v>0.89129999999999998</v>
      </c>
      <c r="GA79" s="4">
        <v>0.5554</v>
      </c>
      <c r="GB79" s="4">
        <v>0.93920000000000003</v>
      </c>
      <c r="GC79" s="4">
        <v>0.1053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0.59017999999999993</v>
      </c>
      <c r="II79" s="4">
        <f t="shared" si="17"/>
        <v>0.61109999999999998</v>
      </c>
      <c r="IJ79" s="4">
        <f t="shared" si="18"/>
        <v>0.21842</v>
      </c>
      <c r="IK79" s="4">
        <f t="shared" si="19"/>
        <v>1.0520000000000002E-2</v>
      </c>
      <c r="IL79" s="4">
        <f t="shared" si="20"/>
        <v>0.89117999999999997</v>
      </c>
      <c r="IM79" s="4">
        <f t="shared" si="21"/>
        <v>0.55476666666666663</v>
      </c>
      <c r="IN79" s="4">
        <f t="shared" si="22"/>
        <v>0.93990000000000007</v>
      </c>
      <c r="IO79" s="4">
        <f t="shared" si="23"/>
        <v>0.14220000000000002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r=0.5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r=0.5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r=0.5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k=15, r=0.5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k=10, r=0.5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k=10, r=0.5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k=50, r=0.5</v>
      </c>
    </row>
    <row r="80" spans="1:257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 t="e">
        <f t="shared" si="16"/>
        <v>#DIV/0!</v>
      </c>
      <c r="II80" s="4" t="e">
        <f t="shared" si="17"/>
        <v>#DIV/0!</v>
      </c>
      <c r="IJ80" s="4" t="e">
        <f t="shared" si="18"/>
        <v>#DIV/0!</v>
      </c>
      <c r="IK80" s="4" t="e">
        <f t="shared" si="19"/>
        <v>#DIV/0!</v>
      </c>
      <c r="IL80" s="4" t="e">
        <f t="shared" si="20"/>
        <v>#DIV/0!</v>
      </c>
      <c r="IM80" s="4" t="e">
        <f t="shared" si="21"/>
        <v>#DIV/0!</v>
      </c>
      <c r="IN80" s="4" t="e">
        <f t="shared" si="22"/>
        <v>#DIV/0!</v>
      </c>
      <c r="IO80" s="4" t="e">
        <f t="shared" si="23"/>
        <v>#DIV/0!</v>
      </c>
      <c r="IP80" s="1" t="e" cm="1">
        <f t="array" aca="1" ref="IP80" ca="1">CONCATENATE(INDIRECT(ADDRESS(1,MATCH(_xlfn.MINIFS(B80:IG80,metrics.rec,"MAE"),B80:IG80,0)+1)), ", ", INDIRECT(ADDRESS(2,MATCH(_xlfn.MINIFS(B80:IG80,metrics.rec,"MAE"),B80:IG80,0)+1)))</f>
        <v>#N/A</v>
      </c>
      <c r="IQ80" s="1" t="e" cm="1">
        <f t="array" aca="1" ref="IQ80" ca="1">CONCATENATE(INDIRECT(ADDRESS(1,MATCH(_xlfn.MINIFS(B80:IG80,metrics.rec,"MSE"),B80:IG80,0)+1)), ", ", INDIRECT(ADDRESS(2,MATCH(_xlfn.MINIFS(B80:IG80,metrics.rec,"MSE"),B80:IG80,0)+1)))</f>
        <v>#N/A</v>
      </c>
      <c r="IR80" s="1" t="e" cm="1">
        <f t="array" aca="1" ref="IR80" ca="1">CONCATENATE(INDIRECT(ADDRESS(1,MATCH(_xlfn.MAXIFS(B80:IG80,metrics.rec,"R"),B80:IG80,0)+1)), ", ", INDIRECT(ADDRESS(2,MATCH(_xlfn.MAXIFS(B80:IG80,metrics.rec,"R"),B80:IG80,0)+1)))</f>
        <v>#N/A</v>
      </c>
      <c r="IS80" s="1" t="e" cm="1">
        <f t="array" aca="1" ref="IS80" ca="1">CONCATENATE(INDIRECT(ADDRESS(1,MATCH(_xlfn.MAXIFS(B80:IG80,metrics.rec,"Precision"),B80:IG80,0)+1)), ", ", INDIRECT(ADDRESS(2,MATCH(_xlfn.MAXIFS(B80:IG80,metrics.rec,"Precision"),B80:IG80,0)+1)))</f>
        <v>#N/A</v>
      </c>
      <c r="IT80" s="1" t="e" cm="1">
        <f t="array" aca="1" ref="IT80" ca="1">CONCATENATE(INDIRECT(ADDRESS(1,MATCH(_xlfn.MAXIFS(B80:IG80,metrics.rec,"Recall"),B80:IG80,0)+1)), ", ", INDIRECT(ADDRESS(2,MATCH(_xlfn.MAXIFS(B80:IG80,metrics.rec,"Recall"),B80:IG80,0)+1)))</f>
        <v>#N/A</v>
      </c>
      <c r="IU80" s="1" t="e" cm="1">
        <f t="array" aca="1" ref="IU80" ca="1">CONCATENATE(INDIRECT(ADDRESS(1,MATCH(_xlfn.MAXIFS(B80:IG80,metrics.rec,"Coverage"),B80:IG80,0)+1)), ", ", INDIRECT(ADDRESS(2,MATCH(_xlfn.MAXIFS(B80:IG80,metrics.rec,"Coverage"),B80:IG80,0)+1)))</f>
        <v>#N/A</v>
      </c>
      <c r="IV80" s="1" t="e" cm="1">
        <f t="array" aca="1" ref="IV80" ca="1">CONCATENATE(INDIRECT(ADDRESS(1,MATCH(_xlfn.MAXIFS(B80:IG80,metrics.rec,"Recatio"),B80:IG80,0)+1)), ", ", INDIRECT(ADDRESS(2,MATCH(_xlfn.MAXIFS(B80:IG80,metrics.rec,"Recatio"),B80:IG80,0)+1)))</f>
        <v>#N/A</v>
      </c>
      <c r="IW80" s="1" t="e" cm="1">
        <f t="array" aca="1" ref="IW80" ca="1">CONCATENATE(INDIRECT(ADDRESS(1,MATCH(_xlfn.MINIFS(B80:IG80,metrics.rec,"Time"),B80:IG80,0)+1)), ", ", INDIRECT(ADDRESS(2,MATCH(_xlfn.MINIFS(B80:IG80,metrics.rec,"Time"),B80:IG80,0)+1)))</f>
        <v>#N/A</v>
      </c>
    </row>
    <row r="81" spans="1:257" s="11" customFormat="1" x14ac:dyDescent="0.2">
      <c r="A81" s="11" t="s">
        <v>74</v>
      </c>
      <c r="B81" s="4"/>
      <c r="C81" s="4"/>
      <c r="D81" s="4"/>
      <c r="E81" s="4"/>
      <c r="F81" s="4"/>
      <c r="G81" s="4"/>
      <c r="H81" s="4"/>
      <c r="I81" s="4"/>
      <c r="J81" s="14"/>
      <c r="K81" s="14"/>
      <c r="L81" s="14"/>
      <c r="M81" s="14"/>
      <c r="N81" s="14"/>
      <c r="O81" s="14"/>
      <c r="P81" s="14"/>
      <c r="Q81" s="14"/>
      <c r="R81" s="4"/>
      <c r="S81" s="4"/>
      <c r="T81" s="4"/>
      <c r="U81" s="4"/>
      <c r="V81" s="4"/>
      <c r="W81" s="4"/>
      <c r="X81" s="4"/>
      <c r="Y81" s="4"/>
      <c r="Z81" s="14"/>
      <c r="AA81" s="14"/>
      <c r="AB81" s="14"/>
      <c r="AC81" s="14"/>
      <c r="AD81" s="14"/>
      <c r="AE81" s="14"/>
      <c r="AF81" s="14"/>
      <c r="AG81" s="14"/>
      <c r="AH81" s="4"/>
      <c r="AI81" s="4"/>
      <c r="AJ81" s="4"/>
      <c r="AK81" s="4"/>
      <c r="AL81" s="4"/>
      <c r="AM81" s="4"/>
      <c r="AN81" s="4"/>
      <c r="AO81" s="4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/>
      <c r="EI81" s="14"/>
      <c r="EJ81" s="14"/>
      <c r="EK81" s="14"/>
      <c r="EL81" s="14"/>
      <c r="EM81" s="14"/>
      <c r="EN81" s="14"/>
      <c r="EO81" s="14"/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 t="e">
        <f t="shared" si="16"/>
        <v>#DIV/0!</v>
      </c>
      <c r="II81" s="4" t="e">
        <f t="shared" si="17"/>
        <v>#DIV/0!</v>
      </c>
      <c r="IJ81" s="4" t="e">
        <f t="shared" si="18"/>
        <v>#DIV/0!</v>
      </c>
      <c r="IK81" s="4" t="e">
        <f t="shared" si="19"/>
        <v>#DIV/0!</v>
      </c>
      <c r="IL81" s="4" t="e">
        <f t="shared" si="20"/>
        <v>#DIV/0!</v>
      </c>
      <c r="IM81" s="4" t="e">
        <f t="shared" si="21"/>
        <v>#DIV/0!</v>
      </c>
      <c r="IN81" s="4" t="e">
        <f t="shared" si="22"/>
        <v>#DIV/0!</v>
      </c>
      <c r="IO81" s="4" t="e">
        <f t="shared" si="23"/>
        <v>#DIV/0!</v>
      </c>
      <c r="IP81" s="11" t="e" cm="1">
        <f t="array" aca="1" ref="IP81" ca="1">CONCATENATE(INDIRECT(ADDRESS(1,MATCH(_xlfn.MINIFS(B81:IG81,metrics.rec,"MAE"),B81:IG81,0)+1)), ", ", INDIRECT(ADDRESS(2,MATCH(_xlfn.MINIFS(B81:IG81,metrics.rec,"MAE"),B81:IG81,0)+1)))</f>
        <v>#N/A</v>
      </c>
      <c r="IQ81" s="11" t="e" cm="1">
        <f t="array" aca="1" ref="IQ81" ca="1">CONCATENATE(INDIRECT(ADDRESS(1,MATCH(_xlfn.MINIFS(B81:IG81,metrics.rec,"MSE"),B81:IG81,0)+1)), ", ", INDIRECT(ADDRESS(2,MATCH(_xlfn.MINIFS(B81:IG81,metrics.rec,"MSE"),B81:IG81,0)+1)))</f>
        <v>#N/A</v>
      </c>
      <c r="IR81" s="11" t="e" cm="1">
        <f t="array" aca="1" ref="IR81" ca="1">CONCATENATE(INDIRECT(ADDRESS(1,MATCH(_xlfn.MAXIFS(B81:IG81,metrics.rec,"R"),B81:IG81,0)+1)), ", ", INDIRECT(ADDRESS(2,MATCH(_xlfn.MAXIFS(B81:IG81,metrics.rec,"R"),B81:IG81,0)+1)))</f>
        <v>#N/A</v>
      </c>
      <c r="IS81" s="11" t="e" cm="1">
        <f t="array" aca="1" ref="IS81" ca="1">CONCATENATE(INDIRECT(ADDRESS(1,MATCH(_xlfn.MAXIFS(B81:IG81,metrics.rec,"Precision"),B81:IG81,0)+1)), ", ", INDIRECT(ADDRESS(2,MATCH(_xlfn.MAXIFS(B81:IG81,metrics.rec,"Precision"),B81:IG81,0)+1)))</f>
        <v>#N/A</v>
      </c>
      <c r="IT81" s="11" t="e" cm="1">
        <f t="array" aca="1" ref="IT81" ca="1">CONCATENATE(INDIRECT(ADDRESS(1,MATCH(_xlfn.MAXIFS(B81:IG81,metrics.rec,"Recall"),B81:IG81,0)+1)), ", ", INDIRECT(ADDRESS(2,MATCH(_xlfn.MAXIFS(B81:IG81,metrics.rec,"Recall"),B81:IG81,0)+1)))</f>
        <v>#N/A</v>
      </c>
      <c r="IU81" s="11" t="e" cm="1">
        <f t="array" aca="1" ref="IU81" ca="1">CONCATENATE(INDIRECT(ADDRESS(1,MATCH(_xlfn.MAXIFS(B81:IG81,metrics.rec,"Coverage"),B81:IG81,0)+1)), ", ", INDIRECT(ADDRESS(2,MATCH(_xlfn.MAXIFS(B81:IG81,metrics.rec,"Coverage"),B81:IG81,0)+1)))</f>
        <v>#N/A</v>
      </c>
      <c r="IV81" s="11" t="e" cm="1">
        <f t="array" aca="1" ref="IV81" ca="1">CONCATENATE(INDIRECT(ADDRESS(1,MATCH(_xlfn.MAXIFS(B81:IG81,metrics.rec,"Recatio"),B81:IG81,0)+1)), ", ", INDIRECT(ADDRESS(2,MATCH(_xlfn.MAXIFS(B81:IG81,metrics.rec,"Recatio"),B81:IG81,0)+1)))</f>
        <v>#N/A</v>
      </c>
      <c r="IW81" s="11" t="e" cm="1">
        <f t="array" aca="1" ref="IW81" ca="1">CONCATENATE(INDIRECT(ADDRESS(1,MATCH(_xlfn.MINIFS(B81:IG81,metrics.rec,"Time"),B81:IG81,0)+1)), ", ", INDIRECT(ADDRESS(2,MATCH(_xlfn.MINIFS(B81:IG81,metrics.rec,"Time"),B81:IG81,0)+1)))</f>
        <v>#N/A</v>
      </c>
    </row>
    <row r="82" spans="1:257" s="11" customFormat="1" x14ac:dyDescent="0.2">
      <c r="A82" s="11" t="s">
        <v>75</v>
      </c>
      <c r="B82" s="4"/>
      <c r="C82" s="4"/>
      <c r="D82" s="4"/>
      <c r="E82" s="4"/>
      <c r="F82" s="4"/>
      <c r="G82" s="4"/>
      <c r="H82" s="4"/>
      <c r="I82" s="4"/>
      <c r="J82" s="14"/>
      <c r="K82" s="14"/>
      <c r="L82" s="14"/>
      <c r="M82" s="14"/>
      <c r="N82" s="14"/>
      <c r="O82" s="14"/>
      <c r="P82" s="14"/>
      <c r="Q82" s="14"/>
      <c r="R82" s="4"/>
      <c r="S82" s="4"/>
      <c r="T82" s="4"/>
      <c r="U82" s="4"/>
      <c r="V82" s="4"/>
      <c r="W82" s="4"/>
      <c r="X82" s="4"/>
      <c r="Y82" s="4"/>
      <c r="Z82" s="14"/>
      <c r="AA82" s="14"/>
      <c r="AB82" s="14"/>
      <c r="AC82" s="14"/>
      <c r="AD82" s="14"/>
      <c r="AE82" s="14"/>
      <c r="AF82" s="14"/>
      <c r="AG82" s="14"/>
      <c r="AH82" s="4"/>
      <c r="AI82" s="4"/>
      <c r="AJ82" s="4"/>
      <c r="AK82" s="4"/>
      <c r="AL82" s="4"/>
      <c r="AM82" s="4"/>
      <c r="AN82" s="4"/>
      <c r="AO82" s="4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/>
      <c r="EI82" s="14"/>
      <c r="EJ82" s="14"/>
      <c r="EK82" s="14"/>
      <c r="EL82" s="14"/>
      <c r="EM82" s="14"/>
      <c r="EN82" s="14"/>
      <c r="EO82" s="14"/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 t="e">
        <f t="shared" si="16"/>
        <v>#DIV/0!</v>
      </c>
      <c r="II82" s="4" t="e">
        <f t="shared" si="17"/>
        <v>#DIV/0!</v>
      </c>
      <c r="IJ82" s="4" t="e">
        <f t="shared" si="18"/>
        <v>#DIV/0!</v>
      </c>
      <c r="IK82" s="4" t="e">
        <f t="shared" si="19"/>
        <v>#DIV/0!</v>
      </c>
      <c r="IL82" s="4" t="e">
        <f t="shared" si="20"/>
        <v>#DIV/0!</v>
      </c>
      <c r="IM82" s="4" t="e">
        <f t="shared" si="21"/>
        <v>#DIV/0!</v>
      </c>
      <c r="IN82" s="4" t="e">
        <f t="shared" si="22"/>
        <v>#DIV/0!</v>
      </c>
      <c r="IO82" s="4" t="e">
        <f t="shared" si="23"/>
        <v>#DIV/0!</v>
      </c>
      <c r="IP82" s="11" t="e" cm="1">
        <f t="array" aca="1" ref="IP82" ca="1">CONCATENATE(INDIRECT(ADDRESS(1,MATCH(_xlfn.MINIFS(B82:IG82,metrics.rec,"MAE"),B82:IG82,0)+1)), ", ", INDIRECT(ADDRESS(2,MATCH(_xlfn.MINIFS(B82:IG82,metrics.rec,"MAE"),B82:IG82,0)+1)))</f>
        <v>#N/A</v>
      </c>
      <c r="IQ82" s="11" t="e" cm="1">
        <f t="array" aca="1" ref="IQ82" ca="1">CONCATENATE(INDIRECT(ADDRESS(1,MATCH(_xlfn.MINIFS(B82:IG82,metrics.rec,"MSE"),B82:IG82,0)+1)), ", ", INDIRECT(ADDRESS(2,MATCH(_xlfn.MINIFS(B82:IG82,metrics.rec,"MSE"),B82:IG82,0)+1)))</f>
        <v>#N/A</v>
      </c>
      <c r="IR82" s="11" t="e" cm="1">
        <f t="array" aca="1" ref="IR82" ca="1">CONCATENATE(INDIRECT(ADDRESS(1,MATCH(_xlfn.MAXIFS(B82:IG82,metrics.rec,"R"),B82:IG82,0)+1)), ", ", INDIRECT(ADDRESS(2,MATCH(_xlfn.MAXIFS(B82:IG82,metrics.rec,"R"),B82:IG82,0)+1)))</f>
        <v>#N/A</v>
      </c>
      <c r="IS82" s="11" t="e" cm="1">
        <f t="array" aca="1" ref="IS82" ca="1">CONCATENATE(INDIRECT(ADDRESS(1,MATCH(_xlfn.MAXIFS(B82:IG82,metrics.rec,"Precision"),B82:IG82,0)+1)), ", ", INDIRECT(ADDRESS(2,MATCH(_xlfn.MAXIFS(B82:IG82,metrics.rec,"Precision"),B82:IG82,0)+1)))</f>
        <v>#N/A</v>
      </c>
      <c r="IT82" s="11" t="e" cm="1">
        <f t="array" aca="1" ref="IT82" ca="1">CONCATENATE(INDIRECT(ADDRESS(1,MATCH(_xlfn.MAXIFS(B82:IG82,metrics.rec,"Recall"),B82:IG82,0)+1)), ", ", INDIRECT(ADDRESS(2,MATCH(_xlfn.MAXIFS(B82:IG82,metrics.rec,"Recall"),B82:IG82,0)+1)))</f>
        <v>#N/A</v>
      </c>
      <c r="IU82" s="11" t="e" cm="1">
        <f t="array" aca="1" ref="IU82" ca="1">CONCATENATE(INDIRECT(ADDRESS(1,MATCH(_xlfn.MAXIFS(B82:IG82,metrics.rec,"Coverage"),B82:IG82,0)+1)), ", ", INDIRECT(ADDRESS(2,MATCH(_xlfn.MAXIFS(B82:IG82,metrics.rec,"Coverage"),B82:IG82,0)+1)))</f>
        <v>#N/A</v>
      </c>
      <c r="IV82" s="11" t="e" cm="1">
        <f t="array" aca="1" ref="IV82" ca="1">CONCATENATE(INDIRECT(ADDRESS(1,MATCH(_xlfn.MAXIFS(B82:IG82,metrics.rec,"Recatio"),B82:IG82,0)+1)), ", ", INDIRECT(ADDRESS(2,MATCH(_xlfn.MAXIFS(B82:IG82,metrics.rec,"Recatio"),B82:IG82,0)+1)))</f>
        <v>#N/A</v>
      </c>
      <c r="IW82" s="11" t="e" cm="1">
        <f t="array" aca="1" ref="IW82" ca="1">CONCATENATE(INDIRECT(ADDRESS(1,MATCH(_xlfn.MINIFS(B82:IG82,metrics.rec,"Time"),B82:IG82,0)+1)), ", ", INDIRECT(ADDRESS(2,MATCH(_xlfn.MINIFS(B82:IG82,metrics.rec,"Time"),B82:IG82,0)+1)))</f>
        <v>#N/A</v>
      </c>
    </row>
    <row r="83" spans="1:257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 t="e">
        <f t="shared" si="16"/>
        <v>#DIV/0!</v>
      </c>
      <c r="II83" s="4" t="e">
        <f t="shared" si="17"/>
        <v>#DIV/0!</v>
      </c>
      <c r="IJ83" s="4" t="e">
        <f t="shared" si="18"/>
        <v>#DIV/0!</v>
      </c>
      <c r="IK83" s="4" t="e">
        <f t="shared" si="19"/>
        <v>#DIV/0!</v>
      </c>
      <c r="IL83" s="4" t="e">
        <f t="shared" si="20"/>
        <v>#DIV/0!</v>
      </c>
      <c r="IM83" s="4" t="e">
        <f t="shared" si="21"/>
        <v>#DIV/0!</v>
      </c>
      <c r="IN83" s="4" t="e">
        <f t="shared" si="22"/>
        <v>#DIV/0!</v>
      </c>
      <c r="IO83" s="4" t="e">
        <f t="shared" si="23"/>
        <v>#DIV/0!</v>
      </c>
      <c r="IP83" s="1" t="e" cm="1">
        <f t="array" aca="1" ref="IP83" ca="1">CONCATENATE(INDIRECT(ADDRESS(1,MATCH(_xlfn.MINIFS(B83:IG83,metrics.rec,"MAE"),B83:IG83,0)+1)), ", ", INDIRECT(ADDRESS(2,MATCH(_xlfn.MINIFS(B83:IG83,metrics.rec,"MAE"),B83:IG83,0)+1)))</f>
        <v>#N/A</v>
      </c>
      <c r="IQ83" s="1" t="e" cm="1">
        <f t="array" aca="1" ref="IQ83" ca="1">CONCATENATE(INDIRECT(ADDRESS(1,MATCH(_xlfn.MINIFS(B83:IG83,metrics.rec,"MSE"),B83:IG83,0)+1)), ", ", INDIRECT(ADDRESS(2,MATCH(_xlfn.MINIFS(B83:IG83,metrics.rec,"MSE"),B83:IG83,0)+1)))</f>
        <v>#N/A</v>
      </c>
      <c r="IR83" s="1" t="e" cm="1">
        <f t="array" aca="1" ref="IR83" ca="1">CONCATENATE(INDIRECT(ADDRESS(1,MATCH(_xlfn.MAXIFS(B83:IG83,metrics.rec,"R"),B83:IG83,0)+1)), ", ", INDIRECT(ADDRESS(2,MATCH(_xlfn.MAXIFS(B83:IG83,metrics.rec,"R"),B83:IG83,0)+1)))</f>
        <v>#N/A</v>
      </c>
      <c r="IS83" s="1" t="e" cm="1">
        <f t="array" aca="1" ref="IS83" ca="1">CONCATENATE(INDIRECT(ADDRESS(1,MATCH(_xlfn.MAXIFS(B83:IG83,metrics.rec,"Precision"),B83:IG83,0)+1)), ", ", INDIRECT(ADDRESS(2,MATCH(_xlfn.MAXIFS(B83:IG83,metrics.rec,"Precision"),B83:IG83,0)+1)))</f>
        <v>#N/A</v>
      </c>
      <c r="IT83" s="1" t="e" cm="1">
        <f t="array" aca="1" ref="IT83" ca="1">CONCATENATE(INDIRECT(ADDRESS(1,MATCH(_xlfn.MAXIFS(B83:IG83,metrics.rec,"Recall"),B83:IG83,0)+1)), ", ", INDIRECT(ADDRESS(2,MATCH(_xlfn.MAXIFS(B83:IG83,metrics.rec,"Recall"),B83:IG83,0)+1)))</f>
        <v>#N/A</v>
      </c>
      <c r="IU83" s="1" t="e" cm="1">
        <f t="array" aca="1" ref="IU83" ca="1">CONCATENATE(INDIRECT(ADDRESS(1,MATCH(_xlfn.MAXIFS(B83:IG83,metrics.rec,"Coverage"),B83:IG83,0)+1)), ", ", INDIRECT(ADDRESS(2,MATCH(_xlfn.MAXIFS(B83:IG83,metrics.rec,"Coverage"),B83:IG83,0)+1)))</f>
        <v>#N/A</v>
      </c>
      <c r="IV83" s="1" t="e" cm="1">
        <f t="array" aca="1" ref="IV83" ca="1">CONCATENATE(INDIRECT(ADDRESS(1,MATCH(_xlfn.MAXIFS(B83:IG83,metrics.rec,"Recatio"),B83:IG83,0)+1)), ", ", INDIRECT(ADDRESS(2,MATCH(_xlfn.MAXIFS(B83:IG83,metrics.rec,"Recatio"),B83:IG83,0)+1)))</f>
        <v>#N/A</v>
      </c>
      <c r="IW83" s="1" t="e" cm="1">
        <f t="array" aca="1" ref="IW83" ca="1">CONCATENATE(INDIRECT(ADDRESS(1,MATCH(_xlfn.MINIFS(B83:IG83,metrics.rec,"Time"),B83:IG83,0)+1)), ", ", INDIRECT(ADDRESS(2,MATCH(_xlfn.MINIFS(B83:IG83,metrics.rec,"Time"),B83:IG83,0)+1)))</f>
        <v>#N/A</v>
      </c>
    </row>
    <row r="84" spans="1:257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>
        <v>0.58050000000000002</v>
      </c>
      <c r="S84" s="4">
        <v>0.58840000000000003</v>
      </c>
      <c r="T84" s="4">
        <v>0.23180000000000001</v>
      </c>
      <c r="U84" s="4">
        <v>1.9400000000000001E-2</v>
      </c>
      <c r="V84" s="4">
        <v>0.85950000000000004</v>
      </c>
      <c r="W84" s="4"/>
      <c r="X84" s="4">
        <v>0.94379999999999997</v>
      </c>
      <c r="Y84" s="4">
        <v>0.13650000000000001</v>
      </c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  <c r="AN84" s="4"/>
      <c r="AO84" s="4"/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0.58250000000000002</v>
      </c>
      <c r="BG84" s="14">
        <v>0.59350000000000003</v>
      </c>
      <c r="BH84" s="14">
        <v>0.22389999999999999</v>
      </c>
      <c r="BI84" s="14">
        <v>1.9599999999999999E-2</v>
      </c>
      <c r="BJ84" s="14">
        <v>0.86160000000000003</v>
      </c>
      <c r="BK84" s="14"/>
      <c r="BL84" s="14">
        <v>0.9446</v>
      </c>
      <c r="BM84" s="14">
        <v>0.15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0.58260000000000001</v>
      </c>
      <c r="CU84" s="4">
        <v>0.59399999999999997</v>
      </c>
      <c r="CV84" s="4">
        <v>0.2218</v>
      </c>
      <c r="CW84" s="4">
        <v>1.9400000000000001E-2</v>
      </c>
      <c r="CX84" s="4">
        <v>0.86160000000000003</v>
      </c>
      <c r="CY84" s="4">
        <v>0.29060000000000002</v>
      </c>
      <c r="CZ84" s="4">
        <v>0.94189999999999996</v>
      </c>
      <c r="DA84" s="4">
        <v>0.17549999999999999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0.58320000000000005</v>
      </c>
      <c r="EI84" s="5">
        <v>0.59540000000000004</v>
      </c>
      <c r="EJ84" s="5">
        <v>0.2266</v>
      </c>
      <c r="EK84" s="5">
        <v>1.9300000000000001E-2</v>
      </c>
      <c r="EL84" s="5">
        <v>0.8619</v>
      </c>
      <c r="EM84" s="5">
        <v>0.29349999999999998</v>
      </c>
      <c r="EN84" s="5">
        <v>0.94169999999999998</v>
      </c>
      <c r="EO84" s="5">
        <v>0.1171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0.58260000000000001</v>
      </c>
      <c r="FW84" s="4">
        <v>0.59519999999999995</v>
      </c>
      <c r="FX84" s="4">
        <v>0.22370000000000001</v>
      </c>
      <c r="FY84" s="4">
        <v>1.95E-2</v>
      </c>
      <c r="FZ84" s="4">
        <v>0.86080000000000001</v>
      </c>
      <c r="GA84" s="4">
        <v>0.28910000000000002</v>
      </c>
      <c r="GB84" s="4">
        <v>0.94210000000000005</v>
      </c>
      <c r="GC84" s="4">
        <v>0.1139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0.58228000000000013</v>
      </c>
      <c r="II84" s="4">
        <f t="shared" si="17"/>
        <v>0.59329999999999994</v>
      </c>
      <c r="IJ84" s="4">
        <f t="shared" si="18"/>
        <v>0.22556000000000004</v>
      </c>
      <c r="IK84" s="4">
        <f t="shared" si="19"/>
        <v>1.9440000000000002E-2</v>
      </c>
      <c r="IL84" s="4">
        <f t="shared" si="20"/>
        <v>0.86107999999999996</v>
      </c>
      <c r="IM84" s="4">
        <f t="shared" si="21"/>
        <v>0.2910666666666667</v>
      </c>
      <c r="IN84" s="4">
        <f t="shared" si="22"/>
        <v>0.94281999999999999</v>
      </c>
      <c r="IO84" s="4">
        <f t="shared" si="23"/>
        <v>0.1386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r=0.5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r=0.5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r=0.5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k=10, r=0.5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k=20, r=0.5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k=10, r=0.5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k=50, r=0.5</v>
      </c>
    </row>
    <row r="85" spans="1:257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 t="e">
        <f t="shared" si="16"/>
        <v>#DIV/0!</v>
      </c>
      <c r="II85" s="4" t="e">
        <f t="shared" si="17"/>
        <v>#DIV/0!</v>
      </c>
      <c r="IJ85" s="4" t="e">
        <f t="shared" si="18"/>
        <v>#DIV/0!</v>
      </c>
      <c r="IK85" s="4" t="e">
        <f t="shared" si="19"/>
        <v>#DIV/0!</v>
      </c>
      <c r="IL85" s="4" t="e">
        <f t="shared" si="20"/>
        <v>#DIV/0!</v>
      </c>
      <c r="IM85" s="4" t="e">
        <f t="shared" si="21"/>
        <v>#DIV/0!</v>
      </c>
      <c r="IN85" s="4" t="e">
        <f t="shared" si="22"/>
        <v>#DIV/0!</v>
      </c>
      <c r="IO85" s="4" t="e">
        <f t="shared" si="23"/>
        <v>#DIV/0!</v>
      </c>
      <c r="IP85" s="1" t="e" cm="1">
        <f t="array" aca="1" ref="IP85" ca="1">CONCATENATE(INDIRECT(ADDRESS(1,MATCH(_xlfn.MINIFS(B85:IG85,metrics.rec,"MAE"),B85:IG85,0)+1)), ", ", INDIRECT(ADDRESS(2,MATCH(_xlfn.MINIFS(B85:IG85,metrics.rec,"MAE"),B85:IG85,0)+1)))</f>
        <v>#N/A</v>
      </c>
      <c r="IQ85" s="1" t="e" cm="1">
        <f t="array" aca="1" ref="IQ85" ca="1">CONCATENATE(INDIRECT(ADDRESS(1,MATCH(_xlfn.MINIFS(B85:IG85,metrics.rec,"MSE"),B85:IG85,0)+1)), ", ", INDIRECT(ADDRESS(2,MATCH(_xlfn.MINIFS(B85:IG85,metrics.rec,"MSE"),B85:IG85,0)+1)))</f>
        <v>#N/A</v>
      </c>
      <c r="IR85" s="1" t="e" cm="1">
        <f t="array" aca="1" ref="IR85" ca="1">CONCATENATE(INDIRECT(ADDRESS(1,MATCH(_xlfn.MAXIFS(B85:IG85,metrics.rec,"R"),B85:IG85,0)+1)), ", ", INDIRECT(ADDRESS(2,MATCH(_xlfn.MAXIFS(B85:IG85,metrics.rec,"R"),B85:IG85,0)+1)))</f>
        <v>#N/A</v>
      </c>
      <c r="IS85" s="1" t="e" cm="1">
        <f t="array" aca="1" ref="IS85" ca="1">CONCATENATE(INDIRECT(ADDRESS(1,MATCH(_xlfn.MAXIFS(B85:IG85,metrics.rec,"Precision"),B85:IG85,0)+1)), ", ", INDIRECT(ADDRESS(2,MATCH(_xlfn.MAXIFS(B85:IG85,metrics.rec,"Precision"),B85:IG85,0)+1)))</f>
        <v>#N/A</v>
      </c>
      <c r="IT85" s="1" t="e" cm="1">
        <f t="array" aca="1" ref="IT85" ca="1">CONCATENATE(INDIRECT(ADDRESS(1,MATCH(_xlfn.MAXIFS(B85:IG85,metrics.rec,"Recall"),B85:IG85,0)+1)), ", ", INDIRECT(ADDRESS(2,MATCH(_xlfn.MAXIFS(B85:IG85,metrics.rec,"Recall"),B85:IG85,0)+1)))</f>
        <v>#N/A</v>
      </c>
      <c r="IU85" s="1" t="e" cm="1">
        <f t="array" aca="1" ref="IU85" ca="1">CONCATENATE(INDIRECT(ADDRESS(1,MATCH(_xlfn.MAXIFS(B85:IG85,metrics.rec,"Coverage"),B85:IG85,0)+1)), ", ", INDIRECT(ADDRESS(2,MATCH(_xlfn.MAXIFS(B85:IG85,metrics.rec,"Coverage"),B85:IG85,0)+1)))</f>
        <v>#N/A</v>
      </c>
      <c r="IV85" s="1" t="e" cm="1">
        <f t="array" aca="1" ref="IV85" ca="1">CONCATENATE(INDIRECT(ADDRESS(1,MATCH(_xlfn.MAXIFS(B85:IG85,metrics.rec,"Recatio"),B85:IG85,0)+1)), ", ", INDIRECT(ADDRESS(2,MATCH(_xlfn.MAXIFS(B85:IG85,metrics.rec,"Recatio"),B85:IG85,0)+1)))</f>
        <v>#N/A</v>
      </c>
      <c r="IW85" s="1" t="e" cm="1">
        <f t="array" aca="1" ref="IW85" ca="1">CONCATENATE(INDIRECT(ADDRESS(1,MATCH(_xlfn.MINIFS(B85:IG85,metrics.rec,"Time"),B85:IG85,0)+1)), ", ", INDIRECT(ADDRESS(2,MATCH(_xlfn.MINIFS(B85:IG85,metrics.rec,"Time"),B85:IG85,0)+1)))</f>
        <v>#N/A</v>
      </c>
    </row>
    <row r="86" spans="1:257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 t="e">
        <f t="shared" si="16"/>
        <v>#DIV/0!</v>
      </c>
      <c r="II86" s="4" t="e">
        <f t="shared" si="17"/>
        <v>#DIV/0!</v>
      </c>
      <c r="IJ86" s="4" t="e">
        <f t="shared" si="18"/>
        <v>#DIV/0!</v>
      </c>
      <c r="IK86" s="4" t="e">
        <f t="shared" si="19"/>
        <v>#DIV/0!</v>
      </c>
      <c r="IL86" s="4" t="e">
        <f t="shared" si="20"/>
        <v>#DIV/0!</v>
      </c>
      <c r="IM86" s="4" t="e">
        <f t="shared" si="21"/>
        <v>#DIV/0!</v>
      </c>
      <c r="IN86" s="4" t="e">
        <f t="shared" si="22"/>
        <v>#DIV/0!</v>
      </c>
      <c r="IO86" s="4" t="e">
        <f t="shared" si="23"/>
        <v>#DIV/0!</v>
      </c>
      <c r="IP86" s="1" t="e" cm="1">
        <f t="array" aca="1" ref="IP86" ca="1">CONCATENATE(INDIRECT(ADDRESS(1,MATCH(_xlfn.MINIFS(B86:IG86,metrics.rec,"MAE"),B86:IG86,0)+1)), ", ", INDIRECT(ADDRESS(2,MATCH(_xlfn.MINIFS(B86:IG86,metrics.rec,"MAE"),B86:IG86,0)+1)))</f>
        <v>#N/A</v>
      </c>
      <c r="IQ86" s="1" t="e" cm="1">
        <f t="array" aca="1" ref="IQ86" ca="1">CONCATENATE(INDIRECT(ADDRESS(1,MATCH(_xlfn.MINIFS(B86:IG86,metrics.rec,"MSE"),B86:IG86,0)+1)), ", ", INDIRECT(ADDRESS(2,MATCH(_xlfn.MINIFS(B86:IG86,metrics.rec,"MSE"),B86:IG86,0)+1)))</f>
        <v>#N/A</v>
      </c>
      <c r="IR86" s="1" t="e" cm="1">
        <f t="array" aca="1" ref="IR86" ca="1">CONCATENATE(INDIRECT(ADDRESS(1,MATCH(_xlfn.MAXIFS(B86:IG86,metrics.rec,"R"),B86:IG86,0)+1)), ", ", INDIRECT(ADDRESS(2,MATCH(_xlfn.MAXIFS(B86:IG86,metrics.rec,"R"),B86:IG86,0)+1)))</f>
        <v>#N/A</v>
      </c>
      <c r="IS86" s="1" t="e" cm="1">
        <f t="array" aca="1" ref="IS86" ca="1">CONCATENATE(INDIRECT(ADDRESS(1,MATCH(_xlfn.MAXIFS(B86:IG86,metrics.rec,"Precision"),B86:IG86,0)+1)), ", ", INDIRECT(ADDRESS(2,MATCH(_xlfn.MAXIFS(B86:IG86,metrics.rec,"Precision"),B86:IG86,0)+1)))</f>
        <v>#N/A</v>
      </c>
      <c r="IT86" s="1" t="e" cm="1">
        <f t="array" aca="1" ref="IT86" ca="1">CONCATENATE(INDIRECT(ADDRESS(1,MATCH(_xlfn.MAXIFS(B86:IG86,metrics.rec,"Recall"),B86:IG86,0)+1)), ", ", INDIRECT(ADDRESS(2,MATCH(_xlfn.MAXIFS(B86:IG86,metrics.rec,"Recall"),B86:IG86,0)+1)))</f>
        <v>#N/A</v>
      </c>
      <c r="IU86" s="1" t="e" cm="1">
        <f t="array" aca="1" ref="IU86" ca="1">CONCATENATE(INDIRECT(ADDRESS(1,MATCH(_xlfn.MAXIFS(B86:IG86,metrics.rec,"Coverage"),B86:IG86,0)+1)), ", ", INDIRECT(ADDRESS(2,MATCH(_xlfn.MAXIFS(B86:IG86,metrics.rec,"Coverage"),B86:IG86,0)+1)))</f>
        <v>#N/A</v>
      </c>
      <c r="IV86" s="1" t="e" cm="1">
        <f t="array" aca="1" ref="IV86" ca="1">CONCATENATE(INDIRECT(ADDRESS(1,MATCH(_xlfn.MAXIFS(B86:IG86,metrics.rec,"Recatio"),B86:IG86,0)+1)), ", ", INDIRECT(ADDRESS(2,MATCH(_xlfn.MAXIFS(B86:IG86,metrics.rec,"Recatio"),B86:IG86,0)+1)))</f>
        <v>#N/A</v>
      </c>
      <c r="IW86" s="1" t="e" cm="1">
        <f t="array" aca="1" ref="IW86" ca="1">CONCATENATE(INDIRECT(ADDRESS(1,MATCH(_xlfn.MINIFS(B86:IG86,metrics.rec,"Time"),B86:IG86,0)+1)), ", ", INDIRECT(ADDRESS(2,MATCH(_xlfn.MINIFS(B86:IG86,metrics.rec,"Time"),B86:IG86,0)+1)))</f>
        <v>#N/A</v>
      </c>
    </row>
    <row r="87" spans="1:257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>
        <v>0.58750000000000002</v>
      </c>
      <c r="S87" s="4">
        <v>0.60460000000000003</v>
      </c>
      <c r="T87" s="4">
        <v>0.22259999999999999</v>
      </c>
      <c r="U87" s="4">
        <v>1.0500000000000001E-2</v>
      </c>
      <c r="V87" s="4">
        <v>0.88890000000000002</v>
      </c>
      <c r="W87" s="4">
        <v>0.55449999999999999</v>
      </c>
      <c r="X87" s="4">
        <v>0.94410000000000005</v>
      </c>
      <c r="Y87" s="4">
        <v>0.1055</v>
      </c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0.58979999999999999</v>
      </c>
      <c r="BG87" s="14">
        <v>0.61009999999999998</v>
      </c>
      <c r="BH87" s="14">
        <v>0.21440000000000001</v>
      </c>
      <c r="BI87" s="14">
        <v>1.0500000000000001E-2</v>
      </c>
      <c r="BJ87" s="14">
        <v>0.89180000000000004</v>
      </c>
      <c r="BK87" s="14">
        <v>0.55449999999999999</v>
      </c>
      <c r="BL87" s="14">
        <v>0.94499999999999995</v>
      </c>
      <c r="BM87" s="14">
        <v>9.2399999999999996E-2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0.58950000000000002</v>
      </c>
      <c r="CU87" s="4">
        <v>0.6089</v>
      </c>
      <c r="CV87" s="4">
        <v>0.2167</v>
      </c>
      <c r="CW87" s="4">
        <v>1.06E-2</v>
      </c>
      <c r="CX87" s="4">
        <v>0.8911</v>
      </c>
      <c r="CY87" s="4">
        <v>0.55249999999999999</v>
      </c>
      <c r="CZ87" s="4">
        <v>0.94240000000000002</v>
      </c>
      <c r="DA87" s="4">
        <v>0.187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14">
        <v>0.59079999999999999</v>
      </c>
      <c r="EI87" s="14">
        <v>0.61160000000000003</v>
      </c>
      <c r="EJ87" s="14">
        <v>0.22170000000000001</v>
      </c>
      <c r="EK87" s="14">
        <v>1.0500000000000001E-2</v>
      </c>
      <c r="EL87" s="14">
        <v>0.89090000000000003</v>
      </c>
      <c r="EM87" s="14">
        <v>0.55610000000000004</v>
      </c>
      <c r="EN87" s="14">
        <v>0.94189999999999996</v>
      </c>
      <c r="EO87" s="14">
        <v>0.11799999999999999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>
        <v>0.5897</v>
      </c>
      <c r="FW87" s="4">
        <v>0.61060000000000003</v>
      </c>
      <c r="FX87" s="4">
        <v>0.21529999999999999</v>
      </c>
      <c r="FY87" s="4">
        <v>1.0500000000000001E-2</v>
      </c>
      <c r="FZ87" s="4">
        <v>0.89080000000000004</v>
      </c>
      <c r="GA87" s="4">
        <v>0.55520000000000003</v>
      </c>
      <c r="GB87" s="4">
        <v>0.94240000000000002</v>
      </c>
      <c r="GC87" s="4">
        <v>0.1104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0.58945999999999998</v>
      </c>
      <c r="II87" s="4">
        <f t="shared" si="17"/>
        <v>0.60915999999999992</v>
      </c>
      <c r="IJ87" s="4">
        <f t="shared" si="18"/>
        <v>0.21814</v>
      </c>
      <c r="IK87" s="4">
        <f t="shared" si="19"/>
        <v>1.0520000000000002E-2</v>
      </c>
      <c r="IL87" s="4">
        <f t="shared" si="20"/>
        <v>0.89070000000000005</v>
      </c>
      <c r="IM87" s="4">
        <f t="shared" si="21"/>
        <v>0.55456000000000005</v>
      </c>
      <c r="IN87" s="4">
        <f t="shared" si="22"/>
        <v>0.94316</v>
      </c>
      <c r="IO87" s="4">
        <f t="shared" si="23"/>
        <v>0.12265999999999999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r=0.5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r=0.5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r=0.5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k=15, r=0.5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k=10, r=0.5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k=10, r=0.5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k=10, r=0.5</v>
      </c>
    </row>
    <row r="88" spans="1:257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 t="e">
        <f t="shared" si="16"/>
        <v>#DIV/0!</v>
      </c>
      <c r="II88" s="4" t="e">
        <f t="shared" si="17"/>
        <v>#DIV/0!</v>
      </c>
      <c r="IJ88" s="4" t="e">
        <f t="shared" si="18"/>
        <v>#DIV/0!</v>
      </c>
      <c r="IK88" s="4" t="e">
        <f t="shared" si="19"/>
        <v>#DIV/0!</v>
      </c>
      <c r="IL88" s="4" t="e">
        <f t="shared" si="20"/>
        <v>#DIV/0!</v>
      </c>
      <c r="IM88" s="4" t="e">
        <f t="shared" si="21"/>
        <v>#DIV/0!</v>
      </c>
      <c r="IN88" s="4" t="e">
        <f t="shared" si="22"/>
        <v>#DIV/0!</v>
      </c>
      <c r="IO88" s="4" t="e">
        <f t="shared" si="23"/>
        <v>#DIV/0!</v>
      </c>
      <c r="IP88" s="1" t="e" cm="1">
        <f t="array" aca="1" ref="IP88" ca="1">CONCATENATE(INDIRECT(ADDRESS(1,MATCH(_xlfn.MINIFS(B88:IG88,metrics.rec,"MAE"),B88:IG88,0)+1)), ", ", INDIRECT(ADDRESS(2,MATCH(_xlfn.MINIFS(B88:IG88,metrics.rec,"MAE"),B88:IG88,0)+1)))</f>
        <v>#N/A</v>
      </c>
      <c r="IQ88" s="1" t="e" cm="1">
        <f t="array" aca="1" ref="IQ88" ca="1">CONCATENATE(INDIRECT(ADDRESS(1,MATCH(_xlfn.MINIFS(B88:IG88,metrics.rec,"MSE"),B88:IG88,0)+1)), ", ", INDIRECT(ADDRESS(2,MATCH(_xlfn.MINIFS(B88:IG88,metrics.rec,"MSE"),B88:IG88,0)+1)))</f>
        <v>#N/A</v>
      </c>
      <c r="IR88" s="1" t="e" cm="1">
        <f t="array" aca="1" ref="IR88" ca="1">CONCATENATE(INDIRECT(ADDRESS(1,MATCH(_xlfn.MAXIFS(B88:IG88,metrics.rec,"R"),B88:IG88,0)+1)), ", ", INDIRECT(ADDRESS(2,MATCH(_xlfn.MAXIFS(B88:IG88,metrics.rec,"R"),B88:IG88,0)+1)))</f>
        <v>#N/A</v>
      </c>
      <c r="IS88" s="1" t="e" cm="1">
        <f t="array" aca="1" ref="IS88" ca="1">CONCATENATE(INDIRECT(ADDRESS(1,MATCH(_xlfn.MAXIFS(B88:IG88,metrics.rec,"Precision"),B88:IG88,0)+1)), ", ", INDIRECT(ADDRESS(2,MATCH(_xlfn.MAXIFS(B88:IG88,metrics.rec,"Precision"),B88:IG88,0)+1)))</f>
        <v>#N/A</v>
      </c>
      <c r="IT88" s="1" t="e" cm="1">
        <f t="array" aca="1" ref="IT88" ca="1">CONCATENATE(INDIRECT(ADDRESS(1,MATCH(_xlfn.MAXIFS(B88:IG88,metrics.rec,"Recall"),B88:IG88,0)+1)), ", ", INDIRECT(ADDRESS(2,MATCH(_xlfn.MAXIFS(B88:IG88,metrics.rec,"Recall"),B88:IG88,0)+1)))</f>
        <v>#N/A</v>
      </c>
      <c r="IU88" s="1" t="e" cm="1">
        <f t="array" aca="1" ref="IU88" ca="1">CONCATENATE(INDIRECT(ADDRESS(1,MATCH(_xlfn.MAXIFS(B88:IG88,metrics.rec,"Coverage"),B88:IG88,0)+1)), ", ", INDIRECT(ADDRESS(2,MATCH(_xlfn.MAXIFS(B88:IG88,metrics.rec,"Coverage"),B88:IG88,0)+1)))</f>
        <v>#N/A</v>
      </c>
      <c r="IV88" s="1" t="e" cm="1">
        <f t="array" aca="1" ref="IV88" ca="1">CONCATENATE(INDIRECT(ADDRESS(1,MATCH(_xlfn.MAXIFS(B88:IG88,metrics.rec,"Recatio"),B88:IG88,0)+1)), ", ", INDIRECT(ADDRESS(2,MATCH(_xlfn.MAXIFS(B88:IG88,metrics.rec,"Recatio"),B88:IG88,0)+1)))</f>
        <v>#N/A</v>
      </c>
      <c r="IW88" s="1" t="e" cm="1">
        <f t="array" aca="1" ref="IW88" ca="1">CONCATENATE(INDIRECT(ADDRESS(1,MATCH(_xlfn.MINIFS(B88:IG88,metrics.rec,"Time"),B88:IG88,0)+1)), ", ", INDIRECT(ADDRESS(2,MATCH(_xlfn.MINIFS(B88:IG88,metrics.rec,"Time"),B88:IG88,0)+1)))</f>
        <v>#N/A</v>
      </c>
    </row>
    <row r="89" spans="1:257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>
        <v>0.58620000000000005</v>
      </c>
      <c r="S89" s="4">
        <v>0.60270000000000001</v>
      </c>
      <c r="T89" s="4">
        <v>0.23089999999999999</v>
      </c>
      <c r="U89" s="4">
        <v>1.06E-2</v>
      </c>
      <c r="V89" s="4">
        <v>0.88929999999999998</v>
      </c>
      <c r="W89" s="4">
        <v>0.55310000000000004</v>
      </c>
      <c r="X89" s="4">
        <v>0.94020000000000004</v>
      </c>
      <c r="Y89" s="4">
        <v>0.15379999999999999</v>
      </c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0.58850000000000002</v>
      </c>
      <c r="BG89" s="14">
        <v>0.60850000000000004</v>
      </c>
      <c r="BH89" s="14">
        <v>0.21859999999999999</v>
      </c>
      <c r="BI89" s="14">
        <v>1.0500000000000001E-2</v>
      </c>
      <c r="BJ89" s="14">
        <v>0.89170000000000005</v>
      </c>
      <c r="BK89" s="14">
        <v>0.55300000000000005</v>
      </c>
      <c r="BL89" s="14">
        <v>0.94110000000000005</v>
      </c>
      <c r="BM89" s="14">
        <v>9.7100000000000006E-2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0.58799999999999997</v>
      </c>
      <c r="CU89" s="4">
        <v>0.60729999999999995</v>
      </c>
      <c r="CV89" s="4">
        <v>0.2203</v>
      </c>
      <c r="CW89" s="4">
        <v>1.06E-2</v>
      </c>
      <c r="CX89" s="4">
        <v>0.89100000000000001</v>
      </c>
      <c r="CY89" s="4">
        <v>0.55089999999999995</v>
      </c>
      <c r="CZ89" s="4">
        <v>0.93940000000000001</v>
      </c>
      <c r="DA89" s="4">
        <v>0.24060000000000001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0.58899999999999997</v>
      </c>
      <c r="EI89" s="5">
        <v>0.60929999999999995</v>
      </c>
      <c r="EJ89" s="5">
        <v>0.22770000000000001</v>
      </c>
      <c r="EK89" s="5">
        <v>1.06E-2</v>
      </c>
      <c r="EL89" s="5">
        <v>0.89039999999999997</v>
      </c>
      <c r="EM89" s="5">
        <v>0.55449999999999999</v>
      </c>
      <c r="EN89" s="5">
        <v>0.9395</v>
      </c>
      <c r="EO89" s="5">
        <v>0.12740000000000001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>
        <v>0.58819999999999995</v>
      </c>
      <c r="FW89" s="4">
        <v>0.60870000000000002</v>
      </c>
      <c r="FX89" s="4">
        <v>0.22120000000000001</v>
      </c>
      <c r="FY89" s="4">
        <v>1.0500000000000001E-2</v>
      </c>
      <c r="FZ89" s="4">
        <v>0.89080000000000004</v>
      </c>
      <c r="GA89" s="4">
        <v>0.55369999999999997</v>
      </c>
      <c r="GB89" s="4">
        <v>0.93920000000000003</v>
      </c>
      <c r="GC89" s="4">
        <v>0.1201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0.58798000000000006</v>
      </c>
      <c r="II89" s="4">
        <f t="shared" si="17"/>
        <v>0.60730000000000006</v>
      </c>
      <c r="IJ89" s="4">
        <f t="shared" si="18"/>
        <v>0.22373999999999999</v>
      </c>
      <c r="IK89" s="4">
        <f t="shared" si="19"/>
        <v>1.056E-2</v>
      </c>
      <c r="IL89" s="4">
        <f t="shared" si="20"/>
        <v>0.8906400000000001</v>
      </c>
      <c r="IM89" s="4">
        <f t="shared" si="21"/>
        <v>0.55303999999999998</v>
      </c>
      <c r="IN89" s="4">
        <f t="shared" si="22"/>
        <v>0.93988000000000016</v>
      </c>
      <c r="IO89" s="4">
        <f t="shared" si="23"/>
        <v>0.14779999999999999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r=0.5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r=0.5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r=0.5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r=0.5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k=10, r=0.5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k=10, r=0.5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k=10, r=0.5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>
        <v>0.58699999999999997</v>
      </c>
      <c r="S90" s="4">
        <v>0.60260000000000002</v>
      </c>
      <c r="T90" s="4">
        <v>0.23219999999999999</v>
      </c>
      <c r="U90" s="4">
        <v>1.06E-2</v>
      </c>
      <c r="V90" s="4">
        <v>0.88919999999999999</v>
      </c>
      <c r="W90" s="4">
        <v>0.55279999999999996</v>
      </c>
      <c r="X90" s="4">
        <v>0.94020000000000004</v>
      </c>
      <c r="Y90" s="4">
        <v>0.1542</v>
      </c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0.58919999999999995</v>
      </c>
      <c r="BG90" s="14">
        <v>0.60819999999999996</v>
      </c>
      <c r="BH90" s="14">
        <v>0.2215</v>
      </c>
      <c r="BI90" s="14">
        <v>1.0500000000000001E-2</v>
      </c>
      <c r="BJ90" s="14">
        <v>0.89139999999999997</v>
      </c>
      <c r="BK90" s="14">
        <v>0.55259999999999998</v>
      </c>
      <c r="BL90" s="14">
        <v>0.94110000000000005</v>
      </c>
      <c r="BM90" s="14">
        <v>9.9900000000000003E-2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0.5887</v>
      </c>
      <c r="CU90" s="4">
        <v>0.60680000000000001</v>
      </c>
      <c r="CV90" s="4">
        <v>0.22220000000000001</v>
      </c>
      <c r="CW90" s="4">
        <v>1.06E-2</v>
      </c>
      <c r="CX90" s="4">
        <v>0.89059999999999995</v>
      </c>
      <c r="CY90" s="4">
        <v>0.55059999999999998</v>
      </c>
      <c r="CZ90" s="4">
        <v>0.93940000000000001</v>
      </c>
      <c r="DA90" s="4">
        <v>0.2006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>
        <v>0.5897</v>
      </c>
      <c r="EI90" s="5">
        <v>0.6089</v>
      </c>
      <c r="EJ90" s="5">
        <v>0.22939999999999999</v>
      </c>
      <c r="EK90" s="5">
        <v>1.06E-2</v>
      </c>
      <c r="EL90" s="5">
        <v>0.89019999999999999</v>
      </c>
      <c r="EM90" s="5">
        <v>0.55420000000000003</v>
      </c>
      <c r="EN90" s="5">
        <v>0.9395</v>
      </c>
      <c r="EO90" s="5">
        <v>0.13089999999999999</v>
      </c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>
        <v>0.58879999999999999</v>
      </c>
      <c r="FW90" s="4">
        <v>0.60809999999999997</v>
      </c>
      <c r="FX90" s="4">
        <v>0.22359999999999999</v>
      </c>
      <c r="FY90" s="4">
        <v>1.0500000000000001E-2</v>
      </c>
      <c r="FZ90" s="4">
        <v>0.89029999999999998</v>
      </c>
      <c r="GA90" s="4">
        <v>0.5534</v>
      </c>
      <c r="GB90" s="4">
        <v>0.93920000000000003</v>
      </c>
      <c r="GC90" s="4">
        <v>0.12280000000000001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0.58867999999999998</v>
      </c>
      <c r="II90" s="4">
        <f t="shared" ref="II90" si="25">AVERAGEIFS(B90:IG90,metrics.rec,"MSE")</f>
        <v>0.6069199999999999</v>
      </c>
      <c r="IJ90" s="4">
        <f t="shared" ref="IJ90" si="26">AVERAGEIFS(B90:IG90,metrics.rec,"R")</f>
        <v>0.22578000000000001</v>
      </c>
      <c r="IK90" s="4">
        <f t="shared" ref="IK90" si="27">AVERAGEIFS(B90:IG90,metrics.rec,"Precision")</f>
        <v>1.056E-2</v>
      </c>
      <c r="IL90" s="4">
        <f t="shared" ref="IL90" si="28">AVERAGEIFS(B90:IG90,metrics.rec,"Recall")</f>
        <v>0.89033999999999991</v>
      </c>
      <c r="IM90" s="4">
        <f t="shared" ref="IM90" si="29">AVERAGEIFS(B90:IG90,metrics.rec,"Coverage")</f>
        <v>0.55271999999999999</v>
      </c>
      <c r="IN90" s="4">
        <f t="shared" ref="IN90" si="30">AVERAGEIFS(B90:IG90,metrics.rec,"Recatio")</f>
        <v>0.93988000000000016</v>
      </c>
      <c r="IO90" s="4">
        <f t="shared" ref="IO90" si="31">AVERAGEIFS(B90:IG90,metrics.rec,"Time")</f>
        <v>0.14168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k=5,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k=20,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k=10,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>
        <v>0.58740000000000003</v>
      </c>
      <c r="S91" s="4">
        <v>0.60350000000000004</v>
      </c>
      <c r="T91" s="4">
        <v>0.2301</v>
      </c>
      <c r="U91" s="4">
        <v>1.06E-2</v>
      </c>
      <c r="V91" s="4">
        <v>0.88919999999999999</v>
      </c>
      <c r="W91" s="4">
        <v>0.55310000000000004</v>
      </c>
      <c r="X91" s="4">
        <v>0.94020000000000004</v>
      </c>
      <c r="Y91" s="4">
        <v>0.122</v>
      </c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0.58960000000000001</v>
      </c>
      <c r="BG91" s="14">
        <v>0.60929999999999995</v>
      </c>
      <c r="BH91" s="14">
        <v>0.21970000000000001</v>
      </c>
      <c r="BI91" s="14">
        <v>1.0500000000000001E-2</v>
      </c>
      <c r="BJ91" s="14">
        <v>0.89149999999999996</v>
      </c>
      <c r="BK91" s="14">
        <v>0.55300000000000005</v>
      </c>
      <c r="BL91" s="14">
        <v>0.94110000000000005</v>
      </c>
      <c r="BM91" s="14">
        <v>9.9400000000000002E-2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0.58899999999999997</v>
      </c>
      <c r="CU91" s="4">
        <v>0.60770000000000002</v>
      </c>
      <c r="CV91" s="4">
        <v>0.22109999999999999</v>
      </c>
      <c r="CW91" s="4">
        <v>1.06E-2</v>
      </c>
      <c r="CX91" s="4">
        <v>0.89080000000000004</v>
      </c>
      <c r="CY91" s="4">
        <v>0.55089999999999995</v>
      </c>
      <c r="CZ91" s="4">
        <v>0.93940000000000001</v>
      </c>
      <c r="DA91" s="4">
        <v>0.1976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>
        <v>0.59</v>
      </c>
      <c r="EI91" s="5">
        <v>0.60970000000000002</v>
      </c>
      <c r="EJ91" s="5">
        <v>0.22869999999999999</v>
      </c>
      <c r="EK91" s="5">
        <v>1.06E-2</v>
      </c>
      <c r="EL91" s="5">
        <v>0.89029999999999998</v>
      </c>
      <c r="EM91" s="5">
        <v>0.55449999999999999</v>
      </c>
      <c r="EN91" s="5">
        <v>0.9395</v>
      </c>
      <c r="EO91" s="5">
        <v>0.1298</v>
      </c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>
        <v>0.58919999999999995</v>
      </c>
      <c r="FW91" s="4">
        <v>0.60899999999999999</v>
      </c>
      <c r="FX91" s="4">
        <v>0.222</v>
      </c>
      <c r="FY91" s="4">
        <v>1.0500000000000001E-2</v>
      </c>
      <c r="FZ91" s="4">
        <v>0.89039999999999997</v>
      </c>
      <c r="GA91" s="4">
        <v>0.55369999999999997</v>
      </c>
      <c r="GB91" s="4">
        <v>0.93920000000000003</v>
      </c>
      <c r="GC91" s="4">
        <v>0.1135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0.58904000000000001</v>
      </c>
      <c r="II91" s="4">
        <f t="shared" ref="II91" si="33">AVERAGEIFS(B91:IG91,metrics.rec,"MSE")</f>
        <v>0.60784000000000005</v>
      </c>
      <c r="IJ91" s="4">
        <f t="shared" ref="IJ91" si="34">AVERAGEIFS(B91:IG91,metrics.rec,"R")</f>
        <v>0.22431999999999999</v>
      </c>
      <c r="IK91" s="4">
        <f t="shared" ref="IK91" si="35">AVERAGEIFS(B91:IG91,metrics.rec,"Precision")</f>
        <v>1.056E-2</v>
      </c>
      <c r="IL91" s="4">
        <f t="shared" ref="IL91" si="36">AVERAGEIFS(B91:IG91,metrics.rec,"Recall")</f>
        <v>0.8904399999999999</v>
      </c>
      <c r="IM91" s="4">
        <f t="shared" ref="IM91" si="37">AVERAGEIFS(B91:IG91,metrics.rec,"Coverage")</f>
        <v>0.55303999999999998</v>
      </c>
      <c r="IN91" s="4">
        <f t="shared" ref="IN91" si="38">AVERAGEIFS(B91:IG91,metrics.rec,"Recatio")</f>
        <v>0.93988000000000016</v>
      </c>
      <c r="IO91" s="4">
        <f t="shared" ref="IO91" si="39">AVERAGEIFS(B91:IG91,metrics.rec,"Time")</f>
        <v>0.13245999999999999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k=20,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k=10, r=0.5</v>
      </c>
    </row>
    <row r="92" spans="1:257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>
        <v>0.58760000000000001</v>
      </c>
      <c r="S92" s="4">
        <v>0.60319999999999996</v>
      </c>
      <c r="T92" s="4">
        <v>0.23100000000000001</v>
      </c>
      <c r="U92" s="4">
        <v>1.06E-2</v>
      </c>
      <c r="V92" s="4">
        <v>0.88900000000000001</v>
      </c>
      <c r="W92" s="4"/>
      <c r="X92" s="4">
        <v>0.94020000000000004</v>
      </c>
      <c r="Y92" s="4">
        <v>0.14199999999999999</v>
      </c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0.58950000000000002</v>
      </c>
      <c r="BG92" s="14">
        <v>0.60829999999999995</v>
      </c>
      <c r="BH92" s="14">
        <v>0.2208</v>
      </c>
      <c r="BI92" s="14">
        <v>1.0500000000000001E-2</v>
      </c>
      <c r="BJ92" s="14">
        <v>0.89119999999999999</v>
      </c>
      <c r="BK92" s="14"/>
      <c r="BL92" s="14">
        <v>0.94110000000000005</v>
      </c>
      <c r="BM92" s="14">
        <v>0.15240000000000001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0.58889999999999998</v>
      </c>
      <c r="CU92" s="4">
        <v>0.60670000000000002</v>
      </c>
      <c r="CV92" s="4">
        <v>0.22239999999999999</v>
      </c>
      <c r="CW92" s="4">
        <v>1.06E-2</v>
      </c>
      <c r="CX92" s="4">
        <v>0.89039999999999997</v>
      </c>
      <c r="CY92" s="4">
        <v>0.55089999999999995</v>
      </c>
      <c r="CZ92" s="4">
        <v>0.9395</v>
      </c>
      <c r="DA92" s="4">
        <v>0.18540000000000001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0.59</v>
      </c>
      <c r="EI92" s="5">
        <v>0.60909999999999997</v>
      </c>
      <c r="EJ92" s="5">
        <v>0.22919999999999999</v>
      </c>
      <c r="EK92" s="5">
        <v>1.06E-2</v>
      </c>
      <c r="EL92" s="5">
        <v>0.89</v>
      </c>
      <c r="EM92" s="5">
        <v>0.55449999999999999</v>
      </c>
      <c r="EN92" s="5">
        <v>0.9395</v>
      </c>
      <c r="EO92" s="5">
        <v>0.128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0.58919999999999995</v>
      </c>
      <c r="FW92" s="4">
        <v>0.60829999999999995</v>
      </c>
      <c r="FX92" s="4">
        <v>0.2228</v>
      </c>
      <c r="FY92" s="4">
        <v>1.0500000000000001E-2</v>
      </c>
      <c r="FZ92" s="4">
        <v>0.89019999999999999</v>
      </c>
      <c r="GA92" s="4">
        <v>0.55369999999999997</v>
      </c>
      <c r="GB92" s="4">
        <v>0.93920000000000003</v>
      </c>
      <c r="GC92" s="4">
        <v>0.1135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0.58904000000000001</v>
      </c>
      <c r="II92" s="4">
        <f t="shared" si="17"/>
        <v>0.60711999999999988</v>
      </c>
      <c r="IJ92" s="4">
        <f t="shared" si="18"/>
        <v>0.22523999999999997</v>
      </c>
      <c r="IK92" s="4">
        <f t="shared" si="19"/>
        <v>1.056E-2</v>
      </c>
      <c r="IL92" s="4">
        <f t="shared" si="20"/>
        <v>0.89016000000000006</v>
      </c>
      <c r="IM92" s="4">
        <f t="shared" si="21"/>
        <v>0.55303333333333338</v>
      </c>
      <c r="IN92" s="4">
        <f t="shared" si="22"/>
        <v>0.93990000000000007</v>
      </c>
      <c r="IO92" s="4">
        <f t="shared" si="23"/>
        <v>0.14426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r=0.5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r=0.5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r=0.5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r=0.5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k=10, r=0.5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k=10, r=0.5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k=50, r=0.5</v>
      </c>
    </row>
    <row r="93" spans="1:257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 t="e">
        <f t="shared" si="16"/>
        <v>#DIV/0!</v>
      </c>
      <c r="II93" s="4" t="e">
        <f t="shared" si="17"/>
        <v>#DIV/0!</v>
      </c>
      <c r="IJ93" s="4" t="e">
        <f t="shared" si="18"/>
        <v>#DIV/0!</v>
      </c>
      <c r="IK93" s="4" t="e">
        <f t="shared" si="19"/>
        <v>#DIV/0!</v>
      </c>
      <c r="IL93" s="4" t="e">
        <f t="shared" si="20"/>
        <v>#DIV/0!</v>
      </c>
      <c r="IM93" s="4" t="e">
        <f t="shared" si="21"/>
        <v>#DIV/0!</v>
      </c>
      <c r="IN93" s="4" t="e">
        <f t="shared" si="22"/>
        <v>#DIV/0!</v>
      </c>
      <c r="IO93" s="4" t="e">
        <f t="shared" si="23"/>
        <v>#DIV/0!</v>
      </c>
      <c r="IP93" s="1" t="e" cm="1">
        <f t="array" aca="1" ref="IP93" ca="1">CONCATENATE(INDIRECT(ADDRESS(1,MATCH(_xlfn.MINIFS(B93:IG93,metrics.rec,"MAE"),B93:IG93,0)+1)), ", ", INDIRECT(ADDRESS(2,MATCH(_xlfn.MINIFS(B93:IG93,metrics.rec,"MAE"),B93:IG93,0)+1)))</f>
        <v>#N/A</v>
      </c>
      <c r="IQ93" s="1" t="e" cm="1">
        <f t="array" aca="1" ref="IQ93" ca="1">CONCATENATE(INDIRECT(ADDRESS(1,MATCH(_xlfn.MINIFS(B93:IG93,metrics.rec,"MSE"),B93:IG93,0)+1)), ", ", INDIRECT(ADDRESS(2,MATCH(_xlfn.MINIFS(B93:IG93,metrics.rec,"MSE"),B93:IG93,0)+1)))</f>
        <v>#N/A</v>
      </c>
      <c r="IR93" s="1" t="e" cm="1">
        <f t="array" aca="1" ref="IR93" ca="1">CONCATENATE(INDIRECT(ADDRESS(1,MATCH(_xlfn.MAXIFS(B93:IG93,metrics.rec,"R"),B93:IG93,0)+1)), ", ", INDIRECT(ADDRESS(2,MATCH(_xlfn.MAXIFS(B93:IG93,metrics.rec,"R"),B93:IG93,0)+1)))</f>
        <v>#N/A</v>
      </c>
      <c r="IS93" s="1" t="e" cm="1">
        <f t="array" aca="1" ref="IS93" ca="1">CONCATENATE(INDIRECT(ADDRESS(1,MATCH(_xlfn.MAXIFS(B93:IG93,metrics.rec,"Precision"),B93:IG93,0)+1)), ", ", INDIRECT(ADDRESS(2,MATCH(_xlfn.MAXIFS(B93:IG93,metrics.rec,"Precision"),B93:IG93,0)+1)))</f>
        <v>#N/A</v>
      </c>
      <c r="IT93" s="1" t="e" cm="1">
        <f t="array" aca="1" ref="IT93" ca="1">CONCATENATE(INDIRECT(ADDRESS(1,MATCH(_xlfn.MAXIFS(B93:IG93,metrics.rec,"Recall"),B93:IG93,0)+1)), ", ", INDIRECT(ADDRESS(2,MATCH(_xlfn.MAXIFS(B93:IG93,metrics.rec,"Recall"),B93:IG93,0)+1)))</f>
        <v>#N/A</v>
      </c>
      <c r="IU93" s="1" t="e" cm="1">
        <f t="array" aca="1" ref="IU93" ca="1">CONCATENATE(INDIRECT(ADDRESS(1,MATCH(_xlfn.MAXIFS(B93:IG93,metrics.rec,"Coverage"),B93:IG93,0)+1)), ", ", INDIRECT(ADDRESS(2,MATCH(_xlfn.MAXIFS(B93:IG93,metrics.rec,"Coverage"),B93:IG93,0)+1)))</f>
        <v>#N/A</v>
      </c>
      <c r="IV93" s="1" t="e" cm="1">
        <f t="array" aca="1" ref="IV93" ca="1">CONCATENATE(INDIRECT(ADDRESS(1,MATCH(_xlfn.MAXIFS(B93:IG93,metrics.rec,"Recatio"),B93:IG93,0)+1)), ", ", INDIRECT(ADDRESS(2,MATCH(_xlfn.MAXIFS(B93:IG93,metrics.rec,"Recatio"),B93:IG93,0)+1)))</f>
        <v>#N/A</v>
      </c>
      <c r="IW93" s="1" t="e" cm="1">
        <f t="array" aca="1" ref="IW93" ca="1">CONCATENATE(INDIRECT(ADDRESS(1,MATCH(_xlfn.MINIFS(B93:IG93,metrics.rec,"Time"),B93:IG93,0)+1)), ", ", INDIRECT(ADDRESS(2,MATCH(_xlfn.MINIFS(B93:IG93,metrics.rec,"Time"),B93:IG93,0)+1)))</f>
        <v>#N/A</v>
      </c>
    </row>
    <row r="94" spans="1:257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 t="e">
        <f t="shared" si="16"/>
        <v>#DIV/0!</v>
      </c>
      <c r="II94" s="4" t="e">
        <f t="shared" si="17"/>
        <v>#DIV/0!</v>
      </c>
      <c r="IJ94" s="4" t="e">
        <f t="shared" si="18"/>
        <v>#DIV/0!</v>
      </c>
      <c r="IK94" s="4" t="e">
        <f t="shared" si="19"/>
        <v>#DIV/0!</v>
      </c>
      <c r="IL94" s="4" t="e">
        <f t="shared" si="20"/>
        <v>#DIV/0!</v>
      </c>
      <c r="IM94" s="4" t="e">
        <f t="shared" si="21"/>
        <v>#DIV/0!</v>
      </c>
      <c r="IN94" s="4" t="e">
        <f t="shared" si="22"/>
        <v>#DIV/0!</v>
      </c>
      <c r="IO94" s="4" t="e">
        <f t="shared" si="23"/>
        <v>#DIV/0!</v>
      </c>
      <c r="IP94" s="1" t="e" cm="1">
        <f t="array" aca="1" ref="IP94" ca="1">CONCATENATE(INDIRECT(ADDRESS(1,MATCH(_xlfn.MINIFS(B94:IG94,metrics.rec,"MAE"),B94:IG94,0)+1)), ", ", INDIRECT(ADDRESS(2,MATCH(_xlfn.MINIFS(B94:IG94,metrics.rec,"MAE"),B94:IG94,0)+1)))</f>
        <v>#N/A</v>
      </c>
      <c r="IQ94" s="1" t="e" cm="1">
        <f t="array" aca="1" ref="IQ94" ca="1">CONCATENATE(INDIRECT(ADDRESS(1,MATCH(_xlfn.MINIFS(B94:IG94,metrics.rec,"MSE"),B94:IG94,0)+1)), ", ", INDIRECT(ADDRESS(2,MATCH(_xlfn.MINIFS(B94:IG94,metrics.rec,"MSE"),B94:IG94,0)+1)))</f>
        <v>#N/A</v>
      </c>
      <c r="IR94" s="1" t="e" cm="1">
        <f t="array" aca="1" ref="IR94" ca="1">CONCATENATE(INDIRECT(ADDRESS(1,MATCH(_xlfn.MAXIFS(B94:IG94,metrics.rec,"R"),B94:IG94,0)+1)), ", ", INDIRECT(ADDRESS(2,MATCH(_xlfn.MAXIFS(B94:IG94,metrics.rec,"R"),B94:IG94,0)+1)))</f>
        <v>#N/A</v>
      </c>
      <c r="IS94" s="1" t="e" cm="1">
        <f t="array" aca="1" ref="IS94" ca="1">CONCATENATE(INDIRECT(ADDRESS(1,MATCH(_xlfn.MAXIFS(B94:IG94,metrics.rec,"Precision"),B94:IG94,0)+1)), ", ", INDIRECT(ADDRESS(2,MATCH(_xlfn.MAXIFS(B94:IG94,metrics.rec,"Precision"),B94:IG94,0)+1)))</f>
        <v>#N/A</v>
      </c>
      <c r="IT94" s="1" t="e" cm="1">
        <f t="array" aca="1" ref="IT94" ca="1">CONCATENATE(INDIRECT(ADDRESS(1,MATCH(_xlfn.MAXIFS(B94:IG94,metrics.rec,"Recall"),B94:IG94,0)+1)), ", ", INDIRECT(ADDRESS(2,MATCH(_xlfn.MAXIFS(B94:IG94,metrics.rec,"Recall"),B94:IG94,0)+1)))</f>
        <v>#N/A</v>
      </c>
      <c r="IU94" s="1" t="e" cm="1">
        <f t="array" aca="1" ref="IU94" ca="1">CONCATENATE(INDIRECT(ADDRESS(1,MATCH(_xlfn.MAXIFS(B94:IG94,metrics.rec,"Coverage"),B94:IG94,0)+1)), ", ", INDIRECT(ADDRESS(2,MATCH(_xlfn.MAXIFS(B94:IG94,metrics.rec,"Coverage"),B94:IG94,0)+1)))</f>
        <v>#N/A</v>
      </c>
      <c r="IV94" s="1" t="e" cm="1">
        <f t="array" aca="1" ref="IV94" ca="1">CONCATENATE(INDIRECT(ADDRESS(1,MATCH(_xlfn.MAXIFS(B94:IG94,metrics.rec,"Recatio"),B94:IG94,0)+1)), ", ", INDIRECT(ADDRESS(2,MATCH(_xlfn.MAXIFS(B94:IG94,metrics.rec,"Recatio"),B94:IG94,0)+1)))</f>
        <v>#N/A</v>
      </c>
      <c r="IW94" s="1" t="e" cm="1">
        <f t="array" aca="1" ref="IW94" ca="1">CONCATENATE(INDIRECT(ADDRESS(1,MATCH(_xlfn.MINIFS(B94:IG94,metrics.rec,"Time"),B94:IG94,0)+1)), ", ", INDIRECT(ADDRESS(2,MATCH(_xlfn.MINIFS(B94:IG94,metrics.rec,"Time"),B94:IG94,0)+1)))</f>
        <v>#N/A</v>
      </c>
    </row>
    <row r="95" spans="1:257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 t="e">
        <f t="shared" si="16"/>
        <v>#DIV/0!</v>
      </c>
      <c r="II95" s="4" t="e">
        <f t="shared" si="17"/>
        <v>#DIV/0!</v>
      </c>
      <c r="IJ95" s="4" t="e">
        <f t="shared" si="18"/>
        <v>#DIV/0!</v>
      </c>
      <c r="IK95" s="4" t="e">
        <f t="shared" si="19"/>
        <v>#DIV/0!</v>
      </c>
      <c r="IL95" s="4" t="e">
        <f t="shared" si="20"/>
        <v>#DIV/0!</v>
      </c>
      <c r="IM95" s="4" t="e">
        <f t="shared" si="21"/>
        <v>#DIV/0!</v>
      </c>
      <c r="IN95" s="4" t="e">
        <f t="shared" si="22"/>
        <v>#DIV/0!</v>
      </c>
      <c r="IO95" s="4" t="e">
        <f t="shared" si="23"/>
        <v>#DIV/0!</v>
      </c>
      <c r="IP95" s="1" t="e" cm="1">
        <f t="array" aca="1" ref="IP95" ca="1">CONCATENATE(INDIRECT(ADDRESS(1,MATCH(_xlfn.MINIFS(B95:IG95,metrics.rec,"MAE"),B95:IG95,0)+1)), ", ", INDIRECT(ADDRESS(2,MATCH(_xlfn.MINIFS(B95:IG95,metrics.rec,"MAE"),B95:IG95,0)+1)))</f>
        <v>#N/A</v>
      </c>
      <c r="IQ95" s="1" t="e" cm="1">
        <f t="array" aca="1" ref="IQ95" ca="1">CONCATENATE(INDIRECT(ADDRESS(1,MATCH(_xlfn.MINIFS(B95:IG95,metrics.rec,"MSE"),B95:IG95,0)+1)), ", ", INDIRECT(ADDRESS(2,MATCH(_xlfn.MINIFS(B95:IG95,metrics.rec,"MSE"),B95:IG95,0)+1)))</f>
        <v>#N/A</v>
      </c>
      <c r="IR95" s="1" t="e" cm="1">
        <f t="array" aca="1" ref="IR95" ca="1">CONCATENATE(INDIRECT(ADDRESS(1,MATCH(_xlfn.MAXIFS(B95:IG95,metrics.rec,"R"),B95:IG95,0)+1)), ", ", INDIRECT(ADDRESS(2,MATCH(_xlfn.MAXIFS(B95:IG95,metrics.rec,"R"),B95:IG95,0)+1)))</f>
        <v>#N/A</v>
      </c>
      <c r="IS95" s="1" t="e" cm="1">
        <f t="array" aca="1" ref="IS95" ca="1">CONCATENATE(INDIRECT(ADDRESS(1,MATCH(_xlfn.MAXIFS(B95:IG95,metrics.rec,"Precision"),B95:IG95,0)+1)), ", ", INDIRECT(ADDRESS(2,MATCH(_xlfn.MAXIFS(B95:IG95,metrics.rec,"Precision"),B95:IG95,0)+1)))</f>
        <v>#N/A</v>
      </c>
      <c r="IT95" s="1" t="e" cm="1">
        <f t="array" aca="1" ref="IT95" ca="1">CONCATENATE(INDIRECT(ADDRESS(1,MATCH(_xlfn.MAXIFS(B95:IG95,metrics.rec,"Recall"),B95:IG95,0)+1)), ", ", INDIRECT(ADDRESS(2,MATCH(_xlfn.MAXIFS(B95:IG95,metrics.rec,"Recall"),B95:IG95,0)+1)))</f>
        <v>#N/A</v>
      </c>
      <c r="IU95" s="1" t="e" cm="1">
        <f t="array" aca="1" ref="IU95" ca="1">CONCATENATE(INDIRECT(ADDRESS(1,MATCH(_xlfn.MAXIFS(B95:IG95,metrics.rec,"Coverage"),B95:IG95,0)+1)), ", ", INDIRECT(ADDRESS(2,MATCH(_xlfn.MAXIFS(B95:IG95,metrics.rec,"Coverage"),B95:IG95,0)+1)))</f>
        <v>#N/A</v>
      </c>
      <c r="IV95" s="1" t="e" cm="1">
        <f t="array" aca="1" ref="IV95" ca="1">CONCATENATE(INDIRECT(ADDRESS(1,MATCH(_xlfn.MAXIFS(B95:IG95,metrics.rec,"Recatio"),B95:IG95,0)+1)), ", ", INDIRECT(ADDRESS(2,MATCH(_xlfn.MAXIFS(B95:IG95,metrics.rec,"Recatio"),B95:IG95,0)+1)))</f>
        <v>#N/A</v>
      </c>
      <c r="IW95" s="1" t="e" cm="1">
        <f t="array" aca="1" ref="IW95" ca="1">CONCATENATE(INDIRECT(ADDRESS(1,MATCH(_xlfn.MINIFS(B95:IG95,metrics.rec,"Time"),B95:IG95,0)+1)), ", ", INDIRECT(ADDRESS(2,MATCH(_xlfn.MINIFS(B95:IG95,metrics.rec,"Time"),B95:IG95,0)+1)))</f>
        <v>#N/A</v>
      </c>
    </row>
    <row r="96" spans="1:257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>
        <v>0.59030000000000005</v>
      </c>
      <c r="S96" s="4">
        <v>0.61129999999999995</v>
      </c>
      <c r="T96" s="4">
        <v>0.2263</v>
      </c>
      <c r="U96" s="4">
        <v>8.0999999999999996E-3</v>
      </c>
      <c r="V96" s="4">
        <v>0.89710000000000001</v>
      </c>
      <c r="W96" s="4"/>
      <c r="X96" s="4">
        <v>0.94640000000000002</v>
      </c>
      <c r="Y96" s="4">
        <v>0.15090000000000001</v>
      </c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0.59230000000000005</v>
      </c>
      <c r="BG96" s="14">
        <v>0.61680000000000001</v>
      </c>
      <c r="BH96" s="14">
        <v>0.2147</v>
      </c>
      <c r="BI96" s="14">
        <v>8.0000000000000002E-3</v>
      </c>
      <c r="BJ96" s="14">
        <v>0.90010000000000001</v>
      </c>
      <c r="BK96" s="14"/>
      <c r="BL96" s="14">
        <v>0.94740000000000002</v>
      </c>
      <c r="BM96" s="14">
        <v>0.19020000000000001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0.59199999999999997</v>
      </c>
      <c r="CU96" s="4">
        <v>0.61539999999999995</v>
      </c>
      <c r="CV96" s="4">
        <v>0.216</v>
      </c>
      <c r="CW96" s="4">
        <v>8.0999999999999996E-3</v>
      </c>
      <c r="CX96" s="4">
        <v>0.89900000000000002</v>
      </c>
      <c r="CY96" s="4">
        <v>0.72770000000000001</v>
      </c>
      <c r="CZ96" s="4">
        <v>0.9456</v>
      </c>
      <c r="DA96" s="4">
        <v>0.1905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0.59330000000000005</v>
      </c>
      <c r="EI96" s="5">
        <v>0.61799999999999999</v>
      </c>
      <c r="EJ96" s="5">
        <v>0.2213</v>
      </c>
      <c r="EK96" s="5">
        <v>8.0999999999999996E-3</v>
      </c>
      <c r="EL96" s="5">
        <v>0.89910000000000001</v>
      </c>
      <c r="EM96" s="5">
        <v>0.72960000000000003</v>
      </c>
      <c r="EN96" s="5">
        <v>0.94479999999999997</v>
      </c>
      <c r="EO96" s="5">
        <v>0.15340000000000001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0.59219999999999995</v>
      </c>
      <c r="FW96" s="4">
        <v>0.61719999999999997</v>
      </c>
      <c r="FX96" s="4">
        <v>0.2157</v>
      </c>
      <c r="FY96" s="4">
        <v>8.0999999999999996E-3</v>
      </c>
      <c r="FZ96" s="4">
        <v>0.89910000000000001</v>
      </c>
      <c r="GA96" s="4">
        <v>0.72970000000000002</v>
      </c>
      <c r="GB96" s="4">
        <v>0.94530000000000003</v>
      </c>
      <c r="GC96" s="4">
        <v>0.1101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0.59201999999999999</v>
      </c>
      <c r="II96" s="4">
        <f t="shared" si="17"/>
        <v>0.61573999999999995</v>
      </c>
      <c r="IJ96" s="4">
        <f t="shared" si="18"/>
        <v>0.21880000000000002</v>
      </c>
      <c r="IK96" s="4">
        <f t="shared" si="19"/>
        <v>8.0799999999999986E-3</v>
      </c>
      <c r="IL96" s="4">
        <f t="shared" si="20"/>
        <v>0.8988799999999999</v>
      </c>
      <c r="IM96" s="4">
        <f t="shared" si="21"/>
        <v>0.72900000000000009</v>
      </c>
      <c r="IN96" s="4">
        <f t="shared" si="22"/>
        <v>0.94589999999999996</v>
      </c>
      <c r="IO96" s="4">
        <f t="shared" si="23"/>
        <v>0.15901999999999999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r=0.5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r=0.5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r=0.5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r=0.5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k=10, r=0.5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k=50,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k=10, r=0.5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k=50, r=0.5</v>
      </c>
    </row>
    <row r="97" spans="1:257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>
        <v>0.58899999999999997</v>
      </c>
      <c r="S97" s="4">
        <v>0.61040000000000005</v>
      </c>
      <c r="T97" s="4">
        <v>0.2319</v>
      </c>
      <c r="U97" s="4">
        <v>8.0999999999999996E-3</v>
      </c>
      <c r="V97" s="4">
        <v>0.89639999999999997</v>
      </c>
      <c r="W97" s="4"/>
      <c r="X97" s="4">
        <v>0.94640000000000002</v>
      </c>
      <c r="Y97" s="4">
        <v>0.15310000000000001</v>
      </c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0.59089999999999998</v>
      </c>
      <c r="BG97" s="14">
        <v>0.61639999999999995</v>
      </c>
      <c r="BH97" s="14">
        <v>0.21820000000000001</v>
      </c>
      <c r="BI97" s="14">
        <v>8.0000000000000002E-3</v>
      </c>
      <c r="BJ97" s="14">
        <v>0.89900000000000002</v>
      </c>
      <c r="BK97" s="14"/>
      <c r="BL97" s="14">
        <v>0.94740000000000002</v>
      </c>
      <c r="BM97" s="14">
        <v>0.1668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0.59060000000000001</v>
      </c>
      <c r="CU97" s="4">
        <v>0.6149</v>
      </c>
      <c r="CV97" s="4">
        <v>0.21879999999999999</v>
      </c>
      <c r="CW97" s="4">
        <v>8.0999999999999996E-3</v>
      </c>
      <c r="CX97" s="4">
        <v>0.8982</v>
      </c>
      <c r="CY97" s="4">
        <v>0.72640000000000005</v>
      </c>
      <c r="CZ97" s="4">
        <v>0.9456</v>
      </c>
      <c r="DA97" s="4">
        <v>0.18809999999999999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0.59189999999999998</v>
      </c>
      <c r="EI97" s="5">
        <v>0.61760000000000004</v>
      </c>
      <c r="EJ97" s="5">
        <v>0.22589999999999999</v>
      </c>
      <c r="EK97" s="5">
        <v>8.0999999999999996E-3</v>
      </c>
      <c r="EL97" s="5">
        <v>0.89800000000000002</v>
      </c>
      <c r="EM97" s="5">
        <v>0.72829999999999995</v>
      </c>
      <c r="EN97" s="5">
        <v>0.94479999999999997</v>
      </c>
      <c r="EO97" s="5">
        <v>0.12839999999999999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0.59089999999999998</v>
      </c>
      <c r="FW97" s="4">
        <v>0.61699999999999999</v>
      </c>
      <c r="FX97" s="4">
        <v>0.22070000000000001</v>
      </c>
      <c r="FY97" s="4">
        <v>8.0999999999999996E-3</v>
      </c>
      <c r="FZ97" s="4">
        <v>0.8982</v>
      </c>
      <c r="GA97" s="4">
        <v>0.72840000000000005</v>
      </c>
      <c r="GB97" s="4">
        <v>0.94530000000000003</v>
      </c>
      <c r="GC97" s="4">
        <v>0.1086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0.59065999999999996</v>
      </c>
      <c r="II97" s="4">
        <f t="shared" si="17"/>
        <v>0.61525999999999992</v>
      </c>
      <c r="IJ97" s="4">
        <f t="shared" si="18"/>
        <v>0.22309999999999999</v>
      </c>
      <c r="IK97" s="4">
        <f t="shared" si="19"/>
        <v>8.0799999999999986E-3</v>
      </c>
      <c r="IL97" s="4">
        <f t="shared" si="20"/>
        <v>0.89795999999999998</v>
      </c>
      <c r="IM97" s="4">
        <f t="shared" si="21"/>
        <v>0.72770000000000001</v>
      </c>
      <c r="IN97" s="4">
        <f t="shared" si="22"/>
        <v>0.94589999999999996</v>
      </c>
      <c r="IO97" s="4">
        <f t="shared" si="23"/>
        <v>0.14899999999999999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r=0.5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r=0.5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r=0.5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r=0.5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k=10, r=0.5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k=50,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k=10, r=0.5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k=50, r=0.5</v>
      </c>
    </row>
    <row r="98" spans="1:257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>
        <v>0.59470000000000001</v>
      </c>
      <c r="S98" s="4">
        <v>0.61880000000000002</v>
      </c>
      <c r="T98" s="4">
        <v>0.219</v>
      </c>
      <c r="U98" s="4">
        <v>8.2000000000000007E-3</v>
      </c>
      <c r="V98" s="4">
        <v>0.89890000000000003</v>
      </c>
      <c r="W98" s="4">
        <v>0.71950000000000003</v>
      </c>
      <c r="X98" s="4">
        <v>0.94640000000000002</v>
      </c>
      <c r="Y98" s="4">
        <v>0.1071</v>
      </c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0.59699999999999998</v>
      </c>
      <c r="BG98" s="14">
        <v>0.624</v>
      </c>
      <c r="BH98" s="14">
        <v>0.20860000000000001</v>
      </c>
      <c r="BI98" s="14">
        <v>8.2000000000000007E-3</v>
      </c>
      <c r="BJ98" s="14">
        <v>0.90229999999999999</v>
      </c>
      <c r="BK98" s="14">
        <v>0.72340000000000004</v>
      </c>
      <c r="BL98" s="14">
        <v>0.94740000000000002</v>
      </c>
      <c r="BM98" s="14">
        <v>9.6100000000000005E-2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0.59589999999999999</v>
      </c>
      <c r="CU98" s="4">
        <v>0.62139999999999995</v>
      </c>
      <c r="CV98" s="4">
        <v>0.2097</v>
      </c>
      <c r="CW98" s="4">
        <v>8.2000000000000007E-3</v>
      </c>
      <c r="CX98" s="4">
        <v>0.90069999999999995</v>
      </c>
      <c r="CY98" s="4">
        <v>0.71740000000000004</v>
      </c>
      <c r="CZ98" s="4">
        <v>0.9456</v>
      </c>
      <c r="DA98" s="4">
        <v>0.2175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0.59740000000000004</v>
      </c>
      <c r="EI98" s="5">
        <v>0.62480000000000002</v>
      </c>
      <c r="EJ98" s="5">
        <v>0.21529999999999999</v>
      </c>
      <c r="EK98" s="5">
        <v>8.3000000000000001E-3</v>
      </c>
      <c r="EL98" s="5">
        <v>0.90059999999999996</v>
      </c>
      <c r="EM98" s="5">
        <v>0.71840000000000004</v>
      </c>
      <c r="EN98" s="5">
        <v>0.94479999999999997</v>
      </c>
      <c r="EO98" s="5">
        <v>0.12130000000000001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>
        <v>0.59640000000000004</v>
      </c>
      <c r="FW98" s="4">
        <v>0.62350000000000005</v>
      </c>
      <c r="FX98" s="4">
        <v>0.20860000000000001</v>
      </c>
      <c r="FY98" s="4">
        <v>8.2000000000000007E-3</v>
      </c>
      <c r="FZ98" s="4">
        <v>0.90059999999999996</v>
      </c>
      <c r="GA98" s="4">
        <v>0.71899999999999997</v>
      </c>
      <c r="GB98" s="4">
        <v>0.94530000000000003</v>
      </c>
      <c r="GC98" s="4">
        <v>0.1082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0.59627999999999992</v>
      </c>
      <c r="II98" s="4">
        <f t="shared" si="17"/>
        <v>0.62249999999999994</v>
      </c>
      <c r="IJ98" s="4">
        <f t="shared" si="18"/>
        <v>0.21223999999999998</v>
      </c>
      <c r="IK98" s="4">
        <f t="shared" si="19"/>
        <v>8.2200000000000016E-3</v>
      </c>
      <c r="IL98" s="4">
        <f t="shared" si="20"/>
        <v>0.90061999999999998</v>
      </c>
      <c r="IM98" s="4">
        <f t="shared" si="21"/>
        <v>0.71954000000000007</v>
      </c>
      <c r="IN98" s="4">
        <f t="shared" si="22"/>
        <v>0.94589999999999996</v>
      </c>
      <c r="IO98" s="4">
        <f t="shared" si="23"/>
        <v>0.13003999999999999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r=0.5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r=0.5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r=0.5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k=20, r=0.5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k=10, r=0.5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k=10,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k=10, r=0.5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k=10, r=0.5</v>
      </c>
    </row>
    <row r="99" spans="1:257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>
        <v>0.59</v>
      </c>
      <c r="S99" s="4">
        <v>0.61119999999999997</v>
      </c>
      <c r="T99" s="4">
        <v>0.2296</v>
      </c>
      <c r="U99" s="4">
        <v>8.0999999999999996E-3</v>
      </c>
      <c r="V99" s="4">
        <v>0.89590000000000003</v>
      </c>
      <c r="W99" s="4">
        <v>0.73009999999999997</v>
      </c>
      <c r="X99" s="4">
        <v>0.94640000000000002</v>
      </c>
      <c r="Y99" s="4">
        <v>0.10780000000000001</v>
      </c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0.59230000000000005</v>
      </c>
      <c r="BG99" s="14">
        <v>0.61750000000000005</v>
      </c>
      <c r="BH99" s="14">
        <v>0.21440000000000001</v>
      </c>
      <c r="BI99" s="14">
        <v>8.0000000000000002E-3</v>
      </c>
      <c r="BJ99" s="14">
        <v>0.89910000000000001</v>
      </c>
      <c r="BK99" s="14">
        <v>0.73340000000000005</v>
      </c>
      <c r="BL99" s="14">
        <v>0.94740000000000002</v>
      </c>
      <c r="BM99" s="14">
        <v>9.7199999999999995E-2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0.59179999999999999</v>
      </c>
      <c r="CU99" s="4">
        <v>0.61609999999999998</v>
      </c>
      <c r="CV99" s="4">
        <v>0.21659999999999999</v>
      </c>
      <c r="CW99" s="4">
        <v>8.0999999999999996E-3</v>
      </c>
      <c r="CX99" s="4">
        <v>0.8982</v>
      </c>
      <c r="CY99" s="4">
        <v>0.7268</v>
      </c>
      <c r="CZ99" s="4">
        <v>0.9456</v>
      </c>
      <c r="DA99" s="4">
        <v>0.32450000000000001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>
        <v>0.59309999999999996</v>
      </c>
      <c r="EI99" s="5">
        <v>0.61870000000000003</v>
      </c>
      <c r="EJ99" s="5">
        <v>0.22389999999999999</v>
      </c>
      <c r="EK99" s="5">
        <v>8.0999999999999996E-3</v>
      </c>
      <c r="EL99" s="5">
        <v>0.89790000000000003</v>
      </c>
      <c r="EM99" s="5">
        <v>0.72860000000000003</v>
      </c>
      <c r="EN99" s="5">
        <v>0.94479999999999997</v>
      </c>
      <c r="EO99" s="5">
        <v>0.12470000000000001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>
        <v>0.59219999999999995</v>
      </c>
      <c r="FW99" s="4">
        <v>0.61799999999999999</v>
      </c>
      <c r="FX99" s="4">
        <v>0.21709999999999999</v>
      </c>
      <c r="FY99" s="4">
        <v>8.0999999999999996E-3</v>
      </c>
      <c r="FZ99" s="4">
        <v>0.8982</v>
      </c>
      <c r="GA99" s="4">
        <v>0.72870000000000001</v>
      </c>
      <c r="GB99" s="4">
        <v>0.94530000000000003</v>
      </c>
      <c r="GC99" s="4">
        <v>0.1145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0.59188000000000007</v>
      </c>
      <c r="II99" s="4">
        <f t="shared" si="17"/>
        <v>0.61629999999999996</v>
      </c>
      <c r="IJ99" s="4">
        <f t="shared" si="18"/>
        <v>0.22031999999999999</v>
      </c>
      <c r="IK99" s="4">
        <f t="shared" si="19"/>
        <v>8.0799999999999986E-3</v>
      </c>
      <c r="IL99" s="4">
        <f t="shared" si="20"/>
        <v>0.89785999999999999</v>
      </c>
      <c r="IM99" s="4">
        <f t="shared" si="21"/>
        <v>0.72952000000000006</v>
      </c>
      <c r="IN99" s="4">
        <f t="shared" si="22"/>
        <v>0.94589999999999996</v>
      </c>
      <c r="IO99" s="4">
        <f t="shared" si="23"/>
        <v>0.15374000000000004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r=0.5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r=0.5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r=0.5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r=0.5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k=10, r=0.5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k=10,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k=10, r=0.5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k=10, r=0.5</v>
      </c>
    </row>
    <row r="100" spans="1:257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>
        <v>0.58930000000000005</v>
      </c>
      <c r="S100" s="4">
        <v>0.60919999999999996</v>
      </c>
      <c r="T100" s="4">
        <v>0.23169999999999999</v>
      </c>
      <c r="U100" s="4">
        <v>8.0999999999999996E-3</v>
      </c>
      <c r="V100" s="4">
        <v>0.89439999999999997</v>
      </c>
      <c r="W100" s="4">
        <v>0.72819999999999996</v>
      </c>
      <c r="X100" s="4">
        <v>0.94640000000000002</v>
      </c>
      <c r="Y100" s="4">
        <v>0.1065</v>
      </c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0.59130000000000005</v>
      </c>
      <c r="BG100" s="14">
        <v>0.61509999999999998</v>
      </c>
      <c r="BH100" s="14">
        <v>0.21709999999999999</v>
      </c>
      <c r="BI100" s="14">
        <v>8.0000000000000002E-3</v>
      </c>
      <c r="BJ100" s="14">
        <v>0.89700000000000002</v>
      </c>
      <c r="BK100" s="14">
        <v>0.73150000000000004</v>
      </c>
      <c r="BL100" s="14">
        <v>0.94740000000000002</v>
      </c>
      <c r="BM100" s="14">
        <v>9.5699999999999993E-2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0.59089999999999998</v>
      </c>
      <c r="CU100" s="4">
        <v>0.61370000000000002</v>
      </c>
      <c r="CV100" s="4">
        <v>0.21759999999999999</v>
      </c>
      <c r="CW100" s="4">
        <v>8.0999999999999996E-3</v>
      </c>
      <c r="CX100" s="4">
        <v>0.89610000000000001</v>
      </c>
      <c r="CY100" s="4">
        <v>0.72489999999999999</v>
      </c>
      <c r="CZ100" s="4">
        <v>0.9456</v>
      </c>
      <c r="DA100" s="4">
        <v>0.20039999999999999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0.59189999999999998</v>
      </c>
      <c r="EI100" s="5">
        <v>0.61560000000000004</v>
      </c>
      <c r="EJ100" s="5">
        <v>0.22639999999999999</v>
      </c>
      <c r="EK100" s="5">
        <v>8.0999999999999996E-3</v>
      </c>
      <c r="EL100" s="5">
        <v>0.89600000000000002</v>
      </c>
      <c r="EM100" s="5">
        <v>0.72660000000000002</v>
      </c>
      <c r="EN100" s="5">
        <v>0.94479999999999997</v>
      </c>
      <c r="EO100" s="5">
        <v>0.121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>
        <v>0.59119999999999995</v>
      </c>
      <c r="FW100" s="4">
        <v>0.61550000000000005</v>
      </c>
      <c r="FX100" s="4">
        <v>0.21940000000000001</v>
      </c>
      <c r="FY100" s="4">
        <v>8.0999999999999996E-3</v>
      </c>
      <c r="FZ100" s="4">
        <v>0.89629999999999999</v>
      </c>
      <c r="GA100" s="4">
        <v>0.7268</v>
      </c>
      <c r="GB100" s="4">
        <v>0.94530000000000003</v>
      </c>
      <c r="GC100" s="4">
        <v>0.12230000000000001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0.59092</v>
      </c>
      <c r="II100" s="4">
        <f t="shared" si="17"/>
        <v>0.61382000000000003</v>
      </c>
      <c r="IJ100" s="4">
        <f t="shared" si="18"/>
        <v>0.22244000000000003</v>
      </c>
      <c r="IK100" s="4">
        <f t="shared" si="19"/>
        <v>8.0799999999999986E-3</v>
      </c>
      <c r="IL100" s="4">
        <f t="shared" si="20"/>
        <v>0.89595999999999998</v>
      </c>
      <c r="IM100" s="4">
        <f t="shared" si="21"/>
        <v>0.72760000000000002</v>
      </c>
      <c r="IN100" s="4">
        <f t="shared" si="22"/>
        <v>0.94589999999999996</v>
      </c>
      <c r="IO100" s="4">
        <f t="shared" si="23"/>
        <v>0.12917999999999999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r=0.5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r=0.5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r=0.5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r=0.5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k=10, r=0.5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k=10,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k=10, r=0.5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k=10, r=0.5</v>
      </c>
    </row>
    <row r="101" spans="1:257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>
        <v>0.58760000000000001</v>
      </c>
      <c r="S101" s="4">
        <v>0.60980000000000001</v>
      </c>
      <c r="T101" s="4">
        <v>0.23</v>
      </c>
      <c r="U101" s="4">
        <v>8.0999999999999996E-3</v>
      </c>
      <c r="V101" s="4">
        <v>0.89259999999999995</v>
      </c>
      <c r="W101" s="4">
        <v>0.72589999999999999</v>
      </c>
      <c r="X101" s="4">
        <v>0.94640000000000002</v>
      </c>
      <c r="Y101" s="4">
        <v>0.1086</v>
      </c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0.58960000000000001</v>
      </c>
      <c r="BG101" s="14">
        <v>0.61650000000000005</v>
      </c>
      <c r="BH101" s="14">
        <v>0.2213</v>
      </c>
      <c r="BI101" s="14">
        <v>8.0000000000000002E-3</v>
      </c>
      <c r="BJ101" s="14">
        <v>0.89490000000000003</v>
      </c>
      <c r="BK101" s="14">
        <v>0.72899999999999998</v>
      </c>
      <c r="BL101" s="14">
        <v>0.94740000000000002</v>
      </c>
      <c r="BM101" s="14">
        <v>9.7100000000000006E-2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0.58899999999999997</v>
      </c>
      <c r="CU101" s="4">
        <v>0.61409999999999998</v>
      </c>
      <c r="CV101" s="4">
        <v>0.21929999999999999</v>
      </c>
      <c r="CW101" s="4">
        <v>8.0999999999999996E-3</v>
      </c>
      <c r="CX101" s="4">
        <v>0.89419999999999999</v>
      </c>
      <c r="CY101" s="4">
        <v>0.72260000000000002</v>
      </c>
      <c r="CZ101" s="4">
        <v>0.9456</v>
      </c>
      <c r="DA101" s="4">
        <v>0.2102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0.59030000000000005</v>
      </c>
      <c r="EI101" s="5">
        <v>0.61699999999999999</v>
      </c>
      <c r="EJ101" s="5">
        <v>0.2273</v>
      </c>
      <c r="EK101" s="5">
        <v>8.0999999999999996E-3</v>
      </c>
      <c r="EL101" s="5">
        <v>0.89370000000000005</v>
      </c>
      <c r="EM101" s="5">
        <v>0.72419999999999995</v>
      </c>
      <c r="EN101" s="5">
        <v>0.94479999999999997</v>
      </c>
      <c r="EO101" s="5">
        <v>0.125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>
        <v>0.58960000000000001</v>
      </c>
      <c r="FW101" s="4">
        <v>0.61670000000000003</v>
      </c>
      <c r="FX101" s="4">
        <v>0.22339999999999999</v>
      </c>
      <c r="FY101" s="4">
        <v>8.0999999999999996E-3</v>
      </c>
      <c r="FZ101" s="4">
        <v>0.89410000000000001</v>
      </c>
      <c r="GA101" s="4">
        <v>0.72440000000000004</v>
      </c>
      <c r="GB101" s="4">
        <v>0.94530000000000003</v>
      </c>
      <c r="GC101" s="4">
        <v>0.1162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0.58921999999999997</v>
      </c>
      <c r="II101" s="4">
        <f t="shared" si="17"/>
        <v>0.61482000000000014</v>
      </c>
      <c r="IJ101" s="4">
        <f t="shared" si="18"/>
        <v>0.22426000000000004</v>
      </c>
      <c r="IK101" s="4">
        <f t="shared" si="19"/>
        <v>8.0799999999999986E-3</v>
      </c>
      <c r="IL101" s="4">
        <f t="shared" si="20"/>
        <v>0.89390000000000003</v>
      </c>
      <c r="IM101" s="4">
        <f t="shared" si="21"/>
        <v>0.72521999999999998</v>
      </c>
      <c r="IN101" s="4">
        <f t="shared" si="22"/>
        <v>0.94589999999999996</v>
      </c>
      <c r="IO101" s="4">
        <f t="shared" si="23"/>
        <v>0.13141999999999998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r=0.5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r=0.5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r=0.5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r=0.5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k=10, r=0.5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k=10,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k=10, r=0.5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k=10, r=0.5</v>
      </c>
    </row>
    <row r="102" spans="1:257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>
        <v>0.58960000000000001</v>
      </c>
      <c r="S102" s="4">
        <v>0.61229999999999996</v>
      </c>
      <c r="T102" s="4">
        <v>0.22869999999999999</v>
      </c>
      <c r="U102" s="4">
        <v>8.0999999999999996E-3</v>
      </c>
      <c r="V102" s="4">
        <v>0.89639999999999997</v>
      </c>
      <c r="W102" s="4">
        <v>0.7298</v>
      </c>
      <c r="X102" s="4">
        <v>0.94640000000000002</v>
      </c>
      <c r="Y102" s="4">
        <v>0.1085</v>
      </c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0.59160000000000001</v>
      </c>
      <c r="BG102" s="14">
        <v>0.61850000000000005</v>
      </c>
      <c r="BH102" s="14">
        <v>0.21679999999999999</v>
      </c>
      <c r="BI102" s="14">
        <v>8.0000000000000002E-3</v>
      </c>
      <c r="BJ102" s="14">
        <v>0.89900000000000002</v>
      </c>
      <c r="BK102" s="14">
        <v>0.73309999999999997</v>
      </c>
      <c r="BL102" s="14">
        <v>0.94740000000000002</v>
      </c>
      <c r="BM102" s="14">
        <v>9.69E-2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0.59119999999999995</v>
      </c>
      <c r="CU102" s="4">
        <v>0.61670000000000003</v>
      </c>
      <c r="CV102" s="4">
        <v>0.2177</v>
      </c>
      <c r="CW102" s="4">
        <v>8.0999999999999996E-3</v>
      </c>
      <c r="CX102" s="4">
        <v>0.89810000000000001</v>
      </c>
      <c r="CY102" s="4">
        <v>0.72660000000000002</v>
      </c>
      <c r="CZ102" s="4">
        <v>0.9456</v>
      </c>
      <c r="DA102" s="4">
        <v>0.19320000000000001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0.5927</v>
      </c>
      <c r="EI102" s="5">
        <v>0.61980000000000002</v>
      </c>
      <c r="EJ102" s="5">
        <v>0.22489999999999999</v>
      </c>
      <c r="EK102" s="5">
        <v>8.0999999999999996E-3</v>
      </c>
      <c r="EL102" s="5">
        <v>0.89790000000000003</v>
      </c>
      <c r="EM102" s="5">
        <v>0.72829999999999995</v>
      </c>
      <c r="EN102" s="5">
        <v>0.94479999999999997</v>
      </c>
      <c r="EO102" s="5">
        <v>0.30969999999999998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>
        <v>0.5917</v>
      </c>
      <c r="FW102" s="4">
        <v>0.61899999999999999</v>
      </c>
      <c r="FX102" s="4">
        <v>0.21929999999999999</v>
      </c>
      <c r="FY102" s="4">
        <v>8.0999999999999996E-3</v>
      </c>
      <c r="FZ102" s="4">
        <v>0.89810000000000001</v>
      </c>
      <c r="GA102" s="4">
        <v>0.72850000000000004</v>
      </c>
      <c r="GB102" s="4">
        <v>0.94530000000000003</v>
      </c>
      <c r="GC102" s="4">
        <v>0.1217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0.59136</v>
      </c>
      <c r="II102" s="4">
        <f t="shared" si="17"/>
        <v>0.61725999999999992</v>
      </c>
      <c r="IJ102" s="4">
        <f t="shared" si="18"/>
        <v>0.22147999999999998</v>
      </c>
      <c r="IK102" s="4">
        <f t="shared" si="19"/>
        <v>8.0799999999999986E-3</v>
      </c>
      <c r="IL102" s="4">
        <f t="shared" si="20"/>
        <v>0.89789999999999992</v>
      </c>
      <c r="IM102" s="4">
        <f t="shared" si="21"/>
        <v>0.72925999999999991</v>
      </c>
      <c r="IN102" s="4">
        <f t="shared" si="22"/>
        <v>0.94589999999999996</v>
      </c>
      <c r="IO102" s="4">
        <f t="shared" si="23"/>
        <v>0.16599999999999998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r=0.5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r=0.5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r=0.5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r=0.5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k=10, r=0.5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k=10,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k=10, r=0.5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k=10, r=0.5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>
        <v>0.58599999999999997</v>
      </c>
      <c r="S103" s="4">
        <v>0.60360000000000003</v>
      </c>
      <c r="T103" s="4">
        <v>0.22919999999999999</v>
      </c>
      <c r="U103" s="4">
        <v>1.06E-2</v>
      </c>
      <c r="V103" s="4">
        <v>0.88670000000000004</v>
      </c>
      <c r="W103" s="4">
        <v>0.55130000000000001</v>
      </c>
      <c r="X103" s="4">
        <v>0.94020000000000004</v>
      </c>
      <c r="Y103" s="4">
        <v>0.1047</v>
      </c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0.58779999999999999</v>
      </c>
      <c r="BG103" s="14">
        <v>0.60940000000000005</v>
      </c>
      <c r="BH103" s="14">
        <v>0.2208</v>
      </c>
      <c r="BI103" s="14">
        <v>1.0500000000000001E-2</v>
      </c>
      <c r="BJ103" s="14">
        <v>0.8891</v>
      </c>
      <c r="BK103" s="14">
        <v>0.55130000000000001</v>
      </c>
      <c r="BL103" s="14">
        <v>0.94110000000000005</v>
      </c>
      <c r="BM103" s="14">
        <v>9.2799999999999994E-2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0.58709999999999996</v>
      </c>
      <c r="CU103" s="4">
        <v>0.60709999999999997</v>
      </c>
      <c r="CV103" s="4">
        <v>0.22109999999999999</v>
      </c>
      <c r="CW103" s="4">
        <v>1.06E-2</v>
      </c>
      <c r="CX103" s="4">
        <v>0.88839999999999997</v>
      </c>
      <c r="CY103" s="4">
        <v>0.54930000000000001</v>
      </c>
      <c r="CZ103" s="4">
        <v>0.9395</v>
      </c>
      <c r="DA103" s="4">
        <v>0.17369999999999999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>
        <v>0.58850000000000002</v>
      </c>
      <c r="EI103" s="5">
        <v>0.61009999999999998</v>
      </c>
      <c r="EJ103" s="5">
        <v>0.22789999999999999</v>
      </c>
      <c r="EK103" s="5">
        <v>1.06E-2</v>
      </c>
      <c r="EL103" s="5">
        <v>0.88759999999999994</v>
      </c>
      <c r="EM103" s="5">
        <v>0.55289999999999995</v>
      </c>
      <c r="EN103" s="5">
        <v>0.9395</v>
      </c>
      <c r="EO103" s="5">
        <v>0.13159999999999999</v>
      </c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>
        <v>0.58760000000000001</v>
      </c>
      <c r="FW103" s="4">
        <v>0.60940000000000005</v>
      </c>
      <c r="FX103" s="4">
        <v>0.22220000000000001</v>
      </c>
      <c r="FY103" s="4">
        <v>1.0500000000000001E-2</v>
      </c>
      <c r="FZ103" s="4">
        <v>0.88800000000000001</v>
      </c>
      <c r="GA103" s="4">
        <v>0.55210000000000004</v>
      </c>
      <c r="GB103" s="4">
        <v>0.93920000000000003</v>
      </c>
      <c r="GC103" s="4">
        <v>0.115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0.58740000000000003</v>
      </c>
      <c r="II103" s="4">
        <f t="shared" ref="II103" si="41">AVERAGEIFS(B103:IG103,metrics.rec,"MSE")</f>
        <v>0.60792000000000002</v>
      </c>
      <c r="IJ103" s="4">
        <f t="shared" ref="IJ103" si="42">AVERAGEIFS(B103:IG103,metrics.rec,"R")</f>
        <v>0.22423999999999999</v>
      </c>
      <c r="IK103" s="4">
        <f t="shared" ref="IK103" si="43">AVERAGEIFS(B103:IG103,metrics.rec,"Precision")</f>
        <v>1.056E-2</v>
      </c>
      <c r="IL103" s="4">
        <f t="shared" ref="IL103" si="44">AVERAGEIFS(B103:IG103,metrics.rec,"Recall")</f>
        <v>0.88795999999999997</v>
      </c>
      <c r="IM103" s="4">
        <f t="shared" ref="IM103" si="45">AVERAGEIFS(B103:IG103,metrics.rec,"Coverage")</f>
        <v>0.55137999999999998</v>
      </c>
      <c r="IN103" s="4">
        <f t="shared" ref="IN103" si="46">AVERAGEIFS(B103:IG103,metrics.rec,"Recatio")</f>
        <v>0.93990000000000007</v>
      </c>
      <c r="IO103" s="4">
        <f t="shared" ref="IO103" si="47">AVERAGEIFS(B103:IG103,metrics.rec,"Time")</f>
        <v>0.12355999999999998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k=5,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k=20,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k=10, r=0.5</v>
      </c>
    </row>
    <row r="104" spans="1:257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14"/>
      <c r="K104" s="14"/>
      <c r="L104" s="14"/>
      <c r="M104" s="14"/>
      <c r="N104" s="14"/>
      <c r="O104" s="14"/>
      <c r="P104" s="14"/>
      <c r="Q104" s="14"/>
      <c r="R104" s="4"/>
      <c r="S104" s="4"/>
      <c r="T104" s="4"/>
      <c r="U104" s="4"/>
      <c r="V104" s="4"/>
      <c r="W104" s="4"/>
      <c r="X104" s="4"/>
      <c r="Y104" s="4"/>
      <c r="Z104" s="14"/>
      <c r="AA104" s="14"/>
      <c r="AB104" s="14"/>
      <c r="AC104" s="14"/>
      <c r="AD104" s="14"/>
      <c r="AE104" s="14"/>
      <c r="AF104" s="14"/>
      <c r="AG104" s="14"/>
      <c r="AH104" s="4"/>
      <c r="AI104" s="4"/>
      <c r="AJ104" s="4"/>
      <c r="AK104" s="4"/>
      <c r="AL104" s="4"/>
      <c r="AM104" s="4"/>
      <c r="AN104" s="4"/>
      <c r="AO104" s="4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 t="e">
        <f t="shared" si="16"/>
        <v>#DIV/0!</v>
      </c>
      <c r="II104" s="4" t="e">
        <f t="shared" si="17"/>
        <v>#DIV/0!</v>
      </c>
      <c r="IJ104" s="4" t="e">
        <f t="shared" si="18"/>
        <v>#DIV/0!</v>
      </c>
      <c r="IK104" s="4" t="e">
        <f t="shared" si="19"/>
        <v>#DIV/0!</v>
      </c>
      <c r="IL104" s="4" t="e">
        <f t="shared" si="20"/>
        <v>#DIV/0!</v>
      </c>
      <c r="IM104" s="4" t="e">
        <f t="shared" si="21"/>
        <v>#DIV/0!</v>
      </c>
      <c r="IN104" s="4" t="e">
        <f t="shared" si="22"/>
        <v>#DIV/0!</v>
      </c>
      <c r="IO104" s="4" t="e">
        <f t="shared" si="23"/>
        <v>#DIV/0!</v>
      </c>
      <c r="IP104" s="1" t="e" cm="1">
        <f t="array" aca="1" ref="IP104" ca="1">CONCATENATE(INDIRECT(ADDRESS(1,MATCH(_xlfn.MINIFS(B104:IG104,metrics.rec,"MAE"),B104:IG104,0)+1)), ", ", INDIRECT(ADDRESS(2,MATCH(_xlfn.MINIFS(B104:IG104,metrics.rec,"MAE"),B104:IG104,0)+1)))</f>
        <v>#N/A</v>
      </c>
      <c r="IQ104" s="1" t="e" cm="1">
        <f t="array" aca="1" ref="IQ104" ca="1">CONCATENATE(INDIRECT(ADDRESS(1,MATCH(_xlfn.MINIFS(B104:IG104,metrics.rec,"MSE"),B104:IG104,0)+1)), ", ", INDIRECT(ADDRESS(2,MATCH(_xlfn.MINIFS(B104:IG104,metrics.rec,"MSE"),B104:IG104,0)+1)))</f>
        <v>#N/A</v>
      </c>
      <c r="IR104" s="1" t="e" cm="1">
        <f t="array" aca="1" ref="IR104" ca="1">CONCATENATE(INDIRECT(ADDRESS(1,MATCH(_xlfn.MAXIFS(B104:IG104,metrics.rec,"R"),B104:IG104,0)+1)), ", ", INDIRECT(ADDRESS(2,MATCH(_xlfn.MAXIFS(B104:IG104,metrics.rec,"R"),B104:IG104,0)+1)))</f>
        <v>#N/A</v>
      </c>
      <c r="IS104" s="1" t="e" cm="1">
        <f t="array" aca="1" ref="IS104" ca="1">CONCATENATE(INDIRECT(ADDRESS(1,MATCH(_xlfn.MAXIFS(B104:IG104,metrics.rec,"Precision"),B104:IG104,0)+1)), ", ", INDIRECT(ADDRESS(2,MATCH(_xlfn.MAXIFS(B104:IG104,metrics.rec,"Precision"),B104:IG104,0)+1)))</f>
        <v>#N/A</v>
      </c>
      <c r="IT104" s="1" t="e" cm="1">
        <f t="array" aca="1" ref="IT104" ca="1">CONCATENATE(INDIRECT(ADDRESS(1,MATCH(_xlfn.MAXIFS(B104:IG104,metrics.rec,"Recall"),B104:IG104,0)+1)), ", ", INDIRECT(ADDRESS(2,MATCH(_xlfn.MAXIFS(B104:IG104,metrics.rec,"Recall"),B104:IG104,0)+1)))</f>
        <v>#N/A</v>
      </c>
      <c r="IU104" s="1" t="e" cm="1">
        <f t="array" aca="1" ref="IU104" ca="1">CONCATENATE(INDIRECT(ADDRESS(1,MATCH(_xlfn.MAXIFS(B104:IG104,metrics.rec,"Coverage"),B104:IG104,0)+1)), ", ", INDIRECT(ADDRESS(2,MATCH(_xlfn.MAXIFS(B104:IG104,metrics.rec,"Coverage"),B104:IG104,0)+1)))</f>
        <v>#N/A</v>
      </c>
      <c r="IV104" s="1" t="e" cm="1">
        <f t="array" aca="1" ref="IV104" ca="1">CONCATENATE(INDIRECT(ADDRESS(1,MATCH(_xlfn.MAXIFS(B104:IG104,metrics.rec,"Recatio"),B104:IG104,0)+1)), ", ", INDIRECT(ADDRESS(2,MATCH(_xlfn.MAXIFS(B104:IG104,metrics.rec,"Recatio"),B104:IG104,0)+1)))</f>
        <v>#N/A</v>
      </c>
      <c r="IW104" s="1" t="e" cm="1">
        <f t="array" aca="1" ref="IW104" ca="1">CONCATENATE(INDIRECT(ADDRESS(1,MATCH(_xlfn.MINIFS(B104:IG104,metrics.rec,"Time"),B104:IG104,0)+1)), ", ", INDIRECT(ADDRESS(2,MATCH(_xlfn.MINIFS(B104:IG104,metrics.rec,"Time"),B104:IG104,0)+1)))</f>
        <v>#N/A</v>
      </c>
    </row>
    <row r="105" spans="1:257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14"/>
      <c r="K105" s="14"/>
      <c r="L105" s="14"/>
      <c r="M105" s="14"/>
      <c r="N105" s="14"/>
      <c r="O105" s="14"/>
      <c r="P105" s="14"/>
      <c r="Q105" s="14"/>
      <c r="R105" s="4">
        <v>0.58720000000000006</v>
      </c>
      <c r="S105" s="4">
        <v>0.60360000000000003</v>
      </c>
      <c r="T105" s="4">
        <v>0.2243</v>
      </c>
      <c r="U105" s="4">
        <v>1.0500000000000001E-2</v>
      </c>
      <c r="V105" s="4">
        <v>0.88929999999999998</v>
      </c>
      <c r="W105" s="4"/>
      <c r="X105" s="4">
        <v>0.94020000000000004</v>
      </c>
      <c r="Y105" s="4">
        <v>0.14130000000000001</v>
      </c>
      <c r="Z105" s="14"/>
      <c r="AA105" s="14"/>
      <c r="AB105" s="14"/>
      <c r="AC105" s="14"/>
      <c r="AD105" s="14"/>
      <c r="AE105" s="14"/>
      <c r="AF105" s="14"/>
      <c r="AG105" s="14"/>
      <c r="AH105" s="4"/>
      <c r="AI105" s="4"/>
      <c r="AJ105" s="4"/>
      <c r="AK105" s="4"/>
      <c r="AL105" s="4"/>
      <c r="AM105" s="4"/>
      <c r="AN105" s="4"/>
      <c r="AO105" s="4"/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0.58930000000000005</v>
      </c>
      <c r="BG105" s="14">
        <v>0.60880000000000001</v>
      </c>
      <c r="BH105" s="14">
        <v>0.21579999999999999</v>
      </c>
      <c r="BI105" s="14">
        <v>1.0500000000000001E-2</v>
      </c>
      <c r="BJ105" s="14">
        <v>0.8921</v>
      </c>
      <c r="BK105" s="14"/>
      <c r="BL105" s="14">
        <v>0.94110000000000005</v>
      </c>
      <c r="BM105" s="14">
        <v>0.15260000000000001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>
        <v>0.58899999999999997</v>
      </c>
      <c r="CU105" s="4">
        <v>0.60780000000000001</v>
      </c>
      <c r="CV105" s="4">
        <v>0.2177</v>
      </c>
      <c r="CW105" s="4">
        <v>1.06E-2</v>
      </c>
      <c r="CX105" s="4">
        <v>0.89139999999999997</v>
      </c>
      <c r="CY105" s="4">
        <v>0.55230000000000001</v>
      </c>
      <c r="CZ105" s="4">
        <v>0.9395</v>
      </c>
      <c r="DA105" s="4">
        <v>0.1328</v>
      </c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14">
        <v>0.59009999999999996</v>
      </c>
      <c r="EI105" s="14">
        <v>0.61009999999999998</v>
      </c>
      <c r="EJ105" s="14">
        <v>0.22320000000000001</v>
      </c>
      <c r="EK105" s="14">
        <v>1.0500000000000001E-2</v>
      </c>
      <c r="EL105" s="14">
        <v>0.89080000000000004</v>
      </c>
      <c r="EM105" s="14">
        <v>0.55600000000000005</v>
      </c>
      <c r="EN105" s="14">
        <v>0.9395</v>
      </c>
      <c r="EO105" s="14">
        <v>0.14080000000000001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0.58919999999999995</v>
      </c>
      <c r="FW105" s="4">
        <v>0.60919999999999996</v>
      </c>
      <c r="FX105" s="4">
        <v>0.21690000000000001</v>
      </c>
      <c r="FY105" s="4">
        <v>1.0500000000000001E-2</v>
      </c>
      <c r="FZ105" s="4">
        <v>0.89100000000000001</v>
      </c>
      <c r="GA105" s="4">
        <v>0.55510000000000004</v>
      </c>
      <c r="GB105" s="4">
        <v>0.93920000000000003</v>
      </c>
      <c r="GC105" s="4">
        <v>0.114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0.58895999999999993</v>
      </c>
      <c r="II105" s="4">
        <f t="shared" si="17"/>
        <v>0.60790000000000011</v>
      </c>
      <c r="IJ105" s="4">
        <f t="shared" si="18"/>
        <v>0.21958000000000003</v>
      </c>
      <c r="IK105" s="4">
        <f t="shared" si="19"/>
        <v>1.0520000000000002E-2</v>
      </c>
      <c r="IL105" s="4">
        <f t="shared" si="20"/>
        <v>0.89092000000000005</v>
      </c>
      <c r="IM105" s="4">
        <f t="shared" si="21"/>
        <v>0.55446666666666677</v>
      </c>
      <c r="IN105" s="4">
        <f t="shared" si="22"/>
        <v>0.93990000000000007</v>
      </c>
      <c r="IO105" s="4">
        <f t="shared" si="23"/>
        <v>0.13630000000000003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r=0.5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r=0.5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r=0.5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k=15, r=0.5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k=10, r=0.5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k=10, r=0.5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k=50, r=0.5</v>
      </c>
    </row>
    <row r="106" spans="1:257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14"/>
      <c r="K106" s="14"/>
      <c r="L106" s="14"/>
      <c r="M106" s="14"/>
      <c r="N106" s="14"/>
      <c r="O106" s="14"/>
      <c r="P106" s="14"/>
      <c r="Q106" s="14"/>
      <c r="R106" s="4"/>
      <c r="S106" s="4"/>
      <c r="T106" s="4"/>
      <c r="U106" s="4"/>
      <c r="V106" s="4"/>
      <c r="W106" s="4"/>
      <c r="X106" s="4"/>
      <c r="Y106" s="4"/>
      <c r="Z106" s="14"/>
      <c r="AA106" s="14"/>
      <c r="AB106" s="14"/>
      <c r="AC106" s="14"/>
      <c r="AD106" s="14"/>
      <c r="AE106" s="14"/>
      <c r="AF106" s="14"/>
      <c r="AG106" s="14"/>
      <c r="AH106" s="4"/>
      <c r="AI106" s="4"/>
      <c r="AJ106" s="4"/>
      <c r="AK106" s="4"/>
      <c r="AL106" s="4"/>
      <c r="AM106" s="4"/>
      <c r="AN106" s="4"/>
      <c r="AO106" s="4"/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 t="e">
        <f t="shared" si="16"/>
        <v>#DIV/0!</v>
      </c>
      <c r="II106" s="4" t="e">
        <f t="shared" si="17"/>
        <v>#DIV/0!</v>
      </c>
      <c r="IJ106" s="4" t="e">
        <f t="shared" si="18"/>
        <v>#DIV/0!</v>
      </c>
      <c r="IK106" s="4" t="e">
        <f t="shared" si="19"/>
        <v>#DIV/0!</v>
      </c>
      <c r="IL106" s="4" t="e">
        <f t="shared" si="20"/>
        <v>#DIV/0!</v>
      </c>
      <c r="IM106" s="4" t="e">
        <f t="shared" si="21"/>
        <v>#DIV/0!</v>
      </c>
      <c r="IN106" s="4" t="e">
        <f t="shared" si="22"/>
        <v>#DIV/0!</v>
      </c>
      <c r="IO106" s="4" t="e">
        <f t="shared" si="23"/>
        <v>#DIV/0!</v>
      </c>
      <c r="IP106" s="1" t="e" cm="1">
        <f t="array" aca="1" ref="IP106" ca="1">CONCATENATE(INDIRECT(ADDRESS(1,MATCH(_xlfn.MINIFS(B106:IG106,metrics.rec,"MAE"),B106:IG106,0)+1)), ", ", INDIRECT(ADDRESS(2,MATCH(_xlfn.MINIFS(B106:IG106,metrics.rec,"MAE"),B106:IG106,0)+1)))</f>
        <v>#N/A</v>
      </c>
      <c r="IQ106" s="1" t="e" cm="1">
        <f t="array" aca="1" ref="IQ106" ca="1">CONCATENATE(INDIRECT(ADDRESS(1,MATCH(_xlfn.MINIFS(B106:IG106,metrics.rec,"MSE"),B106:IG106,0)+1)), ", ", INDIRECT(ADDRESS(2,MATCH(_xlfn.MINIFS(B106:IG106,metrics.rec,"MSE"),B106:IG106,0)+1)))</f>
        <v>#N/A</v>
      </c>
      <c r="IR106" s="1" t="e" cm="1">
        <f t="array" aca="1" ref="IR106" ca="1">CONCATENATE(INDIRECT(ADDRESS(1,MATCH(_xlfn.MAXIFS(B106:IG106,metrics.rec,"R"),B106:IG106,0)+1)), ", ", INDIRECT(ADDRESS(2,MATCH(_xlfn.MAXIFS(B106:IG106,metrics.rec,"R"),B106:IG106,0)+1)))</f>
        <v>#N/A</v>
      </c>
      <c r="IS106" s="1" t="e" cm="1">
        <f t="array" aca="1" ref="IS106" ca="1">CONCATENATE(INDIRECT(ADDRESS(1,MATCH(_xlfn.MAXIFS(B106:IG106,metrics.rec,"Precision"),B106:IG106,0)+1)), ", ", INDIRECT(ADDRESS(2,MATCH(_xlfn.MAXIFS(B106:IG106,metrics.rec,"Precision"),B106:IG106,0)+1)))</f>
        <v>#N/A</v>
      </c>
      <c r="IT106" s="1" t="e" cm="1">
        <f t="array" aca="1" ref="IT106" ca="1">CONCATENATE(INDIRECT(ADDRESS(1,MATCH(_xlfn.MAXIFS(B106:IG106,metrics.rec,"Recall"),B106:IG106,0)+1)), ", ", INDIRECT(ADDRESS(2,MATCH(_xlfn.MAXIFS(B106:IG106,metrics.rec,"Recall"),B106:IG106,0)+1)))</f>
        <v>#N/A</v>
      </c>
      <c r="IU106" s="1" t="e" cm="1">
        <f t="array" aca="1" ref="IU106" ca="1">CONCATENATE(INDIRECT(ADDRESS(1,MATCH(_xlfn.MAXIFS(B106:IG106,metrics.rec,"Coverage"),B106:IG106,0)+1)), ", ", INDIRECT(ADDRESS(2,MATCH(_xlfn.MAXIFS(B106:IG106,metrics.rec,"Coverage"),B106:IG106,0)+1)))</f>
        <v>#N/A</v>
      </c>
      <c r="IV106" s="1" t="e" cm="1">
        <f t="array" aca="1" ref="IV106" ca="1">CONCATENATE(INDIRECT(ADDRESS(1,MATCH(_xlfn.MAXIFS(B106:IG106,metrics.rec,"Recatio"),B106:IG106,0)+1)), ", ", INDIRECT(ADDRESS(2,MATCH(_xlfn.MAXIFS(B106:IG106,metrics.rec,"Recatio"),B106:IG106,0)+1)))</f>
        <v>#N/A</v>
      </c>
      <c r="IW106" s="1" t="e" cm="1">
        <f t="array" aca="1" ref="IW106" ca="1">CONCATENATE(INDIRECT(ADDRESS(1,MATCH(_xlfn.MINIFS(B106:IG106,metrics.rec,"Time"),B106:IG106,0)+1)), ", ", INDIRECT(ADDRESS(2,MATCH(_xlfn.MINIFS(B106:IG106,metrics.rec,"Time"),B106:IG106,0)+1)))</f>
        <v>#N/A</v>
      </c>
    </row>
    <row r="107" spans="1:257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14"/>
      <c r="K107" s="14"/>
      <c r="L107" s="14"/>
      <c r="M107" s="14"/>
      <c r="N107" s="14"/>
      <c r="O107" s="14"/>
      <c r="P107" s="14"/>
      <c r="Q107" s="14"/>
      <c r="R107" s="4"/>
      <c r="S107" s="4"/>
      <c r="T107" s="4"/>
      <c r="U107" s="4"/>
      <c r="V107" s="4"/>
      <c r="W107" s="4"/>
      <c r="X107" s="4"/>
      <c r="Y107" s="4"/>
      <c r="Z107" s="14"/>
      <c r="AA107" s="14"/>
      <c r="AB107" s="14"/>
      <c r="AC107" s="14"/>
      <c r="AD107" s="14"/>
      <c r="AE107" s="14"/>
      <c r="AF107" s="14"/>
      <c r="AG107" s="14"/>
      <c r="AH107" s="4"/>
      <c r="AI107" s="4"/>
      <c r="AJ107" s="4"/>
      <c r="AK107" s="4"/>
      <c r="AL107" s="4"/>
      <c r="AM107" s="4"/>
      <c r="AN107" s="4"/>
      <c r="AO107" s="4"/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 t="e">
        <f t="shared" si="16"/>
        <v>#DIV/0!</v>
      </c>
      <c r="II107" s="4" t="e">
        <f t="shared" si="17"/>
        <v>#DIV/0!</v>
      </c>
      <c r="IJ107" s="4" t="e">
        <f t="shared" si="18"/>
        <v>#DIV/0!</v>
      </c>
      <c r="IK107" s="4" t="e">
        <f t="shared" si="19"/>
        <v>#DIV/0!</v>
      </c>
      <c r="IL107" s="4" t="e">
        <f t="shared" si="20"/>
        <v>#DIV/0!</v>
      </c>
      <c r="IM107" s="4" t="e">
        <f t="shared" si="21"/>
        <v>#DIV/0!</v>
      </c>
      <c r="IN107" s="4" t="e">
        <f t="shared" si="22"/>
        <v>#DIV/0!</v>
      </c>
      <c r="IO107" s="4" t="e">
        <f t="shared" si="23"/>
        <v>#DIV/0!</v>
      </c>
      <c r="IP107" s="1" t="e" cm="1">
        <f t="array" aca="1" ref="IP107" ca="1">CONCATENATE(INDIRECT(ADDRESS(1,MATCH(_xlfn.MINIFS(B107:IG107,metrics.rec,"MAE"),B107:IG107,0)+1)), ", ", INDIRECT(ADDRESS(2,MATCH(_xlfn.MINIFS(B107:IG107,metrics.rec,"MAE"),B107:IG107,0)+1)))</f>
        <v>#N/A</v>
      </c>
      <c r="IQ107" s="1" t="e" cm="1">
        <f t="array" aca="1" ref="IQ107" ca="1">CONCATENATE(INDIRECT(ADDRESS(1,MATCH(_xlfn.MINIFS(B107:IG107,metrics.rec,"MSE"),B107:IG107,0)+1)), ", ", INDIRECT(ADDRESS(2,MATCH(_xlfn.MINIFS(B107:IG107,metrics.rec,"MSE"),B107:IG107,0)+1)))</f>
        <v>#N/A</v>
      </c>
      <c r="IR107" s="1" t="e" cm="1">
        <f t="array" aca="1" ref="IR107" ca="1">CONCATENATE(INDIRECT(ADDRESS(1,MATCH(_xlfn.MAXIFS(B107:IG107,metrics.rec,"R"),B107:IG107,0)+1)), ", ", INDIRECT(ADDRESS(2,MATCH(_xlfn.MAXIFS(B107:IG107,metrics.rec,"R"),B107:IG107,0)+1)))</f>
        <v>#N/A</v>
      </c>
      <c r="IS107" s="1" t="e" cm="1">
        <f t="array" aca="1" ref="IS107" ca="1">CONCATENATE(INDIRECT(ADDRESS(1,MATCH(_xlfn.MAXIFS(B107:IG107,metrics.rec,"Precision"),B107:IG107,0)+1)), ", ", INDIRECT(ADDRESS(2,MATCH(_xlfn.MAXIFS(B107:IG107,metrics.rec,"Precision"),B107:IG107,0)+1)))</f>
        <v>#N/A</v>
      </c>
      <c r="IT107" s="1" t="e" cm="1">
        <f t="array" aca="1" ref="IT107" ca="1">CONCATENATE(INDIRECT(ADDRESS(1,MATCH(_xlfn.MAXIFS(B107:IG107,metrics.rec,"Recall"),B107:IG107,0)+1)), ", ", INDIRECT(ADDRESS(2,MATCH(_xlfn.MAXIFS(B107:IG107,metrics.rec,"Recall"),B107:IG107,0)+1)))</f>
        <v>#N/A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e" cm="1">
        <f t="array" aca="1" ref="IV107" ca="1">CONCATENATE(INDIRECT(ADDRESS(1,MATCH(_xlfn.MAXIFS(B107:IG107,metrics.rec,"Recatio"),B107:IG107,0)+1)), ", ", INDIRECT(ADDRESS(2,MATCH(_xlfn.MAXIFS(B107:IG107,metrics.rec,"Recatio"),B107:IG107,0)+1)))</f>
        <v>#N/A</v>
      </c>
      <c r="IW107" s="1" t="e" cm="1">
        <f t="array" aca="1" ref="IW107" ca="1">CONCATENATE(INDIRECT(ADDRESS(1,MATCH(_xlfn.MINIFS(B107:IG107,metrics.rec,"Time"),B107:IG107,0)+1)), ", ", INDIRECT(ADDRESS(2,MATCH(_xlfn.MINIFS(B107:IG107,metrics.rec,"Time"),B107:IG107,0)+1)))</f>
        <v>#N/A</v>
      </c>
    </row>
    <row r="108" spans="1:257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14"/>
      <c r="K108" s="14"/>
      <c r="L108" s="14"/>
      <c r="M108" s="14"/>
      <c r="N108" s="14"/>
      <c r="O108" s="14"/>
      <c r="P108" s="14"/>
      <c r="Q108" s="14"/>
      <c r="R108" s="4"/>
      <c r="S108" s="4"/>
      <c r="T108" s="4"/>
      <c r="U108" s="4"/>
      <c r="V108" s="4"/>
      <c r="W108" s="4"/>
      <c r="X108" s="4"/>
      <c r="Y108" s="4"/>
      <c r="Z108" s="14"/>
      <c r="AA108" s="14"/>
      <c r="AB108" s="14"/>
      <c r="AC108" s="14"/>
      <c r="AD108" s="14"/>
      <c r="AE108" s="14"/>
      <c r="AF108" s="14"/>
      <c r="AG108" s="14"/>
      <c r="AH108" s="4"/>
      <c r="AI108" s="4"/>
      <c r="AJ108" s="4"/>
      <c r="AK108" s="4"/>
      <c r="AL108" s="4"/>
      <c r="AM108" s="4"/>
      <c r="AN108" s="4"/>
      <c r="AO108" s="4"/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 t="e">
        <f t="shared" si="16"/>
        <v>#DIV/0!</v>
      </c>
      <c r="II108" s="4" t="e">
        <f t="shared" si="17"/>
        <v>#DIV/0!</v>
      </c>
      <c r="IJ108" s="4" t="e">
        <f t="shared" si="18"/>
        <v>#DIV/0!</v>
      </c>
      <c r="IK108" s="4" t="e">
        <f t="shared" si="19"/>
        <v>#DIV/0!</v>
      </c>
      <c r="IL108" s="4" t="e">
        <f t="shared" si="20"/>
        <v>#DIV/0!</v>
      </c>
      <c r="IM108" s="4" t="e">
        <f t="shared" si="21"/>
        <v>#DIV/0!</v>
      </c>
      <c r="IN108" s="4" t="e">
        <f t="shared" si="22"/>
        <v>#DIV/0!</v>
      </c>
      <c r="IO108" s="4" t="e">
        <f t="shared" si="23"/>
        <v>#DIV/0!</v>
      </c>
      <c r="IP108" s="1" t="e" cm="1">
        <f t="array" aca="1" ref="IP108" ca="1">CONCATENATE(INDIRECT(ADDRESS(1,MATCH(_xlfn.MINIFS(B108:IG108,metrics.rec,"MAE"),B108:IG108,0)+1)), ", ", INDIRECT(ADDRESS(2,MATCH(_xlfn.MINIFS(B108:IG108,metrics.rec,"MAE"),B108:IG108,0)+1)))</f>
        <v>#N/A</v>
      </c>
      <c r="IQ108" s="1" t="e" cm="1">
        <f t="array" aca="1" ref="IQ108" ca="1">CONCATENATE(INDIRECT(ADDRESS(1,MATCH(_xlfn.MINIFS(B108:IG108,metrics.rec,"MSE"),B108:IG108,0)+1)), ", ", INDIRECT(ADDRESS(2,MATCH(_xlfn.MINIFS(B108:IG108,metrics.rec,"MSE"),B108:IG108,0)+1)))</f>
        <v>#N/A</v>
      </c>
      <c r="IR108" s="1" t="e" cm="1">
        <f t="array" aca="1" ref="IR108" ca="1">CONCATENATE(INDIRECT(ADDRESS(1,MATCH(_xlfn.MAXIFS(B108:IG108,metrics.rec,"R"),B108:IG108,0)+1)), ", ", INDIRECT(ADDRESS(2,MATCH(_xlfn.MAXIFS(B108:IG108,metrics.rec,"R"),B108:IG108,0)+1)))</f>
        <v>#N/A</v>
      </c>
      <c r="IS108" s="1" t="e" cm="1">
        <f t="array" aca="1" ref="IS108" ca="1">CONCATENATE(INDIRECT(ADDRESS(1,MATCH(_xlfn.MAXIFS(B108:IG108,metrics.rec,"Precision"),B108:IG108,0)+1)), ", ", INDIRECT(ADDRESS(2,MATCH(_xlfn.MAXIFS(B108:IG108,metrics.rec,"Precision"),B108:IG108,0)+1)))</f>
        <v>#N/A</v>
      </c>
      <c r="IT108" s="1" t="e" cm="1">
        <f t="array" aca="1" ref="IT108" ca="1">CONCATENATE(INDIRECT(ADDRESS(1,MATCH(_xlfn.MAXIFS(B108:IG108,metrics.rec,"Recall"),B108:IG108,0)+1)), ", ", INDIRECT(ADDRESS(2,MATCH(_xlfn.MAXIFS(B108:IG108,metrics.rec,"Recall"),B108:IG108,0)+1)))</f>
        <v>#N/A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e" cm="1">
        <f t="array" aca="1" ref="IV108" ca="1">CONCATENATE(INDIRECT(ADDRESS(1,MATCH(_xlfn.MAXIFS(B108:IG108,metrics.rec,"Recatio"),B108:IG108,0)+1)), ", ", INDIRECT(ADDRESS(2,MATCH(_xlfn.MAXIFS(B108:IG108,metrics.rec,"Recatio"),B108:IG108,0)+1)))</f>
        <v>#N/A</v>
      </c>
      <c r="IW108" s="1" t="e" cm="1">
        <f t="array" aca="1" ref="IW108" ca="1">CONCATENATE(INDIRECT(ADDRESS(1,MATCH(_xlfn.MINIFS(B108:IG108,metrics.rec,"Time"),B108:IG108,0)+1)), ", ", INDIRECT(ADDRESS(2,MATCH(_xlfn.MINIFS(B108:IG108,metrics.rec,"Time"),B108:IG108,0)+1)))</f>
        <v>#N/A</v>
      </c>
    </row>
    <row r="109" spans="1:257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14"/>
      <c r="K109" s="14"/>
      <c r="L109" s="14"/>
      <c r="M109" s="14"/>
      <c r="N109" s="14"/>
      <c r="O109" s="14"/>
      <c r="P109" s="14"/>
      <c r="Q109" s="14"/>
      <c r="R109" s="4"/>
      <c r="S109" s="4"/>
      <c r="T109" s="4"/>
      <c r="U109" s="4"/>
      <c r="V109" s="4"/>
      <c r="W109" s="4"/>
      <c r="X109" s="4"/>
      <c r="Y109" s="4"/>
      <c r="Z109" s="14"/>
      <c r="AA109" s="14"/>
      <c r="AB109" s="14"/>
      <c r="AC109" s="14"/>
      <c r="AD109" s="14"/>
      <c r="AE109" s="14"/>
      <c r="AF109" s="14"/>
      <c r="AG109" s="14"/>
      <c r="AH109" s="4"/>
      <c r="AI109" s="4"/>
      <c r="AJ109" s="4"/>
      <c r="AK109" s="4"/>
      <c r="AL109" s="4"/>
      <c r="AM109" s="4"/>
      <c r="AN109" s="4"/>
      <c r="AO109" s="4"/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 t="e">
        <f t="shared" si="16"/>
        <v>#DIV/0!</v>
      </c>
      <c r="II109" s="4" t="e">
        <f t="shared" si="17"/>
        <v>#DIV/0!</v>
      </c>
      <c r="IJ109" s="4" t="e">
        <f t="shared" si="18"/>
        <v>#DIV/0!</v>
      </c>
      <c r="IK109" s="4" t="e">
        <f t="shared" si="19"/>
        <v>#DIV/0!</v>
      </c>
      <c r="IL109" s="4" t="e">
        <f t="shared" si="20"/>
        <v>#DIV/0!</v>
      </c>
      <c r="IM109" s="4" t="e">
        <f t="shared" si="21"/>
        <v>#DIV/0!</v>
      </c>
      <c r="IN109" s="4" t="e">
        <f t="shared" si="22"/>
        <v>#DIV/0!</v>
      </c>
      <c r="IO109" s="4" t="e">
        <f t="shared" si="23"/>
        <v>#DIV/0!</v>
      </c>
      <c r="IP109" s="1" t="e" cm="1">
        <f t="array" aca="1" ref="IP109" ca="1">CONCATENATE(INDIRECT(ADDRESS(1,MATCH(_xlfn.MINIFS(B109:IG109,metrics.rec,"MAE"),B109:IG109,0)+1)), ", ", INDIRECT(ADDRESS(2,MATCH(_xlfn.MINIFS(B109:IG109,metrics.rec,"MAE"),B109:IG109,0)+1)))</f>
        <v>#N/A</v>
      </c>
      <c r="IQ109" s="1" t="e" cm="1">
        <f t="array" aca="1" ref="IQ109" ca="1">CONCATENATE(INDIRECT(ADDRESS(1,MATCH(_xlfn.MINIFS(B109:IG109,metrics.rec,"MSE"),B109:IG109,0)+1)), ", ", INDIRECT(ADDRESS(2,MATCH(_xlfn.MINIFS(B109:IG109,metrics.rec,"MSE"),B109:IG109,0)+1)))</f>
        <v>#N/A</v>
      </c>
      <c r="IR109" s="1" t="e" cm="1">
        <f t="array" aca="1" ref="IR109" ca="1">CONCATENATE(INDIRECT(ADDRESS(1,MATCH(_xlfn.MAXIFS(B109:IG109,metrics.rec,"R"),B109:IG109,0)+1)), ", ", INDIRECT(ADDRESS(2,MATCH(_xlfn.MAXIFS(B109:IG109,metrics.rec,"R"),B109:IG109,0)+1)))</f>
        <v>#N/A</v>
      </c>
      <c r="IS109" s="1" t="e" cm="1">
        <f t="array" aca="1" ref="IS109" ca="1">CONCATENATE(INDIRECT(ADDRESS(1,MATCH(_xlfn.MAXIFS(B109:IG109,metrics.rec,"Precision"),B109:IG109,0)+1)), ", ", INDIRECT(ADDRESS(2,MATCH(_xlfn.MAXIFS(B109:IG109,metrics.rec,"Precision"),B109:IG109,0)+1)))</f>
        <v>#N/A</v>
      </c>
      <c r="IT109" s="1" t="e" cm="1">
        <f t="array" aca="1" ref="IT109" ca="1">CONCATENATE(INDIRECT(ADDRESS(1,MATCH(_xlfn.MAXIFS(B109:IG109,metrics.rec,"Recall"),B109:IG109,0)+1)), ", ", INDIRECT(ADDRESS(2,MATCH(_xlfn.MAXIFS(B109:IG109,metrics.rec,"Recall"),B109:IG109,0)+1)))</f>
        <v>#N/A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e" cm="1">
        <f t="array" aca="1" ref="IV109" ca="1">CONCATENATE(INDIRECT(ADDRESS(1,MATCH(_xlfn.MAXIFS(B109:IG109,metrics.rec,"Recatio"),B109:IG109,0)+1)), ", ", INDIRECT(ADDRESS(2,MATCH(_xlfn.MAXIFS(B109:IG109,metrics.rec,"Recatio"),B109:IG109,0)+1)))</f>
        <v>#N/A</v>
      </c>
      <c r="IW109" s="1" t="e" cm="1">
        <f t="array" aca="1" ref="IW109" ca="1">CONCATENATE(INDIRECT(ADDRESS(1,MATCH(_xlfn.MINIFS(B109:IG109,metrics.rec,"Time"),B109:IG109,0)+1)), ", ", INDIRECT(ADDRESS(2,MATCH(_xlfn.MINIFS(B109:IG109,metrics.rec,"Time"),B109:IG109,0)+1)))</f>
        <v>#N/A</v>
      </c>
    </row>
    <row r="110" spans="1:257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14"/>
      <c r="K110" s="14"/>
      <c r="L110" s="14"/>
      <c r="M110" s="14"/>
      <c r="N110" s="14"/>
      <c r="O110" s="14"/>
      <c r="P110" s="14"/>
      <c r="Q110" s="14"/>
      <c r="R110" s="4"/>
      <c r="S110" s="4"/>
      <c r="T110" s="4"/>
      <c r="U110" s="4"/>
      <c r="V110" s="4"/>
      <c r="W110" s="4"/>
      <c r="X110" s="4"/>
      <c r="Y110" s="4"/>
      <c r="Z110" s="14"/>
      <c r="AA110" s="14"/>
      <c r="AB110" s="14"/>
      <c r="AC110" s="14"/>
      <c r="AD110" s="14"/>
      <c r="AE110" s="14"/>
      <c r="AF110" s="14"/>
      <c r="AG110" s="14"/>
      <c r="AH110" s="4"/>
      <c r="AI110" s="4"/>
      <c r="AJ110" s="4"/>
      <c r="AK110" s="4"/>
      <c r="AL110" s="4"/>
      <c r="AM110" s="4"/>
      <c r="AN110" s="4"/>
      <c r="AO110" s="4"/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 t="e">
        <f t="shared" ref="IH110:IH145" si="48">AVERAGEIFS(B110:IG110,metrics.rec,"MAE")</f>
        <v>#DIV/0!</v>
      </c>
      <c r="II110" s="4" t="e">
        <f t="shared" ref="II110:II145" si="49">AVERAGEIFS(B110:IG110,metrics.rec,"MSE")</f>
        <v>#DIV/0!</v>
      </c>
      <c r="IJ110" s="4" t="e">
        <f t="shared" ref="IJ110:IJ145" si="50">AVERAGEIFS(B110:IG110,metrics.rec,"R")</f>
        <v>#DIV/0!</v>
      </c>
      <c r="IK110" s="4" t="e">
        <f t="shared" ref="IK110:IK145" si="51">AVERAGEIFS(B110:IG110,metrics.rec,"Precision")</f>
        <v>#DIV/0!</v>
      </c>
      <c r="IL110" s="4" t="e">
        <f t="shared" ref="IL110:IL145" si="52">AVERAGEIFS(B110:IG110,metrics.rec,"Recall")</f>
        <v>#DIV/0!</v>
      </c>
      <c r="IM110" s="4" t="e">
        <f t="shared" ref="IM110:IM145" si="53">AVERAGEIFS(B110:IG110,metrics.rec,"Coverage")</f>
        <v>#DIV/0!</v>
      </c>
      <c r="IN110" s="4" t="e">
        <f t="shared" ref="IN110:IN145" si="54">AVERAGEIFS(B110:IG110,metrics.rec,"Recatio")</f>
        <v>#DIV/0!</v>
      </c>
      <c r="IO110" s="4" t="e">
        <f t="shared" ref="IO110:IO145" si="55">AVERAGEIFS(B110:IG110,metrics.rec,"Time")</f>
        <v>#DIV/0!</v>
      </c>
      <c r="IP110" s="1" t="e" cm="1">
        <f t="array" aca="1" ref="IP110" ca="1">CONCATENATE(INDIRECT(ADDRESS(1,MATCH(_xlfn.MINIFS(B110:IG110,metrics.rec,"MAE"),B110:IG110,0)+1)), ", ", INDIRECT(ADDRESS(2,MATCH(_xlfn.MINIFS(B110:IG110,metrics.rec,"MAE"),B110:IG110,0)+1)))</f>
        <v>#N/A</v>
      </c>
      <c r="IQ110" s="1" t="e" cm="1">
        <f t="array" aca="1" ref="IQ110" ca="1">CONCATENATE(INDIRECT(ADDRESS(1,MATCH(_xlfn.MINIFS(B110:IG110,metrics.rec,"MSE"),B110:IG110,0)+1)), ", ", INDIRECT(ADDRESS(2,MATCH(_xlfn.MINIFS(B110:IG110,metrics.rec,"MSE"),B110:IG110,0)+1)))</f>
        <v>#N/A</v>
      </c>
      <c r="IR110" s="1" t="e" cm="1">
        <f t="array" aca="1" ref="IR110" ca="1">CONCATENATE(INDIRECT(ADDRESS(1,MATCH(_xlfn.MAXIFS(B110:IG110,metrics.rec,"R"),B110:IG110,0)+1)), ", ", INDIRECT(ADDRESS(2,MATCH(_xlfn.MAXIFS(B110:IG110,metrics.rec,"R"),B110:IG110,0)+1)))</f>
        <v>#N/A</v>
      </c>
      <c r="IS110" s="1" t="e" cm="1">
        <f t="array" aca="1" ref="IS110" ca="1">CONCATENATE(INDIRECT(ADDRESS(1,MATCH(_xlfn.MAXIFS(B110:IG110,metrics.rec,"Precision"),B110:IG110,0)+1)), ", ", INDIRECT(ADDRESS(2,MATCH(_xlfn.MAXIFS(B110:IG110,metrics.rec,"Precision"),B110:IG110,0)+1)))</f>
        <v>#N/A</v>
      </c>
      <c r="IT110" s="1" t="e" cm="1">
        <f t="array" aca="1" ref="IT110" ca="1">CONCATENATE(INDIRECT(ADDRESS(1,MATCH(_xlfn.MAXIFS(B110:IG110,metrics.rec,"Recall"),B110:IG110,0)+1)), ", ", INDIRECT(ADDRESS(2,MATCH(_xlfn.MAXIFS(B110:IG110,metrics.rec,"Recall"),B110:IG110,0)+1)))</f>
        <v>#N/A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e" cm="1">
        <f t="array" aca="1" ref="IV110" ca="1">CONCATENATE(INDIRECT(ADDRESS(1,MATCH(_xlfn.MAXIFS(B110:IG110,metrics.rec,"Recatio"),B110:IG110,0)+1)), ", ", INDIRECT(ADDRESS(2,MATCH(_xlfn.MAXIFS(B110:IG110,metrics.rec,"Recatio"),B110:IG110,0)+1)))</f>
        <v>#N/A</v>
      </c>
      <c r="IW110" s="1" t="e" cm="1">
        <f t="array" aca="1" ref="IW110" ca="1">CONCATENATE(INDIRECT(ADDRESS(1,MATCH(_xlfn.MINIFS(B110:IG110,metrics.rec,"Time"),B110:IG110,0)+1)), ", ", INDIRECT(ADDRESS(2,MATCH(_xlfn.MINIFS(B110:IG110,metrics.rec,"Time"),B110:IG110,0)+1)))</f>
        <v>#N/A</v>
      </c>
    </row>
    <row r="111" spans="1:257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14"/>
      <c r="K111" s="14"/>
      <c r="L111" s="14"/>
      <c r="M111" s="14"/>
      <c r="N111" s="14"/>
      <c r="O111" s="14"/>
      <c r="P111" s="14"/>
      <c r="Q111" s="14"/>
      <c r="R111" s="4"/>
      <c r="S111" s="4"/>
      <c r="T111" s="4"/>
      <c r="U111" s="4"/>
      <c r="V111" s="4"/>
      <c r="W111" s="4"/>
      <c r="X111" s="4"/>
      <c r="Y111" s="4"/>
      <c r="Z111" s="14"/>
      <c r="AA111" s="14"/>
      <c r="AB111" s="14"/>
      <c r="AC111" s="14"/>
      <c r="AD111" s="14"/>
      <c r="AE111" s="14"/>
      <c r="AF111" s="14"/>
      <c r="AG111" s="14"/>
      <c r="AH111" s="4"/>
      <c r="AI111" s="4"/>
      <c r="AJ111" s="4"/>
      <c r="AK111" s="4"/>
      <c r="AL111" s="4"/>
      <c r="AM111" s="4"/>
      <c r="AN111" s="4"/>
      <c r="AO111" s="4"/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 t="e">
        <f t="shared" si="48"/>
        <v>#DIV/0!</v>
      </c>
      <c r="II111" s="4" t="e">
        <f t="shared" si="49"/>
        <v>#DIV/0!</v>
      </c>
      <c r="IJ111" s="4" t="e">
        <f t="shared" si="50"/>
        <v>#DIV/0!</v>
      </c>
      <c r="IK111" s="4" t="e">
        <f t="shared" si="51"/>
        <v>#DIV/0!</v>
      </c>
      <c r="IL111" s="4" t="e">
        <f t="shared" si="52"/>
        <v>#DIV/0!</v>
      </c>
      <c r="IM111" s="4" t="e">
        <f t="shared" si="53"/>
        <v>#DIV/0!</v>
      </c>
      <c r="IN111" s="4" t="e">
        <f t="shared" si="54"/>
        <v>#DIV/0!</v>
      </c>
      <c r="IO111" s="4" t="e">
        <f t="shared" si="55"/>
        <v>#DIV/0!</v>
      </c>
      <c r="IP111" s="1" t="e" cm="1">
        <f t="array" aca="1" ref="IP111" ca="1">CONCATENATE(INDIRECT(ADDRESS(1,MATCH(_xlfn.MINIFS(B111:IG111,metrics.rec,"MAE"),B111:IG111,0)+1)), ", ", INDIRECT(ADDRESS(2,MATCH(_xlfn.MINIFS(B111:IG111,metrics.rec,"MAE"),B111:IG111,0)+1)))</f>
        <v>#N/A</v>
      </c>
      <c r="IQ111" s="1" t="e" cm="1">
        <f t="array" aca="1" ref="IQ111" ca="1">CONCATENATE(INDIRECT(ADDRESS(1,MATCH(_xlfn.MINIFS(B111:IG111,metrics.rec,"MSE"),B111:IG111,0)+1)), ", ", INDIRECT(ADDRESS(2,MATCH(_xlfn.MINIFS(B111:IG111,metrics.rec,"MSE"),B111:IG111,0)+1)))</f>
        <v>#N/A</v>
      </c>
      <c r="IR111" s="1" t="e" cm="1">
        <f t="array" aca="1" ref="IR111" ca="1">CONCATENATE(INDIRECT(ADDRESS(1,MATCH(_xlfn.MAXIFS(B111:IG111,metrics.rec,"R"),B111:IG111,0)+1)), ", ", INDIRECT(ADDRESS(2,MATCH(_xlfn.MAXIFS(B111:IG111,metrics.rec,"R"),B111:IG111,0)+1)))</f>
        <v>#N/A</v>
      </c>
      <c r="IS111" s="1" t="e" cm="1">
        <f t="array" aca="1" ref="IS111" ca="1">CONCATENATE(INDIRECT(ADDRESS(1,MATCH(_xlfn.MAXIFS(B111:IG111,metrics.rec,"Precision"),B111:IG111,0)+1)), ", ", INDIRECT(ADDRESS(2,MATCH(_xlfn.MAXIFS(B111:IG111,metrics.rec,"Precision"),B111:IG111,0)+1)))</f>
        <v>#N/A</v>
      </c>
      <c r="IT111" s="1" t="e" cm="1">
        <f t="array" aca="1" ref="IT111" ca="1">CONCATENATE(INDIRECT(ADDRESS(1,MATCH(_xlfn.MAXIFS(B111:IG111,metrics.rec,"Recall"),B111:IG111,0)+1)), ", ", INDIRECT(ADDRESS(2,MATCH(_xlfn.MAXIFS(B111:IG111,metrics.rec,"Recall"),B111:IG111,0)+1)))</f>
        <v>#N/A</v>
      </c>
      <c r="IU111" s="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" t="e" cm="1">
        <f t="array" aca="1" ref="IV111" ca="1">CONCATENATE(INDIRECT(ADDRESS(1,MATCH(_xlfn.MAXIFS(B111:IG111,metrics.rec,"Recatio"),B111:IG111,0)+1)), ", ", INDIRECT(ADDRESS(2,MATCH(_xlfn.MAXIFS(B111:IG111,metrics.rec,"Recatio"),B111:IG111,0)+1)))</f>
        <v>#N/A</v>
      </c>
      <c r="IW111" s="1" t="e" cm="1">
        <f t="array" aca="1" ref="IW111" ca="1">CONCATENATE(INDIRECT(ADDRESS(1,MATCH(_xlfn.MINIFS(B111:IG111,metrics.rec,"Time"),B111:IG111,0)+1)), ", ", INDIRECT(ADDRESS(2,MATCH(_xlfn.MINIFS(B111:IG111,metrics.rec,"Time"),B111:IG111,0)+1)))</f>
        <v>#N/A</v>
      </c>
    </row>
    <row r="112" spans="1:257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14"/>
      <c r="K112" s="14"/>
      <c r="L112" s="14"/>
      <c r="M112" s="14"/>
      <c r="N112" s="14"/>
      <c r="O112" s="14"/>
      <c r="P112" s="14"/>
      <c r="Q112" s="14"/>
      <c r="R112" s="4"/>
      <c r="S112" s="4"/>
      <c r="T112" s="4"/>
      <c r="U112" s="4"/>
      <c r="V112" s="4"/>
      <c r="W112" s="4"/>
      <c r="X112" s="4"/>
      <c r="Y112" s="4"/>
      <c r="Z112" s="14"/>
      <c r="AA112" s="14"/>
      <c r="AB112" s="14"/>
      <c r="AC112" s="14"/>
      <c r="AD112" s="14"/>
      <c r="AE112" s="14"/>
      <c r="AF112" s="14"/>
      <c r="AG112" s="14"/>
      <c r="AH112" s="4"/>
      <c r="AI112" s="4"/>
      <c r="AJ112" s="4"/>
      <c r="AK112" s="4"/>
      <c r="AL112" s="4"/>
      <c r="AM112" s="4"/>
      <c r="AN112" s="4"/>
      <c r="AO112" s="4"/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 t="e">
        <f t="shared" si="48"/>
        <v>#DIV/0!</v>
      </c>
      <c r="II112" s="4" t="e">
        <f t="shared" si="49"/>
        <v>#DIV/0!</v>
      </c>
      <c r="IJ112" s="4" t="e">
        <f t="shared" si="50"/>
        <v>#DIV/0!</v>
      </c>
      <c r="IK112" s="4" t="e">
        <f t="shared" si="51"/>
        <v>#DIV/0!</v>
      </c>
      <c r="IL112" s="4" t="e">
        <f t="shared" si="52"/>
        <v>#DIV/0!</v>
      </c>
      <c r="IM112" s="4" t="e">
        <f t="shared" si="53"/>
        <v>#DIV/0!</v>
      </c>
      <c r="IN112" s="4" t="e">
        <f t="shared" si="54"/>
        <v>#DIV/0!</v>
      </c>
      <c r="IO112" s="4" t="e">
        <f t="shared" si="55"/>
        <v>#DIV/0!</v>
      </c>
      <c r="IP112" s="1" t="e" cm="1">
        <f t="array" aca="1" ref="IP112" ca="1">CONCATENATE(INDIRECT(ADDRESS(1,MATCH(_xlfn.MINIFS(B112:IG112,metrics.rec,"MAE"),B112:IG112,0)+1)), ", ", INDIRECT(ADDRESS(2,MATCH(_xlfn.MINIFS(B112:IG112,metrics.rec,"MAE"),B112:IG112,0)+1)))</f>
        <v>#N/A</v>
      </c>
      <c r="IQ112" s="1" t="e" cm="1">
        <f t="array" aca="1" ref="IQ112" ca="1">CONCATENATE(INDIRECT(ADDRESS(1,MATCH(_xlfn.MINIFS(B112:IG112,metrics.rec,"MSE"),B112:IG112,0)+1)), ", ", INDIRECT(ADDRESS(2,MATCH(_xlfn.MINIFS(B112:IG112,metrics.rec,"MSE"),B112:IG112,0)+1)))</f>
        <v>#N/A</v>
      </c>
      <c r="IR112" s="1" t="e" cm="1">
        <f t="array" aca="1" ref="IR112" ca="1">CONCATENATE(INDIRECT(ADDRESS(1,MATCH(_xlfn.MAXIFS(B112:IG112,metrics.rec,"R"),B112:IG112,0)+1)), ", ", INDIRECT(ADDRESS(2,MATCH(_xlfn.MAXIFS(B112:IG112,metrics.rec,"R"),B112:IG112,0)+1)))</f>
        <v>#N/A</v>
      </c>
      <c r="IS112" s="1" t="e" cm="1">
        <f t="array" aca="1" ref="IS112" ca="1">CONCATENATE(INDIRECT(ADDRESS(1,MATCH(_xlfn.MAXIFS(B112:IG112,metrics.rec,"Precision"),B112:IG112,0)+1)), ", ", INDIRECT(ADDRESS(2,MATCH(_xlfn.MAXIFS(B112:IG112,metrics.rec,"Precision"),B112:IG112,0)+1)))</f>
        <v>#N/A</v>
      </c>
      <c r="IT112" s="1" t="e" cm="1">
        <f t="array" aca="1" ref="IT112" ca="1">CONCATENATE(INDIRECT(ADDRESS(1,MATCH(_xlfn.MAXIFS(B112:IG112,metrics.rec,"Recall"),B112:IG112,0)+1)), ", ", INDIRECT(ADDRESS(2,MATCH(_xlfn.MAXIFS(B112:IG112,metrics.rec,"Recall"),B112:IG112,0)+1)))</f>
        <v>#N/A</v>
      </c>
      <c r="IU112" s="1" t="e" cm="1">
        <f t="array" aca="1" ref="IU112" ca="1">CONCATENATE(INDIRECT(ADDRESS(1,MATCH(_xlfn.MAXIFS(B112:IG112,metrics.rec,"Coverage"),B112:IG112,0)+1)), ", ", INDIRECT(ADDRESS(2,MATCH(_xlfn.MAXIFS(B112:IG112,metrics.rec,"Coverage"),B112:IG112,0)+1)))</f>
        <v>#N/A</v>
      </c>
      <c r="IV112" s="1" t="e" cm="1">
        <f t="array" aca="1" ref="IV112" ca="1">CONCATENATE(INDIRECT(ADDRESS(1,MATCH(_xlfn.MAXIFS(B112:IG112,metrics.rec,"Recatio"),B112:IG112,0)+1)), ", ", INDIRECT(ADDRESS(2,MATCH(_xlfn.MAXIFS(B112:IG112,metrics.rec,"Recatio"),B112:IG112,0)+1)))</f>
        <v>#N/A</v>
      </c>
      <c r="IW112" s="1" t="e" cm="1">
        <f t="array" aca="1" ref="IW112" ca="1">CONCATENATE(INDIRECT(ADDRESS(1,MATCH(_xlfn.MINIFS(B112:IG112,metrics.rec,"Time"),B112:IG112,0)+1)), ", ", INDIRECT(ADDRESS(2,MATCH(_xlfn.MINIFS(B112:IG112,metrics.rec,"Time"),B112:IG112,0)+1)))</f>
        <v>#N/A</v>
      </c>
    </row>
    <row r="113" spans="1:257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14"/>
      <c r="K113" s="14"/>
      <c r="L113" s="14"/>
      <c r="M113" s="14"/>
      <c r="N113" s="14"/>
      <c r="O113" s="14"/>
      <c r="P113" s="14"/>
      <c r="Q113" s="14"/>
      <c r="R113" s="4"/>
      <c r="S113" s="4"/>
      <c r="T113" s="4"/>
      <c r="U113" s="4"/>
      <c r="V113" s="4"/>
      <c r="W113" s="4"/>
      <c r="X113" s="4"/>
      <c r="Y113" s="4"/>
      <c r="Z113" s="14"/>
      <c r="AA113" s="14"/>
      <c r="AB113" s="14"/>
      <c r="AC113" s="14"/>
      <c r="AD113" s="14"/>
      <c r="AE113" s="14"/>
      <c r="AF113" s="14"/>
      <c r="AG113" s="14"/>
      <c r="AH113" s="4"/>
      <c r="AI113" s="4"/>
      <c r="AJ113" s="4"/>
      <c r="AK113" s="4"/>
      <c r="AL113" s="4"/>
      <c r="AM113" s="4"/>
      <c r="AN113" s="4"/>
      <c r="AO113" s="4"/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 t="e">
        <f t="shared" si="48"/>
        <v>#DIV/0!</v>
      </c>
      <c r="II113" s="4" t="e">
        <f t="shared" si="49"/>
        <v>#DIV/0!</v>
      </c>
      <c r="IJ113" s="4" t="e">
        <f t="shared" si="50"/>
        <v>#DIV/0!</v>
      </c>
      <c r="IK113" s="4" t="e">
        <f t="shared" si="51"/>
        <v>#DIV/0!</v>
      </c>
      <c r="IL113" s="4" t="e">
        <f t="shared" si="52"/>
        <v>#DIV/0!</v>
      </c>
      <c r="IM113" s="4" t="e">
        <f t="shared" si="53"/>
        <v>#DIV/0!</v>
      </c>
      <c r="IN113" s="4" t="e">
        <f t="shared" si="54"/>
        <v>#DIV/0!</v>
      </c>
      <c r="IO113" s="4" t="e">
        <f t="shared" si="55"/>
        <v>#DIV/0!</v>
      </c>
      <c r="IP113" s="1" t="e" cm="1">
        <f t="array" aca="1" ref="IP113" ca="1">CONCATENATE(INDIRECT(ADDRESS(1,MATCH(_xlfn.MINIFS(B113:IG113,metrics.rec,"MAE"),B113:IG113,0)+1)), ", ", INDIRECT(ADDRESS(2,MATCH(_xlfn.MINIFS(B113:IG113,metrics.rec,"MAE"),B113:IG113,0)+1)))</f>
        <v>#N/A</v>
      </c>
      <c r="IQ113" s="1" t="e" cm="1">
        <f t="array" aca="1" ref="IQ113" ca="1">CONCATENATE(INDIRECT(ADDRESS(1,MATCH(_xlfn.MINIFS(B113:IG113,metrics.rec,"MSE"),B113:IG113,0)+1)), ", ", INDIRECT(ADDRESS(2,MATCH(_xlfn.MINIFS(B113:IG113,metrics.rec,"MSE"),B113:IG113,0)+1)))</f>
        <v>#N/A</v>
      </c>
      <c r="IR113" s="1" t="e" cm="1">
        <f t="array" aca="1" ref="IR113" ca="1">CONCATENATE(INDIRECT(ADDRESS(1,MATCH(_xlfn.MAXIFS(B113:IG113,metrics.rec,"R"),B113:IG113,0)+1)), ", ", INDIRECT(ADDRESS(2,MATCH(_xlfn.MAXIFS(B113:IG113,metrics.rec,"R"),B113:IG113,0)+1)))</f>
        <v>#N/A</v>
      </c>
      <c r="IS113" s="1" t="e" cm="1">
        <f t="array" aca="1" ref="IS113" ca="1">CONCATENATE(INDIRECT(ADDRESS(1,MATCH(_xlfn.MAXIFS(B113:IG113,metrics.rec,"Precision"),B113:IG113,0)+1)), ", ", INDIRECT(ADDRESS(2,MATCH(_xlfn.MAXIFS(B113:IG113,metrics.rec,"Precision"),B113:IG113,0)+1)))</f>
        <v>#N/A</v>
      </c>
      <c r="IT113" s="1" t="e" cm="1">
        <f t="array" aca="1" ref="IT113" ca="1">CONCATENATE(INDIRECT(ADDRESS(1,MATCH(_xlfn.MAXIFS(B113:IG113,metrics.rec,"Recall"),B113:IG113,0)+1)), ", ", INDIRECT(ADDRESS(2,MATCH(_xlfn.MAXIFS(B113:IG113,metrics.rec,"Recall"),B113:IG113,0)+1)))</f>
        <v>#N/A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e" cm="1">
        <f t="array" aca="1" ref="IV113" ca="1">CONCATENATE(INDIRECT(ADDRESS(1,MATCH(_xlfn.MAXIFS(B113:IG113,metrics.rec,"Recatio"),B113:IG113,0)+1)), ", ", INDIRECT(ADDRESS(2,MATCH(_xlfn.MAXIFS(B113:IG113,metrics.rec,"Recatio"),B113:IG113,0)+1)))</f>
        <v>#N/A</v>
      </c>
      <c r="IW113" s="1" t="e" cm="1">
        <f t="array" aca="1" ref="IW113" ca="1">CONCATENATE(INDIRECT(ADDRESS(1,MATCH(_xlfn.MINIFS(B113:IG113,metrics.rec,"Time"),B113:IG113,0)+1)), ", ", INDIRECT(ADDRESS(2,MATCH(_xlfn.MINIFS(B113:IG113,metrics.rec,"Time"),B113:IG113,0)+1)))</f>
        <v>#N/A</v>
      </c>
    </row>
    <row r="114" spans="1:257" s="11" customFormat="1" x14ac:dyDescent="0.2">
      <c r="A114" s="11" t="s">
        <v>227</v>
      </c>
      <c r="B114" s="4"/>
      <c r="C114" s="4"/>
      <c r="D114" s="4"/>
      <c r="E114" s="4"/>
      <c r="F114" s="4"/>
      <c r="G114" s="4"/>
      <c r="H114" s="4"/>
      <c r="I114" s="4"/>
      <c r="J114" s="14"/>
      <c r="K114" s="14"/>
      <c r="L114" s="14"/>
      <c r="M114" s="14"/>
      <c r="N114" s="14"/>
      <c r="O114" s="14"/>
      <c r="P114" s="14"/>
      <c r="Q114" s="14"/>
      <c r="R114" s="4"/>
      <c r="S114" s="4"/>
      <c r="T114" s="4"/>
      <c r="U114" s="4"/>
      <c r="V114" s="4"/>
      <c r="W114" s="4"/>
      <c r="X114" s="4"/>
      <c r="Y114" s="4"/>
      <c r="Z114" s="14"/>
      <c r="AA114" s="14"/>
      <c r="AB114" s="14"/>
      <c r="AC114" s="14"/>
      <c r="AD114" s="14"/>
      <c r="AE114" s="14"/>
      <c r="AF114" s="14"/>
      <c r="AG114" s="14"/>
      <c r="AH114" s="4"/>
      <c r="AI114" s="4"/>
      <c r="AJ114" s="4"/>
      <c r="AK114" s="4"/>
      <c r="AL114" s="4"/>
      <c r="AM114" s="4"/>
      <c r="AN114" s="4"/>
      <c r="AO114" s="4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/>
      <c r="EI114" s="14"/>
      <c r="EJ114" s="14"/>
      <c r="EK114" s="14"/>
      <c r="EL114" s="14"/>
      <c r="EM114" s="14"/>
      <c r="EN114" s="14"/>
      <c r="EO114" s="14"/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 t="e">
        <f t="shared" si="48"/>
        <v>#DIV/0!</v>
      </c>
      <c r="II114" s="4" t="e">
        <f t="shared" si="49"/>
        <v>#DIV/0!</v>
      </c>
      <c r="IJ114" s="4" t="e">
        <f t="shared" si="50"/>
        <v>#DIV/0!</v>
      </c>
      <c r="IK114" s="4" t="e">
        <f t="shared" si="51"/>
        <v>#DIV/0!</v>
      </c>
      <c r="IL114" s="4" t="e">
        <f t="shared" si="52"/>
        <v>#DIV/0!</v>
      </c>
      <c r="IM114" s="4" t="e">
        <f t="shared" si="53"/>
        <v>#DIV/0!</v>
      </c>
      <c r="IN114" s="4" t="e">
        <f t="shared" si="54"/>
        <v>#DIV/0!</v>
      </c>
      <c r="IO114" s="4" t="e">
        <f t="shared" si="55"/>
        <v>#DIV/0!</v>
      </c>
      <c r="IP114" s="1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103</v>
      </c>
      <c r="B115" s="4"/>
      <c r="C115" s="4"/>
      <c r="D115" s="4"/>
      <c r="E115" s="4"/>
      <c r="F115" s="4"/>
      <c r="G115" s="4"/>
      <c r="H115" s="4"/>
      <c r="I115" s="4"/>
      <c r="J115" s="14"/>
      <c r="K115" s="14"/>
      <c r="L115" s="14"/>
      <c r="M115" s="14"/>
      <c r="N115" s="14"/>
      <c r="O115" s="14"/>
      <c r="P115" s="14"/>
      <c r="Q115" s="14"/>
      <c r="R115" s="4">
        <v>0.59119999999999995</v>
      </c>
      <c r="S115" s="4">
        <v>0.60029999999999994</v>
      </c>
      <c r="T115" s="4">
        <v>0.17030000000000001</v>
      </c>
      <c r="U115" s="4">
        <v>0.1192</v>
      </c>
      <c r="V115" s="4">
        <v>0.82150000000000001</v>
      </c>
      <c r="W115" s="4">
        <v>4.53E-2</v>
      </c>
      <c r="X115" s="4">
        <v>0.94389999999999996</v>
      </c>
      <c r="Y115" s="4">
        <v>0.84830000000000005</v>
      </c>
      <c r="Z115" s="14"/>
      <c r="AA115" s="14"/>
      <c r="AB115" s="14"/>
      <c r="AC115" s="14"/>
      <c r="AD115" s="14"/>
      <c r="AE115" s="14"/>
      <c r="AF115" s="14"/>
      <c r="AG115" s="14"/>
      <c r="AH115" s="4"/>
      <c r="AI115" s="4"/>
      <c r="AJ115" s="4"/>
      <c r="AK115" s="4"/>
      <c r="AL115" s="4"/>
      <c r="AM115" s="4"/>
      <c r="AN115" s="4"/>
      <c r="AO115" s="4"/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0.59330000000000005</v>
      </c>
      <c r="BG115" s="14">
        <v>0.6069</v>
      </c>
      <c r="BH115" s="14">
        <v>0.16350000000000001</v>
      </c>
      <c r="BI115" s="14">
        <v>0.1221</v>
      </c>
      <c r="BJ115" s="14">
        <v>0.82299999999999995</v>
      </c>
      <c r="BK115" s="14">
        <v>4.41E-2</v>
      </c>
      <c r="BL115" s="14">
        <v>0.94420000000000004</v>
      </c>
      <c r="BM115" s="14">
        <v>0.67269999999999996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0.59119999999999995</v>
      </c>
      <c r="CU115" s="4">
        <v>0.60270000000000001</v>
      </c>
      <c r="CV115" s="4">
        <v>0.16039999999999999</v>
      </c>
      <c r="CW115" s="4">
        <v>0.1203</v>
      </c>
      <c r="CX115" s="4">
        <v>0.82250000000000001</v>
      </c>
      <c r="CY115" s="4">
        <v>4.48E-2</v>
      </c>
      <c r="CZ115" s="4">
        <v>0.94259999999999999</v>
      </c>
      <c r="DA115" s="4">
        <v>0.82020000000000004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>
        <v>0.59330000000000005</v>
      </c>
      <c r="EI115" s="5">
        <v>0.60709999999999997</v>
      </c>
      <c r="EJ115" s="5">
        <v>0.1651</v>
      </c>
      <c r="EK115" s="5">
        <v>0.1198</v>
      </c>
      <c r="EL115" s="5">
        <v>0.8226</v>
      </c>
      <c r="EM115" s="5">
        <v>4.5199999999999997E-2</v>
      </c>
      <c r="EN115" s="5">
        <v>0.94259999999999999</v>
      </c>
      <c r="EO115" s="5">
        <v>1.0007999999999999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0.59160000000000001</v>
      </c>
      <c r="FW115" s="4">
        <v>0.60460000000000003</v>
      </c>
      <c r="FX115" s="4">
        <v>0.1643</v>
      </c>
      <c r="FY115" s="4">
        <v>0.121</v>
      </c>
      <c r="FZ115" s="4">
        <v>0.82230000000000003</v>
      </c>
      <c r="GA115" s="4">
        <v>4.4499999999999998E-2</v>
      </c>
      <c r="GB115" s="4">
        <v>0.9425</v>
      </c>
      <c r="GC115" s="4">
        <v>0.69259999999999999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0.59211999999999998</v>
      </c>
      <c r="II115" s="4">
        <f t="shared" si="49"/>
        <v>0.60431999999999997</v>
      </c>
      <c r="IJ115" s="4">
        <f t="shared" si="50"/>
        <v>0.16472000000000001</v>
      </c>
      <c r="IK115" s="4">
        <f t="shared" si="51"/>
        <v>0.12048</v>
      </c>
      <c r="IL115" s="4">
        <f t="shared" si="52"/>
        <v>0.82237999999999989</v>
      </c>
      <c r="IM115" s="4">
        <f t="shared" si="53"/>
        <v>4.478E-2</v>
      </c>
      <c r="IN115" s="4">
        <f t="shared" si="54"/>
        <v>0.94316000000000011</v>
      </c>
      <c r="IO115" s="4">
        <f t="shared" si="55"/>
        <v>0.80691999999999986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r=0.5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r=0.5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r=0.5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k=10, r=0.5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k=10, r=0.5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k=10, r=0.5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k=10, r=0.5</v>
      </c>
    </row>
    <row r="116" spans="1:257" x14ac:dyDescent="0.2">
      <c r="A116" s="1" t="s">
        <v>104</v>
      </c>
      <c r="B116" s="4"/>
      <c r="C116" s="4"/>
      <c r="D116" s="4"/>
      <c r="E116" s="4"/>
      <c r="F116" s="4"/>
      <c r="G116" s="4"/>
      <c r="H116" s="4"/>
      <c r="I116" s="4"/>
      <c r="J116" s="14"/>
      <c r="K116" s="14"/>
      <c r="L116" s="14"/>
      <c r="M116" s="14"/>
      <c r="N116" s="14"/>
      <c r="O116" s="14"/>
      <c r="P116" s="14"/>
      <c r="Q116" s="14"/>
      <c r="R116" s="4">
        <v>0.59279999999999999</v>
      </c>
      <c r="S116" s="4">
        <v>0.60589999999999999</v>
      </c>
      <c r="T116" s="4">
        <v>0.1714</v>
      </c>
      <c r="U116" s="4">
        <v>6.7799999999999999E-2</v>
      </c>
      <c r="V116" s="4">
        <v>0.8407</v>
      </c>
      <c r="W116" s="4">
        <v>8.1500000000000003E-2</v>
      </c>
      <c r="X116" s="4">
        <v>0.94479999999999997</v>
      </c>
      <c r="Y116" s="4">
        <v>0.97909999999999997</v>
      </c>
      <c r="Z116" s="14"/>
      <c r="AA116" s="14"/>
      <c r="AB116" s="14"/>
      <c r="AC116" s="14"/>
      <c r="AD116" s="14"/>
      <c r="AE116" s="14"/>
      <c r="AF116" s="14"/>
      <c r="AG116" s="14"/>
      <c r="AH116" s="4"/>
      <c r="AI116" s="4"/>
      <c r="AJ116" s="4"/>
      <c r="AK116" s="4"/>
      <c r="AL116" s="4"/>
      <c r="AM116" s="4"/>
      <c r="AN116" s="4"/>
      <c r="AO116" s="4"/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0.59499999999999997</v>
      </c>
      <c r="BG116" s="14">
        <v>0.61260000000000003</v>
      </c>
      <c r="BH116" s="14">
        <v>0.16400000000000001</v>
      </c>
      <c r="BI116" s="14">
        <v>6.8900000000000003E-2</v>
      </c>
      <c r="BJ116" s="14">
        <v>0.84379999999999999</v>
      </c>
      <c r="BK116" s="14"/>
      <c r="BL116" s="14">
        <v>0.94489999999999996</v>
      </c>
      <c r="BM116" s="14">
        <v>0.85450000000000004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>
        <v>0.59309999999999996</v>
      </c>
      <c r="CU116" s="4">
        <v>0.60850000000000004</v>
      </c>
      <c r="CV116" s="4">
        <v>0.16</v>
      </c>
      <c r="CW116" s="4">
        <v>6.7699999999999996E-2</v>
      </c>
      <c r="CX116" s="4">
        <v>0.84299999999999997</v>
      </c>
      <c r="CY116" s="4">
        <v>8.1699999999999995E-2</v>
      </c>
      <c r="CZ116" s="4">
        <v>0.94350000000000001</v>
      </c>
      <c r="DA116" s="4">
        <v>0.87709999999999999</v>
      </c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0.59519999999999995</v>
      </c>
      <c r="EI116" s="5">
        <v>0.61309999999999998</v>
      </c>
      <c r="EJ116" s="5">
        <v>0.16450000000000001</v>
      </c>
      <c r="EK116" s="5">
        <v>6.7900000000000002E-2</v>
      </c>
      <c r="EL116" s="5">
        <v>0.84289999999999998</v>
      </c>
      <c r="EM116" s="5">
        <v>8.1799999999999998E-2</v>
      </c>
      <c r="EN116" s="5">
        <v>0.94320000000000004</v>
      </c>
      <c r="EO116" s="5">
        <v>0.99809999999999999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0.59360000000000002</v>
      </c>
      <c r="FW116" s="4">
        <v>0.61080000000000001</v>
      </c>
      <c r="FX116" s="4">
        <v>0.16450000000000001</v>
      </c>
      <c r="FY116" s="4">
        <v>6.8199999999999997E-2</v>
      </c>
      <c r="FZ116" s="4">
        <v>0.84309999999999996</v>
      </c>
      <c r="GA116" s="4">
        <v>8.09E-2</v>
      </c>
      <c r="GB116" s="4">
        <v>0.94320000000000004</v>
      </c>
      <c r="GC116" s="4">
        <v>0.75660000000000005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0.59394000000000002</v>
      </c>
      <c r="II116" s="4">
        <f t="shared" si="49"/>
        <v>0.61018000000000006</v>
      </c>
      <c r="IJ116" s="4">
        <f t="shared" si="50"/>
        <v>0.16488</v>
      </c>
      <c r="IK116" s="4">
        <f t="shared" si="51"/>
        <v>6.8099999999999994E-2</v>
      </c>
      <c r="IL116" s="4">
        <f t="shared" si="52"/>
        <v>0.8427</v>
      </c>
      <c r="IM116" s="4">
        <f t="shared" si="53"/>
        <v>8.1474999999999992E-2</v>
      </c>
      <c r="IN116" s="4">
        <f t="shared" si="54"/>
        <v>0.94391999999999998</v>
      </c>
      <c r="IO116" s="4">
        <f t="shared" si="55"/>
        <v>0.89307999999999998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r=0.5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r=0.5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r=0.5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k=10, r=0.5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k=10, r=0.5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k=10, r=0.5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k=50, r=0.5</v>
      </c>
    </row>
    <row r="117" spans="1:257" x14ac:dyDescent="0.2">
      <c r="A117" s="1" t="s">
        <v>224</v>
      </c>
      <c r="B117" s="4"/>
      <c r="C117" s="4"/>
      <c r="D117" s="4"/>
      <c r="E117" s="4"/>
      <c r="F117" s="4"/>
      <c r="G117" s="4"/>
      <c r="H117" s="4"/>
      <c r="I117" s="4"/>
      <c r="J117" s="14"/>
      <c r="K117" s="14"/>
      <c r="L117" s="14"/>
      <c r="M117" s="14"/>
      <c r="N117" s="14"/>
      <c r="O117" s="14"/>
      <c r="P117" s="14"/>
      <c r="Q117" s="14"/>
      <c r="R117" s="4">
        <v>0.59519999999999995</v>
      </c>
      <c r="S117" s="4">
        <v>0.60750000000000004</v>
      </c>
      <c r="T117" s="4">
        <v>0.14380000000000001</v>
      </c>
      <c r="U117" s="4">
        <v>0.10639999999999999</v>
      </c>
      <c r="V117" s="4">
        <v>0.81169999999999998</v>
      </c>
      <c r="W117" s="4">
        <v>5.0200000000000002E-2</v>
      </c>
      <c r="X117" s="4">
        <v>0.94420000000000004</v>
      </c>
      <c r="Y117" s="4">
        <v>0.8014</v>
      </c>
      <c r="Z117" s="14"/>
      <c r="AA117" s="14"/>
      <c r="AB117" s="14"/>
      <c r="AC117" s="14"/>
      <c r="AD117" s="14"/>
      <c r="AE117" s="14"/>
      <c r="AF117" s="14"/>
      <c r="AG117" s="14"/>
      <c r="AH117" s="4"/>
      <c r="AI117" s="4"/>
      <c r="AJ117" s="4"/>
      <c r="AK117" s="4"/>
      <c r="AL117" s="4"/>
      <c r="AM117" s="4"/>
      <c r="AN117" s="4"/>
      <c r="AO117" s="4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0.59870000000000001</v>
      </c>
      <c r="BG117" s="14">
        <v>0.61570000000000003</v>
      </c>
      <c r="BH117" s="14">
        <v>0.1416</v>
      </c>
      <c r="BI117" s="14">
        <v>0.1085</v>
      </c>
      <c r="BJ117" s="14">
        <v>0.81289999999999996</v>
      </c>
      <c r="BK117" s="14">
        <v>4.9000000000000002E-2</v>
      </c>
      <c r="BL117" s="14">
        <v>0.94440000000000002</v>
      </c>
      <c r="BM117" s="14">
        <v>0.60270000000000001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0.59609999999999996</v>
      </c>
      <c r="CU117" s="4">
        <v>0.61029999999999995</v>
      </c>
      <c r="CV117" s="4">
        <v>0.13950000000000001</v>
      </c>
      <c r="CW117" s="4">
        <v>0.1066</v>
      </c>
      <c r="CX117" s="4">
        <v>0.81269999999999998</v>
      </c>
      <c r="CY117" s="4">
        <v>0.05</v>
      </c>
      <c r="CZ117" s="4">
        <v>0.94259999999999999</v>
      </c>
      <c r="DA117" s="4">
        <v>1.0718000000000001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14">
        <v>0.59809999999999997</v>
      </c>
      <c r="EI117" s="14">
        <v>0.61509999999999998</v>
      </c>
      <c r="EJ117" s="14">
        <v>0.1474</v>
      </c>
      <c r="EK117" s="14">
        <v>0.1067</v>
      </c>
      <c r="EL117" s="14">
        <v>0.81259999999999999</v>
      </c>
      <c r="EM117" s="14">
        <v>5.0200000000000002E-2</v>
      </c>
      <c r="EN117" s="14">
        <v>0.94279999999999997</v>
      </c>
      <c r="EO117" s="14">
        <v>1.1135999999999999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>
        <v>0.59689999999999999</v>
      </c>
      <c r="FW117" s="4">
        <v>0.61329999999999996</v>
      </c>
      <c r="FX117" s="4">
        <v>0.1447</v>
      </c>
      <c r="FY117" s="4">
        <v>0.1075</v>
      </c>
      <c r="FZ117" s="4">
        <v>0.81230000000000002</v>
      </c>
      <c r="GA117" s="4">
        <v>4.9500000000000002E-2</v>
      </c>
      <c r="GB117" s="4">
        <v>0.94259999999999999</v>
      </c>
      <c r="GC117" s="4">
        <v>0.71709999999999996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0.59700000000000009</v>
      </c>
      <c r="II117" s="4">
        <f t="shared" si="49"/>
        <v>0.61237999999999992</v>
      </c>
      <c r="IJ117" s="4">
        <f t="shared" si="50"/>
        <v>0.14340000000000003</v>
      </c>
      <c r="IK117" s="4">
        <f t="shared" si="51"/>
        <v>0.10714000000000001</v>
      </c>
      <c r="IL117" s="4">
        <f t="shared" si="52"/>
        <v>0.81244000000000016</v>
      </c>
      <c r="IM117" s="4">
        <f t="shared" si="53"/>
        <v>4.9780000000000005E-2</v>
      </c>
      <c r="IN117" s="4">
        <f t="shared" si="54"/>
        <v>0.94331999999999994</v>
      </c>
      <c r="IO117" s="4">
        <f t="shared" si="55"/>
        <v>0.86132000000000009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k=20,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k=10,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4"/>
      <c r="C118" s="4"/>
      <c r="D118" s="4"/>
      <c r="E118" s="4"/>
      <c r="F118" s="4"/>
      <c r="G118" s="4"/>
      <c r="H118" s="4"/>
      <c r="I118" s="4"/>
      <c r="J118" s="14"/>
      <c r="K118" s="14"/>
      <c r="L118" s="14"/>
      <c r="M118" s="14"/>
      <c r="N118" s="14"/>
      <c r="O118" s="14"/>
      <c r="P118" s="14"/>
      <c r="Q118" s="14"/>
      <c r="R118" s="4">
        <v>0.60440000000000005</v>
      </c>
      <c r="S118" s="4">
        <v>0.61680000000000001</v>
      </c>
      <c r="T118" s="4">
        <v>0.10580000000000001</v>
      </c>
      <c r="U118" s="4">
        <v>0.21990000000000001</v>
      </c>
      <c r="V118" s="4">
        <v>0.72299999999999998</v>
      </c>
      <c r="W118" s="4">
        <v>2.1600000000000001E-2</v>
      </c>
      <c r="X118" s="4">
        <v>0.93710000000000004</v>
      </c>
      <c r="Y118" s="4">
        <v>0.83460000000000001</v>
      </c>
      <c r="Z118" s="14"/>
      <c r="AA118" s="14"/>
      <c r="AB118" s="14"/>
      <c r="AC118" s="14"/>
      <c r="AD118" s="14"/>
      <c r="AE118" s="14"/>
      <c r="AF118" s="14"/>
      <c r="AG118" s="14"/>
      <c r="AH118" s="4"/>
      <c r="AI118" s="4"/>
      <c r="AJ118" s="4"/>
      <c r="AK118" s="4"/>
      <c r="AL118" s="4"/>
      <c r="AM118" s="4"/>
      <c r="AN118" s="4"/>
      <c r="AO118" s="4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0.60519999999999996</v>
      </c>
      <c r="BG118" s="14">
        <v>0.61960000000000004</v>
      </c>
      <c r="BH118" s="14">
        <v>9.9099999999999994E-2</v>
      </c>
      <c r="BI118" s="14">
        <v>0.22559999999999999</v>
      </c>
      <c r="BJ118" s="14">
        <v>0.7208</v>
      </c>
      <c r="BK118" s="14">
        <v>2.0899999999999998E-2</v>
      </c>
      <c r="BL118" s="14">
        <v>0.93830000000000002</v>
      </c>
      <c r="BM118" s="14">
        <v>0.63290000000000002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0.60440000000000005</v>
      </c>
      <c r="CU118" s="4">
        <v>0.61850000000000005</v>
      </c>
      <c r="CV118" s="4">
        <v>0.10199999999999999</v>
      </c>
      <c r="CW118" s="4">
        <v>0.2243</v>
      </c>
      <c r="CX118" s="4">
        <v>0.72170000000000001</v>
      </c>
      <c r="CY118" s="4">
        <v>2.1000000000000001E-2</v>
      </c>
      <c r="CZ118" s="4">
        <v>0.93410000000000004</v>
      </c>
      <c r="DA118" s="4">
        <v>1.0289999999999999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>
        <v>0.60440000000000005</v>
      </c>
      <c r="EI118" s="5">
        <v>0.61919999999999997</v>
      </c>
      <c r="EJ118" s="5">
        <v>0.1048</v>
      </c>
      <c r="EK118" s="5">
        <v>0.22409999999999999</v>
      </c>
      <c r="EL118" s="5">
        <v>0.72219999999999995</v>
      </c>
      <c r="EM118" s="5">
        <v>2.12E-2</v>
      </c>
      <c r="EN118" s="5">
        <v>0.93579999999999997</v>
      </c>
      <c r="EO118" s="5">
        <v>1.2397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0.60499999999999998</v>
      </c>
      <c r="FW118" s="4">
        <v>0.62019999999999997</v>
      </c>
      <c r="FX118" s="4">
        <v>0.10390000000000001</v>
      </c>
      <c r="FY118" s="4">
        <v>0.22559999999999999</v>
      </c>
      <c r="FZ118" s="4">
        <v>0.72209999999999996</v>
      </c>
      <c r="GA118" s="4">
        <v>2.0899999999999998E-2</v>
      </c>
      <c r="GB118" s="4">
        <v>0.93479999999999996</v>
      </c>
      <c r="GC118" s="4">
        <v>0.77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0.60468</v>
      </c>
      <c r="II118" s="4">
        <f t="shared" si="49"/>
        <v>0.61885999999999997</v>
      </c>
      <c r="IJ118" s="4">
        <f t="shared" si="50"/>
        <v>0.10312000000000002</v>
      </c>
      <c r="IK118" s="4">
        <f t="shared" si="51"/>
        <v>0.22389999999999999</v>
      </c>
      <c r="IL118" s="4">
        <f t="shared" si="52"/>
        <v>0.72195999999999994</v>
      </c>
      <c r="IM118" s="4">
        <f t="shared" si="53"/>
        <v>2.112E-2</v>
      </c>
      <c r="IN118" s="4">
        <f t="shared" si="54"/>
        <v>0.93601999999999985</v>
      </c>
      <c r="IO118" s="4">
        <f t="shared" si="55"/>
        <v>0.90123999999999993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k=10,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k=5,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>
        <v>0.58579999999999999</v>
      </c>
      <c r="S119" s="4">
        <v>0.58430000000000004</v>
      </c>
      <c r="T119" s="4">
        <v>0.1865</v>
      </c>
      <c r="U119" s="4">
        <v>0.1013</v>
      </c>
      <c r="V119" s="4">
        <v>0.81869999999999998</v>
      </c>
      <c r="W119" s="4">
        <v>5.3100000000000001E-2</v>
      </c>
      <c r="X119" s="4">
        <v>0.93940000000000001</v>
      </c>
      <c r="Y119" s="4">
        <v>0.81189999999999996</v>
      </c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0.58830000000000005</v>
      </c>
      <c r="BG119" s="14">
        <v>0.59209999999999996</v>
      </c>
      <c r="BH119" s="14">
        <v>0.18329999999999999</v>
      </c>
      <c r="BI119" s="14">
        <v>0.1031</v>
      </c>
      <c r="BJ119" s="14">
        <v>0.81989999999999996</v>
      </c>
      <c r="BK119" s="14">
        <v>5.1999999999999998E-2</v>
      </c>
      <c r="BL119" s="14">
        <v>0.94040000000000001</v>
      </c>
      <c r="BM119" s="14">
        <v>0.60399999999999998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0.58699999999999997</v>
      </c>
      <c r="CU119" s="4">
        <v>0.58909999999999996</v>
      </c>
      <c r="CV119" s="4">
        <v>0.17960000000000001</v>
      </c>
      <c r="CW119" s="4">
        <v>0.1022</v>
      </c>
      <c r="CX119" s="4">
        <v>0.82040000000000002</v>
      </c>
      <c r="CY119" s="4">
        <v>5.2600000000000001E-2</v>
      </c>
      <c r="CZ119" s="4">
        <v>0.93820000000000003</v>
      </c>
      <c r="DA119" s="4">
        <v>1.0125999999999999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14">
        <v>0.58789999999999998</v>
      </c>
      <c r="EI119" s="14">
        <v>0.59189999999999998</v>
      </c>
      <c r="EJ119" s="14">
        <v>0.18590000000000001</v>
      </c>
      <c r="EK119" s="14">
        <v>0.1023</v>
      </c>
      <c r="EL119" s="14">
        <v>0.81950000000000001</v>
      </c>
      <c r="EM119" s="14">
        <v>5.2699999999999997E-2</v>
      </c>
      <c r="EN119" s="14">
        <v>0.93789999999999996</v>
      </c>
      <c r="EO119" s="14">
        <v>1.1055999999999999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0.58760000000000001</v>
      </c>
      <c r="FW119" s="4">
        <v>0.59119999999999995</v>
      </c>
      <c r="FX119" s="4">
        <v>0.1807</v>
      </c>
      <c r="FY119" s="4">
        <v>0.1027</v>
      </c>
      <c r="FZ119" s="4">
        <v>0.81989999999999996</v>
      </c>
      <c r="GA119" s="4">
        <v>5.2200000000000003E-2</v>
      </c>
      <c r="GB119" s="4">
        <v>0.93820000000000003</v>
      </c>
      <c r="GC119" s="4">
        <v>0.77539999999999998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0.58732000000000006</v>
      </c>
      <c r="II119" s="4">
        <f t="shared" si="49"/>
        <v>0.58972000000000002</v>
      </c>
      <c r="IJ119" s="4">
        <f t="shared" si="50"/>
        <v>0.1832</v>
      </c>
      <c r="IK119" s="4">
        <f t="shared" si="51"/>
        <v>0.10231999999999999</v>
      </c>
      <c r="IL119" s="4">
        <f t="shared" si="52"/>
        <v>0.81967999999999996</v>
      </c>
      <c r="IM119" s="4">
        <f t="shared" si="53"/>
        <v>5.2519999999999997E-2</v>
      </c>
      <c r="IN119" s="4">
        <f t="shared" si="54"/>
        <v>0.93881999999999999</v>
      </c>
      <c r="IO119" s="4">
        <f t="shared" si="55"/>
        <v>0.8619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r=0.5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r=0.5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r=0.5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k=10, r=0.5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k=15, r=0.5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k=10, r=0.5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k=10, r=0.5</v>
      </c>
    </row>
    <row r="120" spans="1:257" x14ac:dyDescent="0.2">
      <c r="A120" s="1" t="s">
        <v>106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>
        <v>0.58720000000000006</v>
      </c>
      <c r="S120" s="4">
        <v>0.58720000000000006</v>
      </c>
      <c r="T120" s="4">
        <v>0.187</v>
      </c>
      <c r="U120" s="4">
        <v>0.1174</v>
      </c>
      <c r="V120" s="4">
        <v>0.82269999999999999</v>
      </c>
      <c r="W120" s="4">
        <v>4.6100000000000002E-2</v>
      </c>
      <c r="X120" s="4">
        <v>0.94550000000000001</v>
      </c>
      <c r="Y120" s="4">
        <v>0.66920000000000002</v>
      </c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0.59030000000000005</v>
      </c>
      <c r="BG120" s="14">
        <v>0.59660000000000002</v>
      </c>
      <c r="BH120" s="14">
        <v>0.1769</v>
      </c>
      <c r="BI120" s="14">
        <v>0.12</v>
      </c>
      <c r="BJ120" s="14">
        <v>0.82350000000000001</v>
      </c>
      <c r="BK120" s="14">
        <v>4.4900000000000002E-2</v>
      </c>
      <c r="BL120" s="14">
        <v>0.94589999999999996</v>
      </c>
      <c r="BM120" s="14">
        <v>0.55120000000000002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0.58819999999999995</v>
      </c>
      <c r="CU120" s="4">
        <v>0.59199999999999997</v>
      </c>
      <c r="CV120" s="4">
        <v>0.17499999999999999</v>
      </c>
      <c r="CW120" s="4">
        <v>0.1183</v>
      </c>
      <c r="CX120" s="4">
        <v>0.82299999999999995</v>
      </c>
      <c r="CY120" s="4">
        <v>4.5600000000000002E-2</v>
      </c>
      <c r="CZ120" s="4">
        <v>0.94420000000000004</v>
      </c>
      <c r="DA120" s="4">
        <v>1.1355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0.58989999999999998</v>
      </c>
      <c r="EI120" s="5">
        <v>0.59570000000000001</v>
      </c>
      <c r="EJ120" s="5">
        <v>0.1827</v>
      </c>
      <c r="EK120" s="5">
        <v>0.1176</v>
      </c>
      <c r="EL120" s="5">
        <v>0.82310000000000005</v>
      </c>
      <c r="EM120" s="5">
        <v>4.6100000000000002E-2</v>
      </c>
      <c r="EN120" s="5">
        <v>0.94410000000000005</v>
      </c>
      <c r="EO120" s="5">
        <v>1.4091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0.58879999999999999</v>
      </c>
      <c r="FW120" s="4">
        <v>0.59440000000000004</v>
      </c>
      <c r="FX120" s="4">
        <v>0.18099999999999999</v>
      </c>
      <c r="FY120" s="4">
        <v>0.11899999999999999</v>
      </c>
      <c r="FZ120" s="4">
        <v>0.82289999999999996</v>
      </c>
      <c r="GA120" s="4">
        <v>4.53E-2</v>
      </c>
      <c r="GB120" s="4">
        <v>0.94410000000000005</v>
      </c>
      <c r="GC120" s="4">
        <v>0.87129999999999996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0.58888000000000007</v>
      </c>
      <c r="II120" s="4">
        <f t="shared" si="49"/>
        <v>0.59318000000000004</v>
      </c>
      <c r="IJ120" s="4">
        <f t="shared" si="50"/>
        <v>0.18051999999999996</v>
      </c>
      <c r="IK120" s="4">
        <f t="shared" si="51"/>
        <v>0.11846000000000001</v>
      </c>
      <c r="IL120" s="4">
        <f t="shared" si="52"/>
        <v>0.82303999999999999</v>
      </c>
      <c r="IM120" s="4">
        <f t="shared" si="53"/>
        <v>4.5600000000000002E-2</v>
      </c>
      <c r="IN120" s="4">
        <f t="shared" si="54"/>
        <v>0.94475999999999993</v>
      </c>
      <c r="IO120" s="4">
        <f t="shared" si="55"/>
        <v>0.92726000000000008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r=0.5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r=0.5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r=0.5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k=10, r=0.5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k=10, r=0.5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k=10, r=0.5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k=10, r=0.5</v>
      </c>
    </row>
    <row r="121" spans="1:257" x14ac:dyDescent="0.2">
      <c r="A121" s="1" t="s">
        <v>107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>
        <v>0.63460000000000005</v>
      </c>
      <c r="S121" s="4">
        <v>0.6905</v>
      </c>
      <c r="T121" s="4">
        <v>0.10290000000000001</v>
      </c>
      <c r="U121" s="4">
        <v>0.1157</v>
      </c>
      <c r="V121" s="4">
        <v>0.5514</v>
      </c>
      <c r="W121" s="4">
        <v>2.6800000000000001E-2</v>
      </c>
      <c r="X121" s="4">
        <v>0.85499999999999998</v>
      </c>
      <c r="Y121" s="4">
        <v>0.93930000000000002</v>
      </c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0.63329999999999997</v>
      </c>
      <c r="BG121" s="14">
        <v>0.68689999999999996</v>
      </c>
      <c r="BH121" s="14">
        <v>9.8599999999999993E-2</v>
      </c>
      <c r="BI121" s="14">
        <v>0.1179</v>
      </c>
      <c r="BJ121" s="14">
        <v>0.5575</v>
      </c>
      <c r="BK121" s="14">
        <v>2.6100000000000002E-2</v>
      </c>
      <c r="BL121" s="14">
        <v>0.84860000000000002</v>
      </c>
      <c r="BM121" s="14">
        <v>0.66620000000000001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0.63300000000000001</v>
      </c>
      <c r="CU121" s="4">
        <v>0.68820000000000003</v>
      </c>
      <c r="CV121" s="4">
        <v>9.74E-2</v>
      </c>
      <c r="CW121" s="4">
        <v>0.1193</v>
      </c>
      <c r="CX121" s="4">
        <v>0.56569999999999998</v>
      </c>
      <c r="CY121" s="4">
        <v>2.6800000000000001E-2</v>
      </c>
      <c r="CZ121" s="4">
        <v>0.85550000000000004</v>
      </c>
      <c r="DA121" s="4">
        <v>1.1704000000000001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0.6351</v>
      </c>
      <c r="EI121" s="5">
        <v>0.69199999999999995</v>
      </c>
      <c r="EJ121" s="5">
        <v>9.9900000000000003E-2</v>
      </c>
      <c r="EK121" s="5">
        <v>0.11650000000000001</v>
      </c>
      <c r="EL121" s="5">
        <v>0.55930000000000002</v>
      </c>
      <c r="EM121" s="5">
        <v>2.7099999999999999E-2</v>
      </c>
      <c r="EN121" s="5">
        <v>0.85319999999999996</v>
      </c>
      <c r="EO121" s="5">
        <v>1.1132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>
        <v>0.63239999999999996</v>
      </c>
      <c r="FW121" s="4">
        <v>0.68669999999999998</v>
      </c>
      <c r="FX121" s="4">
        <v>0.1047</v>
      </c>
      <c r="FY121" s="4">
        <v>0.1188</v>
      </c>
      <c r="FZ121" s="4">
        <v>0.56130000000000002</v>
      </c>
      <c r="GA121" s="4">
        <v>2.6499999999999999E-2</v>
      </c>
      <c r="GB121" s="4">
        <v>0.85370000000000001</v>
      </c>
      <c r="GC121" s="4">
        <v>0.87670000000000003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0.63368000000000002</v>
      </c>
      <c r="II121" s="4">
        <f t="shared" si="49"/>
        <v>0.68886000000000003</v>
      </c>
      <c r="IJ121" s="4">
        <f t="shared" si="50"/>
        <v>0.10069999999999998</v>
      </c>
      <c r="IK121" s="4">
        <f t="shared" si="51"/>
        <v>0.11763999999999999</v>
      </c>
      <c r="IL121" s="4">
        <f t="shared" si="52"/>
        <v>0.55903999999999998</v>
      </c>
      <c r="IM121" s="4">
        <f t="shared" si="53"/>
        <v>2.666E-2</v>
      </c>
      <c r="IN121" s="4">
        <f t="shared" si="54"/>
        <v>0.85319999999999996</v>
      </c>
      <c r="IO121" s="4">
        <f t="shared" si="55"/>
        <v>0.95316000000000012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k=50, r=0.5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k=50, r=0.5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k=50, r=0.5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k=15, r=0.5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k=15, r=0.5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k=20,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k=15, r=0.5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k=10, r=0.5</v>
      </c>
    </row>
    <row r="122" spans="1:257" x14ac:dyDescent="0.2">
      <c r="A122" s="1" t="s">
        <v>108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>
        <v>0.59130000000000005</v>
      </c>
      <c r="S122" s="4">
        <v>0.60040000000000004</v>
      </c>
      <c r="T122" s="4">
        <v>0.17100000000000001</v>
      </c>
      <c r="U122" s="4">
        <v>0.1201</v>
      </c>
      <c r="V122" s="4">
        <v>0.82130000000000003</v>
      </c>
      <c r="W122" s="4">
        <v>4.4999999999999998E-2</v>
      </c>
      <c r="X122" s="4">
        <v>0.94440000000000002</v>
      </c>
      <c r="Y122" s="4">
        <v>0.88719999999999999</v>
      </c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0.59330000000000005</v>
      </c>
      <c r="BG122" s="14">
        <v>0.60670000000000002</v>
      </c>
      <c r="BH122" s="14">
        <v>0.16239999999999999</v>
      </c>
      <c r="BI122" s="14">
        <v>0.1229</v>
      </c>
      <c r="BJ122" s="14">
        <v>0.82289999999999996</v>
      </c>
      <c r="BK122" s="14">
        <v>4.3799999999999999E-2</v>
      </c>
      <c r="BL122" s="14">
        <v>0.94499999999999995</v>
      </c>
      <c r="BM122" s="14">
        <v>0.61109999999999998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0.59130000000000005</v>
      </c>
      <c r="CU122" s="4">
        <v>0.6028</v>
      </c>
      <c r="CV122" s="4">
        <v>0.15870000000000001</v>
      </c>
      <c r="CW122" s="4">
        <v>0.121</v>
      </c>
      <c r="CX122" s="4">
        <v>0.82230000000000003</v>
      </c>
      <c r="CY122" s="4">
        <v>4.4600000000000001E-2</v>
      </c>
      <c r="CZ122" s="4">
        <v>0.94359999999999999</v>
      </c>
      <c r="DA122" s="4">
        <v>1.1984999999999999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14">
        <v>0.59340000000000004</v>
      </c>
      <c r="EI122" s="14">
        <v>0.60719999999999996</v>
      </c>
      <c r="EJ122" s="14">
        <v>0.16450000000000001</v>
      </c>
      <c r="EK122" s="14">
        <v>0.1206</v>
      </c>
      <c r="EL122" s="14">
        <v>0.82269999999999999</v>
      </c>
      <c r="EM122" s="14">
        <v>4.4900000000000002E-2</v>
      </c>
      <c r="EN122" s="14">
        <v>0.94310000000000005</v>
      </c>
      <c r="EO122" s="14">
        <v>1.3641000000000001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>
        <v>0.59179999999999999</v>
      </c>
      <c r="FW122" s="4">
        <v>0.6048</v>
      </c>
      <c r="FX122" s="4">
        <v>0.16309999999999999</v>
      </c>
      <c r="FY122" s="4">
        <v>0.1217</v>
      </c>
      <c r="FZ122" s="4">
        <v>0.82230000000000003</v>
      </c>
      <c r="GA122" s="4">
        <v>4.4200000000000003E-2</v>
      </c>
      <c r="GB122" s="4">
        <v>0.94310000000000005</v>
      </c>
      <c r="GC122" s="4">
        <v>0.88619999999999999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0.59221999999999997</v>
      </c>
      <c r="II122" s="4">
        <f t="shared" si="49"/>
        <v>0.60438000000000003</v>
      </c>
      <c r="IJ122" s="4">
        <f t="shared" si="50"/>
        <v>0.16394000000000003</v>
      </c>
      <c r="IK122" s="4">
        <f t="shared" si="51"/>
        <v>0.12125999999999999</v>
      </c>
      <c r="IL122" s="4">
        <f t="shared" si="52"/>
        <v>0.82230000000000003</v>
      </c>
      <c r="IM122" s="4">
        <f t="shared" si="53"/>
        <v>4.4499999999999998E-2</v>
      </c>
      <c r="IN122" s="4">
        <f t="shared" si="54"/>
        <v>0.94384000000000012</v>
      </c>
      <c r="IO122" s="4">
        <f t="shared" si="55"/>
        <v>0.98941999999999997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r=0.5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r=0.5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r=0.5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k=10, r=0.5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k=10, r=0.5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k=10, r=0.5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k=10, r=0.5</v>
      </c>
    </row>
    <row r="123" spans="1:257" x14ac:dyDescent="0.2">
      <c r="A123" s="1" t="s">
        <v>109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>
        <v>0.58609999999999995</v>
      </c>
      <c r="S123" s="4">
        <v>0.58050000000000002</v>
      </c>
      <c r="T123" s="4">
        <v>0.188</v>
      </c>
      <c r="U123" s="4">
        <v>9.64E-2</v>
      </c>
      <c r="V123" s="4">
        <v>0.80759999999999998</v>
      </c>
      <c r="W123" s="4">
        <v>5.5100000000000003E-2</v>
      </c>
      <c r="X123" s="4">
        <v>0.94410000000000005</v>
      </c>
      <c r="Y123" s="4">
        <v>0.9526</v>
      </c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0.58909999999999996</v>
      </c>
      <c r="BG123" s="14">
        <v>0.58979999999999999</v>
      </c>
      <c r="BH123" s="14">
        <v>0.1802</v>
      </c>
      <c r="BI123" s="14">
        <v>9.8100000000000007E-2</v>
      </c>
      <c r="BJ123" s="14">
        <v>0.80879999999999996</v>
      </c>
      <c r="BK123" s="14">
        <v>5.3999999999999999E-2</v>
      </c>
      <c r="BL123" s="14">
        <v>0.94450000000000001</v>
      </c>
      <c r="BM123" s="14">
        <v>0.66879999999999995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0.58750000000000002</v>
      </c>
      <c r="CU123" s="4">
        <v>0.58579999999999999</v>
      </c>
      <c r="CV123" s="4">
        <v>0.17369999999999999</v>
      </c>
      <c r="CW123" s="4">
        <v>9.8100000000000007E-2</v>
      </c>
      <c r="CX123" s="4">
        <v>0.8095</v>
      </c>
      <c r="CY123" s="4">
        <v>5.4100000000000002E-2</v>
      </c>
      <c r="CZ123" s="4">
        <v>0.94240000000000002</v>
      </c>
      <c r="DA123" s="4">
        <v>1.2030000000000001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>
        <v>0.58840000000000003</v>
      </c>
      <c r="EI123" s="5">
        <v>0.58850000000000002</v>
      </c>
      <c r="EJ123" s="5">
        <v>0.1867</v>
      </c>
      <c r="EK123" s="5">
        <v>9.74E-2</v>
      </c>
      <c r="EL123" s="5">
        <v>0.80859999999999999</v>
      </c>
      <c r="EM123" s="5">
        <v>5.4699999999999999E-2</v>
      </c>
      <c r="EN123" s="5">
        <v>0.94189999999999996</v>
      </c>
      <c r="EO123" s="5">
        <v>1.0489999999999999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0.58799999999999997</v>
      </c>
      <c r="FW123" s="4">
        <v>0.58750000000000002</v>
      </c>
      <c r="FX123" s="4">
        <v>0.18110000000000001</v>
      </c>
      <c r="FY123" s="4">
        <v>9.8599999999999993E-2</v>
      </c>
      <c r="FZ123" s="4">
        <v>0.80879999999999996</v>
      </c>
      <c r="GA123" s="4">
        <v>5.3699999999999998E-2</v>
      </c>
      <c r="GB123" s="4">
        <v>0.94230000000000003</v>
      </c>
      <c r="GC123" s="4">
        <v>0.82530000000000003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0.58782000000000001</v>
      </c>
      <c r="II123" s="4">
        <f t="shared" si="49"/>
        <v>0.58641999999999994</v>
      </c>
      <c r="IJ123" s="4">
        <f t="shared" si="50"/>
        <v>0.18193999999999999</v>
      </c>
      <c r="IK123" s="4">
        <f t="shared" si="51"/>
        <v>9.7720000000000001E-2</v>
      </c>
      <c r="IL123" s="4">
        <f t="shared" si="52"/>
        <v>0.80865999999999993</v>
      </c>
      <c r="IM123" s="4">
        <f t="shared" si="53"/>
        <v>5.432E-2</v>
      </c>
      <c r="IN123" s="4">
        <f t="shared" si="54"/>
        <v>0.9430400000000001</v>
      </c>
      <c r="IO123" s="4">
        <f t="shared" si="55"/>
        <v>0.93973999999999991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r=0.5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r=0.5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r=0.5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k=50, r=0.5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k=15, r=0.5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k=5,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k=10, r=0.5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k=10, r=0.5</v>
      </c>
    </row>
    <row r="124" spans="1:257" x14ac:dyDescent="0.2">
      <c r="A124" s="1" t="s">
        <v>110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>
        <v>0.60309999999999997</v>
      </c>
      <c r="S124" s="4">
        <v>0.62539999999999996</v>
      </c>
      <c r="T124" s="4">
        <v>0.14760000000000001</v>
      </c>
      <c r="U124" s="4">
        <v>4.9099999999999998E-2</v>
      </c>
      <c r="V124" s="4">
        <v>0.81479999999999997</v>
      </c>
      <c r="W124" s="4">
        <v>0.1091</v>
      </c>
      <c r="X124" s="4">
        <v>0.94389999999999996</v>
      </c>
      <c r="Y124" s="4">
        <v>0.69969999999999999</v>
      </c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0.60489999999999999</v>
      </c>
      <c r="BG124" s="14">
        <v>0.63119999999999998</v>
      </c>
      <c r="BH124" s="14">
        <v>0.1426</v>
      </c>
      <c r="BI124" s="14">
        <v>4.87E-2</v>
      </c>
      <c r="BJ124" s="14">
        <v>0.81669999999999998</v>
      </c>
      <c r="BK124" s="14">
        <v>0.10979999999999999</v>
      </c>
      <c r="BL124" s="14">
        <v>0.94489999999999996</v>
      </c>
      <c r="BM124" s="14">
        <v>0.67090000000000005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0.60389999999999999</v>
      </c>
      <c r="CU124" s="4">
        <v>0.62960000000000005</v>
      </c>
      <c r="CV124" s="4">
        <v>0.13880000000000001</v>
      </c>
      <c r="CW124" s="4">
        <v>4.8399999999999999E-2</v>
      </c>
      <c r="CX124" s="4">
        <v>0.81469999999999998</v>
      </c>
      <c r="CY124" s="4">
        <v>0.11070000000000001</v>
      </c>
      <c r="CZ124" s="4">
        <v>0.94259999999999999</v>
      </c>
      <c r="DA124" s="4">
        <v>1.5809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14">
        <v>0.60650000000000004</v>
      </c>
      <c r="EI124" s="14">
        <v>0.63580000000000003</v>
      </c>
      <c r="EJ124" s="14">
        <v>0.13600000000000001</v>
      </c>
      <c r="EK124" s="14">
        <v>4.7500000000000001E-2</v>
      </c>
      <c r="EL124" s="14">
        <v>0.81430000000000002</v>
      </c>
      <c r="EM124" s="14">
        <v>0.113</v>
      </c>
      <c r="EN124" s="14">
        <v>0.9425</v>
      </c>
      <c r="EO124" s="14">
        <v>1.2164999999999999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0.60389999999999999</v>
      </c>
      <c r="FW124" s="4">
        <v>0.63080000000000003</v>
      </c>
      <c r="FX124" s="4">
        <v>0.14099999999999999</v>
      </c>
      <c r="FY124" s="4">
        <v>4.87E-2</v>
      </c>
      <c r="FZ124" s="4">
        <v>0.81430000000000002</v>
      </c>
      <c r="GA124" s="4">
        <v>0.1095</v>
      </c>
      <c r="GB124" s="4">
        <v>0.94269999999999998</v>
      </c>
      <c r="GC124" s="4">
        <v>0.76329999999999998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0.60446</v>
      </c>
      <c r="II124" s="4">
        <f t="shared" si="49"/>
        <v>0.63056000000000001</v>
      </c>
      <c r="IJ124" s="4">
        <f t="shared" si="50"/>
        <v>0.14120000000000002</v>
      </c>
      <c r="IK124" s="4">
        <f t="shared" si="51"/>
        <v>4.8479999999999995E-2</v>
      </c>
      <c r="IL124" s="4">
        <f t="shared" si="52"/>
        <v>0.81496000000000013</v>
      </c>
      <c r="IM124" s="4">
        <f t="shared" si="53"/>
        <v>0.11042</v>
      </c>
      <c r="IN124" s="4">
        <f t="shared" si="54"/>
        <v>0.94331999999999994</v>
      </c>
      <c r="IO124" s="4">
        <f t="shared" si="55"/>
        <v>0.98626000000000003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r=0.5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r=0.5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r=0.5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r=0.5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k=10,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k=20,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k=10, r=0.5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k=10, r=0.5</v>
      </c>
    </row>
    <row r="125" spans="1:257" x14ac:dyDescent="0.2">
      <c r="A125" s="1" t="s">
        <v>111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 t="e">
        <f t="shared" si="48"/>
        <v>#DIV/0!</v>
      </c>
      <c r="II125" s="4" t="e">
        <f t="shared" si="49"/>
        <v>#DIV/0!</v>
      </c>
      <c r="IJ125" s="4" t="e">
        <f t="shared" si="50"/>
        <v>#DIV/0!</v>
      </c>
      <c r="IK125" s="4" t="e">
        <f t="shared" si="51"/>
        <v>#DIV/0!</v>
      </c>
      <c r="IL125" s="4" t="e">
        <f t="shared" si="52"/>
        <v>#DIV/0!</v>
      </c>
      <c r="IM125" s="4" t="e">
        <f t="shared" si="53"/>
        <v>#DIV/0!</v>
      </c>
      <c r="IN125" s="4" t="e">
        <f t="shared" si="54"/>
        <v>#DIV/0!</v>
      </c>
      <c r="IO125" s="4" t="e">
        <f t="shared" si="55"/>
        <v>#DIV/0!</v>
      </c>
      <c r="IP125" s="1" t="e" cm="1">
        <f t="array" aca="1" ref="IP125" ca="1">CONCATENATE(INDIRECT(ADDRESS(1,MATCH(_xlfn.MINIFS(B125:IG125,metrics.rec,"MAE"),B125:IG125,0)+1)), ", ", INDIRECT(ADDRESS(2,MATCH(_xlfn.MINIFS(B125:IG125,metrics.rec,"MAE"),B125:IG125,0)+1)))</f>
        <v>#N/A</v>
      </c>
      <c r="IQ125" s="1" t="e" cm="1">
        <f t="array" aca="1" ref="IQ125" ca="1">CONCATENATE(INDIRECT(ADDRESS(1,MATCH(_xlfn.MINIFS(B125:IG125,metrics.rec,"MSE"),B125:IG125,0)+1)), ", ", INDIRECT(ADDRESS(2,MATCH(_xlfn.MINIFS(B125:IG125,metrics.rec,"MSE"),B125:IG125,0)+1)))</f>
        <v>#N/A</v>
      </c>
      <c r="IR125" s="1" t="e" cm="1">
        <f t="array" aca="1" ref="IR125" ca="1">CONCATENATE(INDIRECT(ADDRESS(1,MATCH(_xlfn.MAXIFS(B125:IG125,metrics.rec,"R"),B125:IG125,0)+1)), ", ", INDIRECT(ADDRESS(2,MATCH(_xlfn.MAXIFS(B125:IG125,metrics.rec,"R"),B125:IG125,0)+1)))</f>
        <v>#N/A</v>
      </c>
      <c r="IS125" s="1" t="e" cm="1">
        <f t="array" aca="1" ref="IS125" ca="1">CONCATENATE(INDIRECT(ADDRESS(1,MATCH(_xlfn.MAXIFS(B125:IG125,metrics.rec,"Precision"),B125:IG125,0)+1)), ", ", INDIRECT(ADDRESS(2,MATCH(_xlfn.MAXIFS(B125:IG125,metrics.rec,"Precision"),B125:IG125,0)+1)))</f>
        <v>#N/A</v>
      </c>
      <c r="IT125" s="1" t="e" cm="1">
        <f t="array" aca="1" ref="IT125" ca="1">CONCATENATE(INDIRECT(ADDRESS(1,MATCH(_xlfn.MAXIFS(B125:IG125,metrics.rec,"Recall"),B125:IG125,0)+1)), ", ", INDIRECT(ADDRESS(2,MATCH(_xlfn.MAXIFS(B125:IG125,metrics.rec,"Recall"),B125:IG125,0)+1)))</f>
        <v>#N/A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e" cm="1">
        <f t="array" aca="1" ref="IV125" ca="1">CONCATENATE(INDIRECT(ADDRESS(1,MATCH(_xlfn.MAXIFS(B125:IG125,metrics.rec,"Recatio"),B125:IG125,0)+1)), ", ", INDIRECT(ADDRESS(2,MATCH(_xlfn.MAXIFS(B125:IG125,metrics.rec,"Recatio"),B125:IG125,0)+1)))</f>
        <v>#N/A</v>
      </c>
      <c r="IW125" s="1" t="e" cm="1">
        <f t="array" aca="1" ref="IW125" ca="1">CONCATENATE(INDIRECT(ADDRESS(1,MATCH(_xlfn.MINIFS(B125:IG125,metrics.rec,"Time"),B125:IG125,0)+1)), ", ", INDIRECT(ADDRESS(2,MATCH(_xlfn.MINIFS(B125:IG125,metrics.rec,"Time"),B125:IG125,0)+1)))</f>
        <v>#N/A</v>
      </c>
    </row>
    <row r="126" spans="1:257" x14ac:dyDescent="0.2">
      <c r="A126" s="1" t="s">
        <v>112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 t="e">
        <f t="shared" si="48"/>
        <v>#DIV/0!</v>
      </c>
      <c r="II126" s="4" t="e">
        <f t="shared" si="49"/>
        <v>#DIV/0!</v>
      </c>
      <c r="IJ126" s="4" t="e">
        <f t="shared" si="50"/>
        <v>#DIV/0!</v>
      </c>
      <c r="IK126" s="4" t="e">
        <f t="shared" si="51"/>
        <v>#DIV/0!</v>
      </c>
      <c r="IL126" s="4" t="e">
        <f t="shared" si="52"/>
        <v>#DIV/0!</v>
      </c>
      <c r="IM126" s="4" t="e">
        <f t="shared" si="53"/>
        <v>#DIV/0!</v>
      </c>
      <c r="IN126" s="4" t="e">
        <f t="shared" si="54"/>
        <v>#DIV/0!</v>
      </c>
      <c r="IO126" s="4" t="e">
        <f t="shared" si="55"/>
        <v>#DIV/0!</v>
      </c>
      <c r="IP126" s="1" t="e" cm="1">
        <f t="array" aca="1" ref="IP126" ca="1">CONCATENATE(INDIRECT(ADDRESS(1,MATCH(_xlfn.MINIFS(B126:IG126,metrics.rec,"MAE"),B126:IG126,0)+1)), ", ", INDIRECT(ADDRESS(2,MATCH(_xlfn.MINIFS(B126:IG126,metrics.rec,"MAE"),B126:IG126,0)+1)))</f>
        <v>#N/A</v>
      </c>
      <c r="IQ126" s="1" t="e" cm="1">
        <f t="array" aca="1" ref="IQ126" ca="1">CONCATENATE(INDIRECT(ADDRESS(1,MATCH(_xlfn.MINIFS(B126:IG126,metrics.rec,"MSE"),B126:IG126,0)+1)), ", ", INDIRECT(ADDRESS(2,MATCH(_xlfn.MINIFS(B126:IG126,metrics.rec,"MSE"),B126:IG126,0)+1)))</f>
        <v>#N/A</v>
      </c>
      <c r="IR126" s="1" t="e" cm="1">
        <f t="array" aca="1" ref="IR126" ca="1">CONCATENATE(INDIRECT(ADDRESS(1,MATCH(_xlfn.MAXIFS(B126:IG126,metrics.rec,"R"),B126:IG126,0)+1)), ", ", INDIRECT(ADDRESS(2,MATCH(_xlfn.MAXIFS(B126:IG126,metrics.rec,"R"),B126:IG126,0)+1)))</f>
        <v>#N/A</v>
      </c>
      <c r="IS126" s="1" t="e" cm="1">
        <f t="array" aca="1" ref="IS126" ca="1">CONCATENATE(INDIRECT(ADDRESS(1,MATCH(_xlfn.MAXIFS(B126:IG126,metrics.rec,"Precision"),B126:IG126,0)+1)), ", ", INDIRECT(ADDRESS(2,MATCH(_xlfn.MAXIFS(B126:IG126,metrics.rec,"Precision"),B126:IG126,0)+1)))</f>
        <v>#N/A</v>
      </c>
      <c r="IT126" s="1" t="e" cm="1">
        <f t="array" aca="1" ref="IT126" ca="1">CONCATENATE(INDIRECT(ADDRESS(1,MATCH(_xlfn.MAXIFS(B126:IG126,metrics.rec,"Recall"),B126:IG126,0)+1)), ", ", INDIRECT(ADDRESS(2,MATCH(_xlfn.MAXIFS(B126:IG126,metrics.rec,"Recall"),B126:IG126,0)+1)))</f>
        <v>#N/A</v>
      </c>
      <c r="IU126" s="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" t="e" cm="1">
        <f t="array" aca="1" ref="IV126" ca="1">CONCATENATE(INDIRECT(ADDRESS(1,MATCH(_xlfn.MAXIFS(B126:IG126,metrics.rec,"Recatio"),B126:IG126,0)+1)), ", ", INDIRECT(ADDRESS(2,MATCH(_xlfn.MAXIFS(B126:IG126,metrics.rec,"Recatio"),B126:IG126,0)+1)))</f>
        <v>#N/A</v>
      </c>
      <c r="IW126" s="1" t="e" cm="1">
        <f t="array" aca="1" ref="IW126" ca="1">CONCATENATE(INDIRECT(ADDRESS(1,MATCH(_xlfn.MINIFS(B126:IG126,metrics.rec,"Time"),B126:IG126,0)+1)), ", ", INDIRECT(ADDRESS(2,MATCH(_xlfn.MINIFS(B126:IG126,metrics.rec,"Time"),B126:IG126,0)+1)))</f>
        <v>#N/A</v>
      </c>
    </row>
    <row r="127" spans="1:257" x14ac:dyDescent="0.2">
      <c r="A127" s="1" t="s">
        <v>113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>
        <v>0.58850000000000002</v>
      </c>
      <c r="S127" s="4">
        <v>0.59330000000000005</v>
      </c>
      <c r="T127" s="4">
        <v>0.17519999999999999</v>
      </c>
      <c r="U127" s="4">
        <v>0.1298</v>
      </c>
      <c r="V127" s="4">
        <v>0.82030000000000003</v>
      </c>
      <c r="W127" s="4">
        <v>4.1500000000000002E-2</v>
      </c>
      <c r="X127" s="4">
        <v>0.94179999999999997</v>
      </c>
      <c r="Y127" s="4">
        <v>0.51049999999999995</v>
      </c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0.59150000000000003</v>
      </c>
      <c r="BG127" s="14">
        <v>0.60140000000000005</v>
      </c>
      <c r="BH127" s="14">
        <v>0.16800000000000001</v>
      </c>
      <c r="BI127" s="14">
        <v>0.1318</v>
      </c>
      <c r="BJ127" s="14">
        <v>0.82179999999999997</v>
      </c>
      <c r="BK127" s="14"/>
      <c r="BL127" s="14">
        <v>0.94299999999999995</v>
      </c>
      <c r="BM127" s="14">
        <v>0.78049999999999997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0.58940000000000003</v>
      </c>
      <c r="CU127" s="4">
        <v>0.59730000000000005</v>
      </c>
      <c r="CV127" s="4">
        <v>0.16639999999999999</v>
      </c>
      <c r="CW127" s="4">
        <v>0.13070000000000001</v>
      </c>
      <c r="CX127" s="4">
        <v>0.82110000000000005</v>
      </c>
      <c r="CY127" s="4">
        <v>4.1200000000000001E-2</v>
      </c>
      <c r="CZ127" s="4">
        <v>0.9405</v>
      </c>
      <c r="DA127" s="4">
        <v>1.0901000000000001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0.59150000000000003</v>
      </c>
      <c r="EI127" s="5">
        <v>0.6018</v>
      </c>
      <c r="EJ127" s="5">
        <v>0.17119999999999999</v>
      </c>
      <c r="EK127" s="5">
        <v>0.13009999999999999</v>
      </c>
      <c r="EL127" s="5">
        <v>0.82179999999999997</v>
      </c>
      <c r="EM127" s="5">
        <v>4.1599999999999998E-2</v>
      </c>
      <c r="EN127" s="5">
        <v>0.94020000000000004</v>
      </c>
      <c r="EO127" s="5">
        <v>1.0150999999999999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0.58979999999999999</v>
      </c>
      <c r="FW127" s="4">
        <v>0.59919999999999995</v>
      </c>
      <c r="FX127" s="4">
        <v>0.1719</v>
      </c>
      <c r="FY127" s="4">
        <v>0.13109999999999999</v>
      </c>
      <c r="FZ127" s="4">
        <v>0.82110000000000005</v>
      </c>
      <c r="GA127" s="4">
        <v>4.1000000000000002E-2</v>
      </c>
      <c r="GB127" s="4">
        <v>0.94040000000000001</v>
      </c>
      <c r="GC127" s="4">
        <v>0.6865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0.59014</v>
      </c>
      <c r="II127" s="4">
        <f t="shared" si="49"/>
        <v>0.59860000000000002</v>
      </c>
      <c r="IJ127" s="4">
        <f t="shared" si="50"/>
        <v>0.17054</v>
      </c>
      <c r="IK127" s="4">
        <f t="shared" si="51"/>
        <v>0.13069999999999998</v>
      </c>
      <c r="IL127" s="4">
        <f t="shared" si="52"/>
        <v>0.82122000000000006</v>
      </c>
      <c r="IM127" s="4">
        <f t="shared" si="53"/>
        <v>4.1325000000000001E-2</v>
      </c>
      <c r="IN127" s="4">
        <f t="shared" si="54"/>
        <v>0.94117999999999991</v>
      </c>
      <c r="IO127" s="4">
        <f t="shared" si="55"/>
        <v>0.81654000000000004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r=0.5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r=0.5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r=0.5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k=10, r=0.5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k=10, r=0.5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k=20,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k=10, r=0.5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r=0.5</v>
      </c>
    </row>
    <row r="128" spans="1:257" x14ac:dyDescent="0.2">
      <c r="A128" s="1" t="s">
        <v>114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 t="e">
        <f t="shared" si="48"/>
        <v>#DIV/0!</v>
      </c>
      <c r="II128" s="4" t="e">
        <f t="shared" si="49"/>
        <v>#DIV/0!</v>
      </c>
      <c r="IJ128" s="4" t="e">
        <f t="shared" si="50"/>
        <v>#DIV/0!</v>
      </c>
      <c r="IK128" s="4" t="e">
        <f t="shared" si="51"/>
        <v>#DIV/0!</v>
      </c>
      <c r="IL128" s="4" t="e">
        <f t="shared" si="52"/>
        <v>#DIV/0!</v>
      </c>
      <c r="IM128" s="4" t="e">
        <f t="shared" si="53"/>
        <v>#DIV/0!</v>
      </c>
      <c r="IN128" s="4" t="e">
        <f t="shared" si="54"/>
        <v>#DIV/0!</v>
      </c>
      <c r="IO128" s="4" t="e">
        <f t="shared" si="55"/>
        <v>#DIV/0!</v>
      </c>
      <c r="IP128" s="1" t="e" cm="1">
        <f t="array" aca="1" ref="IP128" ca="1">CONCATENATE(INDIRECT(ADDRESS(1,MATCH(_xlfn.MINIFS(B128:IG128,metrics.rec,"MAE"),B128:IG128,0)+1)), ", ", INDIRECT(ADDRESS(2,MATCH(_xlfn.MINIFS(B128:IG128,metrics.rec,"MAE"),B128:IG128,0)+1)))</f>
        <v>#N/A</v>
      </c>
      <c r="IQ128" s="1" t="e" cm="1">
        <f t="array" aca="1" ref="IQ128" ca="1">CONCATENATE(INDIRECT(ADDRESS(1,MATCH(_xlfn.MINIFS(B128:IG128,metrics.rec,"MSE"),B128:IG128,0)+1)), ", ", INDIRECT(ADDRESS(2,MATCH(_xlfn.MINIFS(B128:IG128,metrics.rec,"MSE"),B128:IG128,0)+1)))</f>
        <v>#N/A</v>
      </c>
      <c r="IR128" s="1" t="e" cm="1">
        <f t="array" aca="1" ref="IR128" ca="1">CONCATENATE(INDIRECT(ADDRESS(1,MATCH(_xlfn.MAXIFS(B128:IG128,metrics.rec,"R"),B128:IG128,0)+1)), ", ", INDIRECT(ADDRESS(2,MATCH(_xlfn.MAXIFS(B128:IG128,metrics.rec,"R"),B128:IG128,0)+1)))</f>
        <v>#N/A</v>
      </c>
      <c r="IS128" s="1" t="e" cm="1">
        <f t="array" aca="1" ref="IS128" ca="1">CONCATENATE(INDIRECT(ADDRESS(1,MATCH(_xlfn.MAXIFS(B128:IG128,metrics.rec,"Precision"),B128:IG128,0)+1)), ", ", INDIRECT(ADDRESS(2,MATCH(_xlfn.MAXIFS(B128:IG128,metrics.rec,"Precision"),B128:IG128,0)+1)))</f>
        <v>#N/A</v>
      </c>
      <c r="IT128" s="1" t="e" cm="1">
        <f t="array" aca="1" ref="IT128" ca="1">CONCATENATE(INDIRECT(ADDRESS(1,MATCH(_xlfn.MAXIFS(B128:IG128,metrics.rec,"Recall"),B128:IG128,0)+1)), ", ", INDIRECT(ADDRESS(2,MATCH(_xlfn.MAXIFS(B128:IG128,metrics.rec,"Recall"),B128:IG128,0)+1)))</f>
        <v>#N/A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e" cm="1">
        <f t="array" aca="1" ref="IV128" ca="1">CONCATENATE(INDIRECT(ADDRESS(1,MATCH(_xlfn.MAXIFS(B128:IG128,metrics.rec,"Recatio"),B128:IG128,0)+1)), ", ", INDIRECT(ADDRESS(2,MATCH(_xlfn.MAXIFS(B128:IG128,metrics.rec,"Recatio"),B128:IG128,0)+1)))</f>
        <v>#N/A</v>
      </c>
      <c r="IW128" s="1" t="e" cm="1">
        <f t="array" aca="1" ref="IW128" ca="1">CONCATENATE(INDIRECT(ADDRESS(1,MATCH(_xlfn.MINIFS(B128:IG128,metrics.rec,"Time"),B128:IG128,0)+1)), ", ", INDIRECT(ADDRESS(2,MATCH(_xlfn.MINIFS(B128:IG128,metrics.rec,"Time"),B128:IG128,0)+1)))</f>
        <v>#N/A</v>
      </c>
    </row>
    <row r="129" spans="1:257" s="11" customFormat="1" x14ac:dyDescent="0.2">
      <c r="A129" s="11" t="s">
        <v>115</v>
      </c>
      <c r="B129" s="4"/>
      <c r="C129" s="4"/>
      <c r="D129" s="4"/>
      <c r="E129" s="4"/>
      <c r="F129" s="4"/>
      <c r="G129" s="4"/>
      <c r="H129" s="4"/>
      <c r="I129" s="4"/>
      <c r="J129" s="14"/>
      <c r="K129" s="14"/>
      <c r="L129" s="14"/>
      <c r="M129" s="14"/>
      <c r="N129" s="14"/>
      <c r="O129" s="14"/>
      <c r="P129" s="14"/>
      <c r="Q129" s="14"/>
      <c r="R129" s="4"/>
      <c r="S129" s="4"/>
      <c r="T129" s="4"/>
      <c r="U129" s="4"/>
      <c r="V129" s="4"/>
      <c r="W129" s="4"/>
      <c r="X129" s="4"/>
      <c r="Y129" s="4"/>
      <c r="Z129" s="14"/>
      <c r="AA129" s="14"/>
      <c r="AB129" s="14"/>
      <c r="AC129" s="14"/>
      <c r="AD129" s="14"/>
      <c r="AE129" s="14"/>
      <c r="AF129" s="14"/>
      <c r="AG129" s="14"/>
      <c r="AH129" s="4"/>
      <c r="AI129" s="4"/>
      <c r="AJ129" s="4"/>
      <c r="AK129" s="4"/>
      <c r="AL129" s="4"/>
      <c r="AM129" s="4"/>
      <c r="AN129" s="4"/>
      <c r="AO129" s="4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/>
      <c r="EI129" s="14"/>
      <c r="EJ129" s="14"/>
      <c r="EK129" s="14"/>
      <c r="EL129" s="14"/>
      <c r="EM129" s="14"/>
      <c r="EN129" s="14"/>
      <c r="EO129" s="14"/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s="11" customFormat="1" x14ac:dyDescent="0.2">
      <c r="A130" s="11" t="s">
        <v>116</v>
      </c>
      <c r="B130" s="4"/>
      <c r="C130" s="4"/>
      <c r="D130" s="4"/>
      <c r="E130" s="4"/>
      <c r="F130" s="4"/>
      <c r="G130" s="4"/>
      <c r="H130" s="4"/>
      <c r="I130" s="4"/>
      <c r="J130" s="14"/>
      <c r="K130" s="14"/>
      <c r="L130" s="14"/>
      <c r="M130" s="14"/>
      <c r="N130" s="14"/>
      <c r="O130" s="14"/>
      <c r="P130" s="14"/>
      <c r="Q130" s="14"/>
      <c r="R130" s="4"/>
      <c r="S130" s="4"/>
      <c r="T130" s="4"/>
      <c r="U130" s="4"/>
      <c r="V130" s="4"/>
      <c r="W130" s="4"/>
      <c r="X130" s="4"/>
      <c r="Y130" s="4"/>
      <c r="Z130" s="14"/>
      <c r="AA130" s="14"/>
      <c r="AB130" s="14"/>
      <c r="AC130" s="14"/>
      <c r="AD130" s="14"/>
      <c r="AE130" s="14"/>
      <c r="AF130" s="14"/>
      <c r="AG130" s="14"/>
      <c r="AH130" s="4"/>
      <c r="AI130" s="4"/>
      <c r="AJ130" s="4"/>
      <c r="AK130" s="4"/>
      <c r="AL130" s="4"/>
      <c r="AM130" s="4"/>
      <c r="AN130" s="4"/>
      <c r="AO130" s="4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/>
      <c r="EI130" s="14"/>
      <c r="EJ130" s="14"/>
      <c r="EK130" s="14"/>
      <c r="EL130" s="14"/>
      <c r="EM130" s="14"/>
      <c r="EN130" s="14"/>
      <c r="EO130" s="14"/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 t="e">
        <f t="shared" si="48"/>
        <v>#DIV/0!</v>
      </c>
      <c r="II131" s="4" t="e">
        <f t="shared" si="49"/>
        <v>#DIV/0!</v>
      </c>
      <c r="IJ131" s="4" t="e">
        <f t="shared" si="50"/>
        <v>#DIV/0!</v>
      </c>
      <c r="IK131" s="4" t="e">
        <f t="shared" si="51"/>
        <v>#DIV/0!</v>
      </c>
      <c r="IL131" s="4" t="e">
        <f t="shared" si="52"/>
        <v>#DIV/0!</v>
      </c>
      <c r="IM131" s="4" t="e">
        <f t="shared" si="53"/>
        <v>#DIV/0!</v>
      </c>
      <c r="IN131" s="4" t="e">
        <f t="shared" si="54"/>
        <v>#DIV/0!</v>
      </c>
      <c r="IO131" s="4" t="e">
        <f t="shared" si="55"/>
        <v>#DIV/0!</v>
      </c>
      <c r="IP131" s="1" t="e" cm="1">
        <f t="array" aca="1" ref="IP131" ca="1">CONCATENATE(INDIRECT(ADDRESS(1,MATCH(_xlfn.MINIFS(B131:IG131,metrics.rec,"MAE"),B131:IG131,0)+1)), ", ", INDIRECT(ADDRESS(2,MATCH(_xlfn.MINIFS(B131:IG131,metrics.rec,"MAE"),B131:IG131,0)+1)))</f>
        <v>#N/A</v>
      </c>
      <c r="IQ131" s="1" t="e" cm="1">
        <f t="array" aca="1" ref="IQ131" ca="1">CONCATENATE(INDIRECT(ADDRESS(1,MATCH(_xlfn.MINIFS(B131:IG131,metrics.rec,"MSE"),B131:IG131,0)+1)), ", ", INDIRECT(ADDRESS(2,MATCH(_xlfn.MINIFS(B131:IG131,metrics.rec,"MSE"),B131:IG131,0)+1)))</f>
        <v>#N/A</v>
      </c>
      <c r="IR131" s="1" t="e" cm="1">
        <f t="array" aca="1" ref="IR131" ca="1">CONCATENATE(INDIRECT(ADDRESS(1,MATCH(_xlfn.MAXIFS(B131:IG131,metrics.rec,"R"),B131:IG131,0)+1)), ", ", INDIRECT(ADDRESS(2,MATCH(_xlfn.MAXIFS(B131:IG131,metrics.rec,"R"),B131:IG131,0)+1)))</f>
        <v>#N/A</v>
      </c>
      <c r="IS131" s="1" t="e" cm="1">
        <f t="array" aca="1" ref="IS131" ca="1">CONCATENATE(INDIRECT(ADDRESS(1,MATCH(_xlfn.MAXIFS(B131:IG131,metrics.rec,"Precision"),B131:IG131,0)+1)), ", ", INDIRECT(ADDRESS(2,MATCH(_xlfn.MAXIFS(B131:IG131,metrics.rec,"Precision"),B131:IG131,0)+1)))</f>
        <v>#N/A</v>
      </c>
      <c r="IT131" s="1" t="e" cm="1">
        <f t="array" aca="1" ref="IT131" ca="1">CONCATENATE(INDIRECT(ADDRESS(1,MATCH(_xlfn.MAXIFS(B131:IG131,metrics.rec,"Recall"),B131:IG131,0)+1)), ", ", INDIRECT(ADDRESS(2,MATCH(_xlfn.MAXIFS(B131:IG131,metrics.rec,"Recall"),B131:IG131,0)+1)))</f>
        <v>#N/A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e" cm="1">
        <f t="array" aca="1" ref="IV131" ca="1">CONCATENATE(INDIRECT(ADDRESS(1,MATCH(_xlfn.MAXIFS(B131:IG131,metrics.rec,"Recatio"),B131:IG131,0)+1)), ", ", INDIRECT(ADDRESS(2,MATCH(_xlfn.MAXIFS(B131:IG131,metrics.rec,"Recatio"),B131:IG131,0)+1)))</f>
        <v>#N/A</v>
      </c>
      <c r="IW131" s="1" t="e" cm="1">
        <f t="array" aca="1" ref="IW131" ca="1">CONCATENATE(INDIRECT(ADDRESS(1,MATCH(_xlfn.MINIFS(B131:IG131,metrics.rec,"Time"),B131:IG131,0)+1)), ", ", INDIRECT(ADDRESS(2,MATCH(_xlfn.MINIFS(B131:IG131,metrics.rec,"Time"),B131:IG131,0)+1)))</f>
        <v>#N/A</v>
      </c>
    </row>
    <row r="132" spans="1:257" x14ac:dyDescent="0.2">
      <c r="A132" s="1" t="s">
        <v>118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>
        <v>0.58720000000000006</v>
      </c>
      <c r="S132" s="4">
        <v>0.58360000000000001</v>
      </c>
      <c r="T132" s="4">
        <v>0.20619999999999999</v>
      </c>
      <c r="U132" s="4">
        <v>0.111</v>
      </c>
      <c r="V132" s="4">
        <v>0.8105</v>
      </c>
      <c r="W132" s="4">
        <v>4.6300000000000001E-2</v>
      </c>
      <c r="X132" s="4">
        <v>0.84409999999999996</v>
      </c>
      <c r="Y132" s="4">
        <v>0.49359999999999998</v>
      </c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0.58879999999999999</v>
      </c>
      <c r="BG132" s="14">
        <v>0.59099999999999997</v>
      </c>
      <c r="BH132" s="14">
        <v>0.20230000000000001</v>
      </c>
      <c r="BI132" s="14">
        <v>0.1133</v>
      </c>
      <c r="BJ132" s="14">
        <v>0.81189999999999996</v>
      </c>
      <c r="BK132" s="14"/>
      <c r="BL132" s="14">
        <v>0.84740000000000004</v>
      </c>
      <c r="BM132" s="14">
        <v>0.74360000000000004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0.58779999999999999</v>
      </c>
      <c r="CU132" s="4">
        <v>0.58599999999999997</v>
      </c>
      <c r="CV132" s="4">
        <v>0.19950000000000001</v>
      </c>
      <c r="CW132" s="4">
        <v>0.11260000000000001</v>
      </c>
      <c r="CX132" s="4">
        <v>0.81240000000000001</v>
      </c>
      <c r="CY132" s="4">
        <v>4.5699999999999998E-2</v>
      </c>
      <c r="CZ132" s="4">
        <v>0.84699999999999998</v>
      </c>
      <c r="DA132" s="4">
        <v>0.99360000000000004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0.58840000000000003</v>
      </c>
      <c r="EI132" s="5">
        <v>0.58860000000000001</v>
      </c>
      <c r="EJ132" s="5">
        <v>0.2114</v>
      </c>
      <c r="EK132" s="5">
        <v>0.1125</v>
      </c>
      <c r="EL132" s="5">
        <v>0.81189999999999996</v>
      </c>
      <c r="EM132" s="5">
        <v>4.5999999999999999E-2</v>
      </c>
      <c r="EN132" s="5">
        <v>0.84650000000000003</v>
      </c>
      <c r="EO132" s="5">
        <v>0.9798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0.58889999999999998</v>
      </c>
      <c r="FW132" s="4">
        <v>0.59009999999999996</v>
      </c>
      <c r="FX132" s="4">
        <v>0.20230000000000001</v>
      </c>
      <c r="FY132" s="4">
        <v>0.1125</v>
      </c>
      <c r="FZ132" s="4">
        <v>0.81210000000000004</v>
      </c>
      <c r="GA132" s="4">
        <v>4.5600000000000002E-2</v>
      </c>
      <c r="GB132" s="4">
        <v>0.84750000000000003</v>
      </c>
      <c r="GC132" s="4">
        <v>0.68679999999999997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0.58822000000000008</v>
      </c>
      <c r="II132" s="4">
        <f t="shared" si="49"/>
        <v>0.58785999999999994</v>
      </c>
      <c r="IJ132" s="4">
        <f t="shared" si="50"/>
        <v>0.20434000000000002</v>
      </c>
      <c r="IK132" s="4">
        <f t="shared" si="51"/>
        <v>0.11237999999999999</v>
      </c>
      <c r="IL132" s="4">
        <f t="shared" si="52"/>
        <v>0.81175999999999993</v>
      </c>
      <c r="IM132" s="4">
        <f t="shared" si="53"/>
        <v>4.5900000000000003E-2</v>
      </c>
      <c r="IN132" s="4">
        <f t="shared" si="54"/>
        <v>0.84650000000000003</v>
      </c>
      <c r="IO132" s="4">
        <f t="shared" si="55"/>
        <v>0.77948000000000006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r=0.5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r=0.5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k=20, r=0.5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k=10, r=0.5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k=15, r=0.5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k=5,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k=50, r=0.5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r=0.5</v>
      </c>
    </row>
    <row r="133" spans="1:257" x14ac:dyDescent="0.2">
      <c r="A133" s="1" t="s">
        <v>119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 t="e">
        <f t="shared" si="48"/>
        <v>#DIV/0!</v>
      </c>
      <c r="II133" s="4" t="e">
        <f t="shared" si="49"/>
        <v>#DIV/0!</v>
      </c>
      <c r="IJ133" s="4" t="e">
        <f t="shared" si="50"/>
        <v>#DIV/0!</v>
      </c>
      <c r="IK133" s="4" t="e">
        <f t="shared" si="51"/>
        <v>#DIV/0!</v>
      </c>
      <c r="IL133" s="4" t="e">
        <f t="shared" si="52"/>
        <v>#DIV/0!</v>
      </c>
      <c r="IM133" s="4" t="e">
        <f t="shared" si="53"/>
        <v>#DIV/0!</v>
      </c>
      <c r="IN133" s="4" t="e">
        <f t="shared" si="54"/>
        <v>#DIV/0!</v>
      </c>
      <c r="IO133" s="4" t="e">
        <f t="shared" si="55"/>
        <v>#DIV/0!</v>
      </c>
      <c r="IP133" s="1" t="e" cm="1">
        <f t="array" aca="1" ref="IP133" ca="1">CONCATENATE(INDIRECT(ADDRESS(1,MATCH(_xlfn.MINIFS(B133:IG133,metrics.rec,"MAE"),B133:IG133,0)+1)), ", ", INDIRECT(ADDRESS(2,MATCH(_xlfn.MINIFS(B133:IG133,metrics.rec,"MAE"),B133:IG133,0)+1)))</f>
        <v>#N/A</v>
      </c>
      <c r="IQ133" s="1" t="e" cm="1">
        <f t="array" aca="1" ref="IQ133" ca="1">CONCATENATE(INDIRECT(ADDRESS(1,MATCH(_xlfn.MINIFS(B133:IG133,metrics.rec,"MSE"),B133:IG133,0)+1)), ", ", INDIRECT(ADDRESS(2,MATCH(_xlfn.MINIFS(B133:IG133,metrics.rec,"MSE"),B133:IG133,0)+1)))</f>
        <v>#N/A</v>
      </c>
      <c r="IR133" s="1" t="e" cm="1">
        <f t="array" aca="1" ref="IR133" ca="1">CONCATENATE(INDIRECT(ADDRESS(1,MATCH(_xlfn.MAXIFS(B133:IG133,metrics.rec,"R"),B133:IG133,0)+1)), ", ", INDIRECT(ADDRESS(2,MATCH(_xlfn.MAXIFS(B133:IG133,metrics.rec,"R"),B133:IG133,0)+1)))</f>
        <v>#N/A</v>
      </c>
      <c r="IS133" s="1" t="e" cm="1">
        <f t="array" aca="1" ref="IS133" ca="1">CONCATENATE(INDIRECT(ADDRESS(1,MATCH(_xlfn.MAXIFS(B133:IG133,metrics.rec,"Precision"),B133:IG133,0)+1)), ", ", INDIRECT(ADDRESS(2,MATCH(_xlfn.MAXIFS(B133:IG133,metrics.rec,"Precision"),B133:IG133,0)+1)))</f>
        <v>#N/A</v>
      </c>
      <c r="IT133" s="1" t="e" cm="1">
        <f t="array" aca="1" ref="IT133" ca="1">CONCATENATE(INDIRECT(ADDRESS(1,MATCH(_xlfn.MAXIFS(B133:IG133,metrics.rec,"Recall"),B133:IG133,0)+1)), ", ", INDIRECT(ADDRESS(2,MATCH(_xlfn.MAXIFS(B133:IG133,metrics.rec,"Recall"),B133:IG133,0)+1)))</f>
        <v>#N/A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e" cm="1">
        <f t="array" aca="1" ref="IV133" ca="1">CONCATENATE(INDIRECT(ADDRESS(1,MATCH(_xlfn.MAXIFS(B133:IG133,metrics.rec,"Recatio"),B133:IG133,0)+1)), ", ", INDIRECT(ADDRESS(2,MATCH(_xlfn.MAXIFS(B133:IG133,metrics.rec,"Recatio"),B133:IG133,0)+1)))</f>
        <v>#N/A</v>
      </c>
      <c r="IW133" s="1" t="e" cm="1">
        <f t="array" aca="1" ref="IW133" ca="1">CONCATENATE(INDIRECT(ADDRESS(1,MATCH(_xlfn.MINIFS(B133:IG133,metrics.rec,"Time"),B133:IG133,0)+1)), ", ", INDIRECT(ADDRESS(2,MATCH(_xlfn.MINIFS(B133:IG133,metrics.rec,"Time"),B133:IG133,0)+1)))</f>
        <v>#N/A</v>
      </c>
    </row>
    <row r="134" spans="1:257" x14ac:dyDescent="0.2">
      <c r="A134" s="1" t="s">
        <v>120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 t="e">
        <f t="shared" si="48"/>
        <v>#DIV/0!</v>
      </c>
      <c r="II134" s="4" t="e">
        <f t="shared" si="49"/>
        <v>#DIV/0!</v>
      </c>
      <c r="IJ134" s="4" t="e">
        <f t="shared" si="50"/>
        <v>#DIV/0!</v>
      </c>
      <c r="IK134" s="4" t="e">
        <f t="shared" si="51"/>
        <v>#DIV/0!</v>
      </c>
      <c r="IL134" s="4" t="e">
        <f t="shared" si="52"/>
        <v>#DIV/0!</v>
      </c>
      <c r="IM134" s="4" t="e">
        <f t="shared" si="53"/>
        <v>#DIV/0!</v>
      </c>
      <c r="IN134" s="4" t="e">
        <f t="shared" si="54"/>
        <v>#DIV/0!</v>
      </c>
      <c r="IO134" s="4" t="e">
        <f t="shared" si="55"/>
        <v>#DIV/0!</v>
      </c>
      <c r="IP134" s="1" t="e" cm="1">
        <f t="array" aca="1" ref="IP134" ca="1">CONCATENATE(INDIRECT(ADDRESS(1,MATCH(_xlfn.MINIFS(B134:IG134,metrics.rec,"MAE"),B134:IG134,0)+1)), ", ", INDIRECT(ADDRESS(2,MATCH(_xlfn.MINIFS(B134:IG134,metrics.rec,"MAE"),B134:IG134,0)+1)))</f>
        <v>#N/A</v>
      </c>
      <c r="IQ134" s="1" t="e" cm="1">
        <f t="array" aca="1" ref="IQ134" ca="1">CONCATENATE(INDIRECT(ADDRESS(1,MATCH(_xlfn.MINIFS(B134:IG134,metrics.rec,"MSE"),B134:IG134,0)+1)), ", ", INDIRECT(ADDRESS(2,MATCH(_xlfn.MINIFS(B134:IG134,metrics.rec,"MSE"),B134:IG134,0)+1)))</f>
        <v>#N/A</v>
      </c>
      <c r="IR134" s="1" t="e" cm="1">
        <f t="array" aca="1" ref="IR134" ca="1">CONCATENATE(INDIRECT(ADDRESS(1,MATCH(_xlfn.MAXIFS(B134:IG134,metrics.rec,"R"),B134:IG134,0)+1)), ", ", INDIRECT(ADDRESS(2,MATCH(_xlfn.MAXIFS(B134:IG134,metrics.rec,"R"),B134:IG134,0)+1)))</f>
        <v>#N/A</v>
      </c>
      <c r="IS134" s="1" t="e" cm="1">
        <f t="array" aca="1" ref="IS134" ca="1">CONCATENATE(INDIRECT(ADDRESS(1,MATCH(_xlfn.MAXIFS(B134:IG134,metrics.rec,"Precision"),B134:IG134,0)+1)), ", ", INDIRECT(ADDRESS(2,MATCH(_xlfn.MAXIFS(B134:IG134,metrics.rec,"Precision"),B134:IG134,0)+1)))</f>
        <v>#N/A</v>
      </c>
      <c r="IT134" s="1" t="e" cm="1">
        <f t="array" aca="1" ref="IT134" ca="1">CONCATENATE(INDIRECT(ADDRESS(1,MATCH(_xlfn.MAXIFS(B134:IG134,metrics.rec,"Recall"),B134:IG134,0)+1)), ", ", INDIRECT(ADDRESS(2,MATCH(_xlfn.MAXIFS(B134:IG134,metrics.rec,"Recall"),B134:IG134,0)+1)))</f>
        <v>#N/A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e" cm="1">
        <f t="array" aca="1" ref="IV134" ca="1">CONCATENATE(INDIRECT(ADDRESS(1,MATCH(_xlfn.MAXIFS(B134:IG134,metrics.rec,"Recatio"),B134:IG134,0)+1)), ", ", INDIRECT(ADDRESS(2,MATCH(_xlfn.MAXIFS(B134:IG134,metrics.rec,"Recatio"),B134:IG134,0)+1)))</f>
        <v>#N/A</v>
      </c>
      <c r="IW134" s="1" t="e" cm="1">
        <f t="array" aca="1" ref="IW134" ca="1">CONCATENATE(INDIRECT(ADDRESS(1,MATCH(_xlfn.MINIFS(B134:IG134,metrics.rec,"Time"),B134:IG134,0)+1)), ", ", INDIRECT(ADDRESS(2,MATCH(_xlfn.MINIFS(B134:IG134,metrics.rec,"Time"),B134:IG134,0)+1)))</f>
        <v>#N/A</v>
      </c>
    </row>
    <row r="135" spans="1:257" x14ac:dyDescent="0.2">
      <c r="A135" s="1" t="s">
        <v>121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>
        <v>0.58799999999999997</v>
      </c>
      <c r="S135" s="4">
        <v>0.5907</v>
      </c>
      <c r="T135" s="4">
        <v>0.18640000000000001</v>
      </c>
      <c r="U135" s="4">
        <v>0.1278</v>
      </c>
      <c r="V135" s="4">
        <v>0.82299999999999995</v>
      </c>
      <c r="W135" s="4">
        <v>4.24E-2</v>
      </c>
      <c r="X135" s="4">
        <v>0.94289999999999996</v>
      </c>
      <c r="Y135" s="4">
        <v>0.50609999999999999</v>
      </c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0.59060000000000001</v>
      </c>
      <c r="BG135" s="14">
        <v>0.59840000000000004</v>
      </c>
      <c r="BH135" s="14">
        <v>0.1762</v>
      </c>
      <c r="BI135" s="14">
        <v>0.12959999999999999</v>
      </c>
      <c r="BJ135" s="14">
        <v>0.82379999999999998</v>
      </c>
      <c r="BK135" s="14">
        <v>4.1599999999999998E-2</v>
      </c>
      <c r="BL135" s="14">
        <v>0.94440000000000002</v>
      </c>
      <c r="BM135" s="14">
        <v>0.44180000000000003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0.58889999999999998</v>
      </c>
      <c r="CU135" s="4">
        <v>0.59489999999999998</v>
      </c>
      <c r="CV135" s="4">
        <v>0.17019999999999999</v>
      </c>
      <c r="CW135" s="4">
        <v>0.1285</v>
      </c>
      <c r="CX135" s="4">
        <v>0.8226</v>
      </c>
      <c r="CY135" s="4">
        <v>4.2000000000000003E-2</v>
      </c>
      <c r="CZ135" s="4">
        <v>0.94199999999999995</v>
      </c>
      <c r="DA135" s="4">
        <v>1.4500999999999999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14">
        <v>0.5907</v>
      </c>
      <c r="EI135" s="14">
        <v>0.59850000000000003</v>
      </c>
      <c r="EJ135" s="14">
        <v>0.1777</v>
      </c>
      <c r="EK135" s="14">
        <v>0.12770000000000001</v>
      </c>
      <c r="EL135" s="14">
        <v>0.82320000000000004</v>
      </c>
      <c r="EM135" s="14">
        <v>4.24E-2</v>
      </c>
      <c r="EN135" s="14">
        <v>0.9415</v>
      </c>
      <c r="EO135" s="14">
        <v>1.2446999999999999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>
        <v>0.58919999999999995</v>
      </c>
      <c r="FW135" s="4">
        <v>0.59670000000000001</v>
      </c>
      <c r="FX135" s="4">
        <v>0.17749999999999999</v>
      </c>
      <c r="FY135" s="4">
        <v>0.12870000000000001</v>
      </c>
      <c r="FZ135" s="4">
        <v>0.82289999999999996</v>
      </c>
      <c r="GA135" s="4">
        <v>4.1799999999999997E-2</v>
      </c>
      <c r="GB135" s="4">
        <v>0.94179999999999997</v>
      </c>
      <c r="GC135" s="4">
        <v>0.6855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0.58948</v>
      </c>
      <c r="II135" s="4">
        <f t="shared" si="49"/>
        <v>0.59584000000000015</v>
      </c>
      <c r="IJ135" s="4">
        <f t="shared" si="50"/>
        <v>0.17760000000000001</v>
      </c>
      <c r="IK135" s="4">
        <f t="shared" si="51"/>
        <v>0.12845999999999999</v>
      </c>
      <c r="IL135" s="4">
        <f t="shared" si="52"/>
        <v>0.82309999999999994</v>
      </c>
      <c r="IM135" s="4">
        <f t="shared" si="53"/>
        <v>4.2040000000000001E-2</v>
      </c>
      <c r="IN135" s="4">
        <f t="shared" si="54"/>
        <v>0.94252000000000002</v>
      </c>
      <c r="IO135" s="4">
        <f t="shared" si="55"/>
        <v>0.86563999999999997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r=0.5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r=0.5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r=0.5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k=10, r=0.5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k=10, r=0.5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k=10, r=0.5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k=10, r=0.5</v>
      </c>
    </row>
    <row r="136" spans="1:257" x14ac:dyDescent="0.2">
      <c r="A136" s="1" t="s">
        <v>122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 t="e">
        <f t="shared" si="48"/>
        <v>#DIV/0!</v>
      </c>
      <c r="II136" s="4" t="e">
        <f t="shared" si="49"/>
        <v>#DIV/0!</v>
      </c>
      <c r="IJ136" s="4" t="e">
        <f t="shared" si="50"/>
        <v>#DIV/0!</v>
      </c>
      <c r="IK136" s="4" t="e">
        <f t="shared" si="51"/>
        <v>#DIV/0!</v>
      </c>
      <c r="IL136" s="4" t="e">
        <f t="shared" si="52"/>
        <v>#DIV/0!</v>
      </c>
      <c r="IM136" s="4" t="e">
        <f t="shared" si="53"/>
        <v>#DIV/0!</v>
      </c>
      <c r="IN136" s="4" t="e">
        <f t="shared" si="54"/>
        <v>#DIV/0!</v>
      </c>
      <c r="IO136" s="4" t="e">
        <f t="shared" si="55"/>
        <v>#DIV/0!</v>
      </c>
      <c r="IP136" s="1" t="e" cm="1">
        <f t="array" aca="1" ref="IP136" ca="1">CONCATENATE(INDIRECT(ADDRESS(1,MATCH(_xlfn.MINIFS(B136:IG136,metrics.rec,"MAE"),B136:IG136,0)+1)), ", ", INDIRECT(ADDRESS(2,MATCH(_xlfn.MINIFS(B136:IG136,metrics.rec,"MAE"),B136:IG136,0)+1)))</f>
        <v>#N/A</v>
      </c>
      <c r="IQ136" s="1" t="e" cm="1">
        <f t="array" aca="1" ref="IQ136" ca="1">CONCATENATE(INDIRECT(ADDRESS(1,MATCH(_xlfn.MINIFS(B136:IG136,metrics.rec,"MSE"),B136:IG136,0)+1)), ", ", INDIRECT(ADDRESS(2,MATCH(_xlfn.MINIFS(B136:IG136,metrics.rec,"MSE"),B136:IG136,0)+1)))</f>
        <v>#N/A</v>
      </c>
      <c r="IR136" s="1" t="e" cm="1">
        <f t="array" aca="1" ref="IR136" ca="1">CONCATENATE(INDIRECT(ADDRESS(1,MATCH(_xlfn.MAXIFS(B136:IG136,metrics.rec,"R"),B136:IG136,0)+1)), ", ", INDIRECT(ADDRESS(2,MATCH(_xlfn.MAXIFS(B136:IG136,metrics.rec,"R"),B136:IG136,0)+1)))</f>
        <v>#N/A</v>
      </c>
      <c r="IS136" s="1" t="e" cm="1">
        <f t="array" aca="1" ref="IS136" ca="1">CONCATENATE(INDIRECT(ADDRESS(1,MATCH(_xlfn.MAXIFS(B136:IG136,metrics.rec,"Precision"),B136:IG136,0)+1)), ", ", INDIRECT(ADDRESS(2,MATCH(_xlfn.MAXIFS(B136:IG136,metrics.rec,"Precision"),B136:IG136,0)+1)))</f>
        <v>#N/A</v>
      </c>
      <c r="IT136" s="1" t="e" cm="1">
        <f t="array" aca="1" ref="IT136" ca="1">CONCATENATE(INDIRECT(ADDRESS(1,MATCH(_xlfn.MAXIFS(B136:IG136,metrics.rec,"Recall"),B136:IG136,0)+1)), ", ", INDIRECT(ADDRESS(2,MATCH(_xlfn.MAXIFS(B136:IG136,metrics.rec,"Recall"),B136:IG136,0)+1)))</f>
        <v>#N/A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e" cm="1">
        <f t="array" aca="1" ref="IV136" ca="1">CONCATENATE(INDIRECT(ADDRESS(1,MATCH(_xlfn.MAXIFS(B136:IG136,metrics.rec,"Recatio"),B136:IG136,0)+1)), ", ", INDIRECT(ADDRESS(2,MATCH(_xlfn.MAXIFS(B136:IG136,metrics.rec,"Recatio"),B136:IG136,0)+1)))</f>
        <v>#N/A</v>
      </c>
      <c r="IW136" s="1" t="e" cm="1">
        <f t="array" aca="1" ref="IW136" ca="1">CONCATENATE(INDIRECT(ADDRESS(1,MATCH(_xlfn.MINIFS(B136:IG136,metrics.rec,"Time"),B136:IG136,0)+1)), ", ", INDIRECT(ADDRESS(2,MATCH(_xlfn.MINIFS(B136:IG136,metrics.rec,"Time"),B136:IG136,0)+1)))</f>
        <v>#N/A</v>
      </c>
    </row>
    <row r="137" spans="1:257" x14ac:dyDescent="0.2">
      <c r="A137" s="1" t="s">
        <v>123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>
        <v>0.58509999999999995</v>
      </c>
      <c r="S137" s="4">
        <v>0.58460000000000001</v>
      </c>
      <c r="T137" s="4">
        <v>0.192</v>
      </c>
      <c r="U137" s="4">
        <v>0.12230000000000001</v>
      </c>
      <c r="V137" s="4">
        <v>0.81720000000000004</v>
      </c>
      <c r="W137" s="4">
        <v>4.3900000000000002E-2</v>
      </c>
      <c r="X137" s="4">
        <v>0.94289999999999996</v>
      </c>
      <c r="Y137" s="4">
        <v>0.5393</v>
      </c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0.58840000000000003</v>
      </c>
      <c r="BG137" s="14">
        <v>0.59430000000000005</v>
      </c>
      <c r="BH137" s="14">
        <v>0.17499999999999999</v>
      </c>
      <c r="BI137" s="14">
        <v>0.12379999999999999</v>
      </c>
      <c r="BJ137" s="14">
        <v>0.81820000000000004</v>
      </c>
      <c r="BK137" s="14">
        <v>4.3200000000000002E-2</v>
      </c>
      <c r="BL137" s="14">
        <v>0.94450000000000001</v>
      </c>
      <c r="BM137" s="14">
        <v>0.51280000000000003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0.58640000000000003</v>
      </c>
      <c r="CU137" s="4">
        <v>0.59019999999999995</v>
      </c>
      <c r="CV137" s="4">
        <v>0.17380000000000001</v>
      </c>
      <c r="CW137" s="4">
        <v>0.1232</v>
      </c>
      <c r="CX137" s="4">
        <v>0.8175</v>
      </c>
      <c r="CY137" s="4">
        <v>4.3499999999999997E-2</v>
      </c>
      <c r="CZ137" s="4">
        <v>0.9415</v>
      </c>
      <c r="DA137" s="4">
        <v>1.0786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>
        <v>0.58779999999999999</v>
      </c>
      <c r="EI137" s="5">
        <v>0.59389999999999998</v>
      </c>
      <c r="EJ137" s="5">
        <v>0.18129999999999999</v>
      </c>
      <c r="EK137" s="5">
        <v>0.1222</v>
      </c>
      <c r="EL137" s="5">
        <v>0.81730000000000003</v>
      </c>
      <c r="EM137" s="5">
        <v>4.3999999999999997E-2</v>
      </c>
      <c r="EN137" s="5">
        <v>0.9415</v>
      </c>
      <c r="EO137" s="5">
        <v>1.0009999999999999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>
        <v>0.58730000000000004</v>
      </c>
      <c r="FW137" s="4">
        <v>0.59309999999999996</v>
      </c>
      <c r="FX137" s="4">
        <v>0.17949999999999999</v>
      </c>
      <c r="FY137" s="4">
        <v>0.1234</v>
      </c>
      <c r="FZ137" s="4">
        <v>0.81730000000000003</v>
      </c>
      <c r="GA137" s="4">
        <v>4.3299999999999998E-2</v>
      </c>
      <c r="GB137" s="4">
        <v>0.94140000000000001</v>
      </c>
      <c r="GC137" s="4">
        <v>0.71719999999999995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0.58699999999999997</v>
      </c>
      <c r="II137" s="4">
        <f t="shared" si="49"/>
        <v>0.59122000000000008</v>
      </c>
      <c r="IJ137" s="4">
        <f t="shared" si="50"/>
        <v>0.18031999999999998</v>
      </c>
      <c r="IK137" s="4">
        <f t="shared" si="51"/>
        <v>0.12297999999999998</v>
      </c>
      <c r="IL137" s="4">
        <f t="shared" si="52"/>
        <v>0.81750000000000012</v>
      </c>
      <c r="IM137" s="4">
        <f t="shared" si="53"/>
        <v>4.3579999999999994E-2</v>
      </c>
      <c r="IN137" s="4">
        <f t="shared" si="54"/>
        <v>0.94236000000000009</v>
      </c>
      <c r="IO137" s="4">
        <f t="shared" si="55"/>
        <v>0.76978000000000002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r=0.5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r=0.5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r=0.5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k=10, r=0.5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k=10, r=0.5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k=10, r=0.5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k=10, r=0.5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>
        <v>0.58579999999999999</v>
      </c>
      <c r="S138" s="4">
        <v>0.58979999999999999</v>
      </c>
      <c r="T138" s="4">
        <v>0.19689999999999999</v>
      </c>
      <c r="U138" s="4">
        <v>9.9500000000000005E-2</v>
      </c>
      <c r="V138" s="4">
        <v>0.83260000000000001</v>
      </c>
      <c r="W138" s="4">
        <v>5.5100000000000003E-2</v>
      </c>
      <c r="X138" s="4">
        <v>0.94340000000000002</v>
      </c>
      <c r="Y138" s="4">
        <v>0.52880000000000005</v>
      </c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0.58989999999999998</v>
      </c>
      <c r="BG138" s="14">
        <v>0.59940000000000004</v>
      </c>
      <c r="BH138" s="14">
        <v>0.1789</v>
      </c>
      <c r="BI138" s="14">
        <v>0.1004</v>
      </c>
      <c r="BJ138" s="14">
        <v>0.83399999999999996</v>
      </c>
      <c r="BK138" s="14">
        <v>5.4399999999999997E-2</v>
      </c>
      <c r="BL138" s="14">
        <v>0.94510000000000005</v>
      </c>
      <c r="BM138" s="14">
        <v>0.44900000000000001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0.58730000000000004</v>
      </c>
      <c r="CU138" s="4">
        <v>0.59399999999999997</v>
      </c>
      <c r="CV138" s="4">
        <v>0.17810000000000001</v>
      </c>
      <c r="CW138" s="4">
        <v>0.1003</v>
      </c>
      <c r="CX138" s="4">
        <v>0.83379999999999999</v>
      </c>
      <c r="CY138" s="4">
        <v>5.45E-2</v>
      </c>
      <c r="CZ138" s="4">
        <v>0.94210000000000005</v>
      </c>
      <c r="DA138" s="4">
        <v>1.0430999999999999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14">
        <v>0.58930000000000005</v>
      </c>
      <c r="EI138" s="14">
        <v>0.59909999999999997</v>
      </c>
      <c r="EJ138" s="14">
        <v>0.18559999999999999</v>
      </c>
      <c r="EK138" s="14">
        <v>9.9400000000000002E-2</v>
      </c>
      <c r="EL138" s="14">
        <v>0.83340000000000003</v>
      </c>
      <c r="EM138" s="14">
        <v>5.5199999999999999E-2</v>
      </c>
      <c r="EN138" s="14">
        <v>0.94210000000000005</v>
      </c>
      <c r="EO138" s="14">
        <v>0.92620000000000002</v>
      </c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>
        <v>0.58809999999999996</v>
      </c>
      <c r="FW138" s="4">
        <v>0.59719999999999995</v>
      </c>
      <c r="FX138" s="4">
        <v>0.18629999999999999</v>
      </c>
      <c r="FY138" s="4">
        <v>0.1004</v>
      </c>
      <c r="FZ138" s="4">
        <v>0.83389999999999997</v>
      </c>
      <c r="GA138" s="4">
        <v>5.4399999999999997E-2</v>
      </c>
      <c r="GB138" s="4">
        <v>0.94210000000000005</v>
      </c>
      <c r="GC138" s="4">
        <v>0.66959999999999997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0.58807999999999994</v>
      </c>
      <c r="II138" s="4">
        <f t="shared" si="49"/>
        <v>0.59589999999999999</v>
      </c>
      <c r="IJ138" s="4">
        <f t="shared" si="50"/>
        <v>0.18516000000000002</v>
      </c>
      <c r="IK138" s="4">
        <f t="shared" si="51"/>
        <v>0.1</v>
      </c>
      <c r="IL138" s="4">
        <f t="shared" si="52"/>
        <v>0.83353999999999995</v>
      </c>
      <c r="IM138" s="4">
        <f t="shared" si="53"/>
        <v>5.4720000000000005E-2</v>
      </c>
      <c r="IN138" s="4">
        <f t="shared" si="54"/>
        <v>0.94296000000000002</v>
      </c>
      <c r="IO138" s="4">
        <f t="shared" si="55"/>
        <v>0.72334000000000009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k=5,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k=10,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k=10,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k=20,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>
        <v>0.5867</v>
      </c>
      <c r="S139" s="4">
        <v>0.59240000000000004</v>
      </c>
      <c r="T139" s="4">
        <v>0.19259999999999999</v>
      </c>
      <c r="U139" s="4">
        <v>0.10059999999999999</v>
      </c>
      <c r="V139" s="4">
        <v>0.83189999999999997</v>
      </c>
      <c r="W139" s="4">
        <v>5.4399999999999997E-2</v>
      </c>
      <c r="X139" s="4">
        <v>0.94310000000000005</v>
      </c>
      <c r="Y139" s="4">
        <v>0.83530000000000004</v>
      </c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0.59040000000000004</v>
      </c>
      <c r="BG139" s="14">
        <v>0.60199999999999998</v>
      </c>
      <c r="BH139" s="14">
        <v>0.17710000000000001</v>
      </c>
      <c r="BI139" s="14">
        <v>0.10150000000000001</v>
      </c>
      <c r="BJ139" s="14">
        <v>0.83430000000000004</v>
      </c>
      <c r="BK139" s="14">
        <v>5.3800000000000001E-2</v>
      </c>
      <c r="BL139" s="14">
        <v>0.94440000000000002</v>
      </c>
      <c r="BM139" s="14">
        <v>0.44729999999999998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0.58799999999999997</v>
      </c>
      <c r="CU139" s="4">
        <v>0.59609999999999996</v>
      </c>
      <c r="CV139" s="4">
        <v>0.17610000000000001</v>
      </c>
      <c r="CW139" s="4">
        <v>0.1016</v>
      </c>
      <c r="CX139" s="4">
        <v>0.83360000000000001</v>
      </c>
      <c r="CY139" s="4">
        <v>5.3800000000000001E-2</v>
      </c>
      <c r="CZ139" s="4">
        <v>0.94140000000000001</v>
      </c>
      <c r="DA139" s="4">
        <v>1.0670999999999999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>
        <v>0.58979999999999999</v>
      </c>
      <c r="EI139" s="5">
        <v>0.60119999999999996</v>
      </c>
      <c r="EJ139" s="5">
        <v>0.183</v>
      </c>
      <c r="EK139" s="5">
        <v>0.10059999999999999</v>
      </c>
      <c r="EL139" s="5">
        <v>0.83330000000000004</v>
      </c>
      <c r="EM139" s="5">
        <v>5.4600000000000003E-2</v>
      </c>
      <c r="EN139" s="5">
        <v>0.94159999999999999</v>
      </c>
      <c r="EO139" s="5">
        <v>0.94199999999999995</v>
      </c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>
        <v>0.58850000000000002</v>
      </c>
      <c r="FW139" s="4">
        <v>0.59889999999999999</v>
      </c>
      <c r="FX139" s="4">
        <v>0.18279999999999999</v>
      </c>
      <c r="FY139" s="4">
        <v>0.1017</v>
      </c>
      <c r="FZ139" s="4">
        <v>0.83379999999999999</v>
      </c>
      <c r="GA139" s="4">
        <v>5.3699999999999998E-2</v>
      </c>
      <c r="GB139" s="4">
        <v>0.9415</v>
      </c>
      <c r="GC139" s="4">
        <v>0.60060000000000002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0.58867999999999987</v>
      </c>
      <c r="II139" s="4">
        <f t="shared" ref="II139" si="57">AVERAGEIFS(B139:IG139,metrics.rec,"MSE")</f>
        <v>0.59811999999999999</v>
      </c>
      <c r="IJ139" s="4">
        <f t="shared" ref="IJ139" si="58">AVERAGEIFS(B139:IG139,metrics.rec,"R")</f>
        <v>0.18232000000000001</v>
      </c>
      <c r="IK139" s="4">
        <f t="shared" ref="IK139" si="59">AVERAGEIFS(B139:IG139,metrics.rec,"Precision")</f>
        <v>0.1012</v>
      </c>
      <c r="IL139" s="4">
        <f t="shared" ref="IL139" si="60">AVERAGEIFS(B139:IG139,metrics.rec,"Recall")</f>
        <v>0.83338000000000001</v>
      </c>
      <c r="IM139" s="4">
        <f t="shared" ref="IM139" si="61">AVERAGEIFS(B139:IG139,metrics.rec,"Coverage")</f>
        <v>5.4059999999999997E-2</v>
      </c>
      <c r="IN139" s="4">
        <f t="shared" ref="IN139" si="62">AVERAGEIFS(B139:IG139,metrics.rec,"Recatio")</f>
        <v>0.9423999999999999</v>
      </c>
      <c r="IO139" s="4">
        <f t="shared" ref="IO139" si="63">AVERAGEIFS(B139:IG139,metrics.rec,"Time")</f>
        <v>0.77845999999999993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k=50,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k=10,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k=20,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>
        <v>0.58860000000000001</v>
      </c>
      <c r="S140" s="4">
        <v>0.59440000000000004</v>
      </c>
      <c r="T140" s="4">
        <v>0.18870000000000001</v>
      </c>
      <c r="U140" s="4">
        <v>0.1036</v>
      </c>
      <c r="V140" s="4">
        <v>0.83240000000000003</v>
      </c>
      <c r="W140" s="4">
        <v>5.2900000000000003E-2</v>
      </c>
      <c r="X140" s="4">
        <v>0.94340000000000002</v>
      </c>
      <c r="Y140" s="4">
        <v>0.67259999999999998</v>
      </c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0.59189999999999998</v>
      </c>
      <c r="BG140" s="14">
        <v>0.60299999999999998</v>
      </c>
      <c r="BH140" s="14">
        <v>0.1769</v>
      </c>
      <c r="BI140" s="14">
        <v>0.10489999999999999</v>
      </c>
      <c r="BJ140" s="14">
        <v>0.83509999999999995</v>
      </c>
      <c r="BK140" s="14"/>
      <c r="BL140" s="14">
        <v>0.94489999999999996</v>
      </c>
      <c r="BM140" s="14">
        <v>0.77790000000000004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0.58960000000000001</v>
      </c>
      <c r="CU140" s="4">
        <v>0.59750000000000003</v>
      </c>
      <c r="CV140" s="4">
        <v>0.17299999999999999</v>
      </c>
      <c r="CW140" s="4">
        <v>0.1046</v>
      </c>
      <c r="CX140" s="4">
        <v>0.83420000000000005</v>
      </c>
      <c r="CY140" s="4">
        <v>5.2299999999999999E-2</v>
      </c>
      <c r="CZ140" s="4">
        <v>0.94189999999999996</v>
      </c>
      <c r="DA140" s="4">
        <v>1.1870000000000001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0.59130000000000005</v>
      </c>
      <c r="EI140" s="5">
        <v>0.60189999999999999</v>
      </c>
      <c r="EJ140" s="5">
        <v>0.18110000000000001</v>
      </c>
      <c r="EK140" s="5">
        <v>0.1038</v>
      </c>
      <c r="EL140" s="5">
        <v>0.83389999999999997</v>
      </c>
      <c r="EM140" s="5">
        <v>5.2900000000000003E-2</v>
      </c>
      <c r="EN140" s="5">
        <v>0.94169999999999998</v>
      </c>
      <c r="EO140" s="5">
        <v>1.1289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0.59009999999999996</v>
      </c>
      <c r="FW140" s="4">
        <v>0.60050000000000003</v>
      </c>
      <c r="FX140" s="4">
        <v>0.18110000000000001</v>
      </c>
      <c r="FY140" s="4">
        <v>0.105</v>
      </c>
      <c r="FZ140" s="4">
        <v>0.83430000000000004</v>
      </c>
      <c r="GA140" s="4">
        <v>5.1999999999999998E-2</v>
      </c>
      <c r="GB140" s="4">
        <v>0.94189999999999996</v>
      </c>
      <c r="GC140" s="4">
        <v>0.61029999999999995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0.59029999999999994</v>
      </c>
      <c r="II140" s="4">
        <f t="shared" si="49"/>
        <v>0.59945999999999999</v>
      </c>
      <c r="IJ140" s="4">
        <f t="shared" si="50"/>
        <v>0.18016000000000001</v>
      </c>
      <c r="IK140" s="4">
        <f t="shared" si="51"/>
        <v>0.10438</v>
      </c>
      <c r="IL140" s="4">
        <f t="shared" si="52"/>
        <v>0.83398000000000005</v>
      </c>
      <c r="IM140" s="4">
        <f t="shared" si="53"/>
        <v>5.2525000000000002E-2</v>
      </c>
      <c r="IN140" s="4">
        <f t="shared" si="54"/>
        <v>0.94276000000000004</v>
      </c>
      <c r="IO140" s="4">
        <f t="shared" si="55"/>
        <v>0.8753399999999999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r=0.5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r=0.5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r=0.5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k=50, r=0.5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k=10, r=0.5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k=10, r=0.5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k=50, r=0.5</v>
      </c>
    </row>
    <row r="141" spans="1:257" x14ac:dyDescent="0.2">
      <c r="A141" s="1" t="s">
        <v>125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 t="e">
        <f t="shared" si="48"/>
        <v>#DIV/0!</v>
      </c>
      <c r="II141" s="4" t="e">
        <f t="shared" si="49"/>
        <v>#DIV/0!</v>
      </c>
      <c r="IJ141" s="4" t="e">
        <f t="shared" si="50"/>
        <v>#DIV/0!</v>
      </c>
      <c r="IK141" s="4" t="e">
        <f t="shared" si="51"/>
        <v>#DIV/0!</v>
      </c>
      <c r="IL141" s="4" t="e">
        <f t="shared" si="52"/>
        <v>#DIV/0!</v>
      </c>
      <c r="IM141" s="4" t="e">
        <f t="shared" si="53"/>
        <v>#DIV/0!</v>
      </c>
      <c r="IN141" s="4" t="e">
        <f t="shared" si="54"/>
        <v>#DIV/0!</v>
      </c>
      <c r="IO141" s="4" t="e">
        <f t="shared" si="55"/>
        <v>#DIV/0!</v>
      </c>
      <c r="IP141" s="1" t="e" cm="1">
        <f t="array" aca="1" ref="IP141" ca="1">CONCATENATE(INDIRECT(ADDRESS(1,MATCH(_xlfn.MINIFS(B141:IG141,metrics.rec,"MAE"),B141:IG141,0)+1)), ", ", INDIRECT(ADDRESS(2,MATCH(_xlfn.MINIFS(B141:IG141,metrics.rec,"MAE"),B141:IG141,0)+1)))</f>
        <v>#N/A</v>
      </c>
      <c r="IQ141" s="1" t="e" cm="1">
        <f t="array" aca="1" ref="IQ141" ca="1">CONCATENATE(INDIRECT(ADDRESS(1,MATCH(_xlfn.MINIFS(B141:IG141,metrics.rec,"MSE"),B141:IG141,0)+1)), ", ", INDIRECT(ADDRESS(2,MATCH(_xlfn.MINIFS(B141:IG141,metrics.rec,"MSE"),B141:IG141,0)+1)))</f>
        <v>#N/A</v>
      </c>
      <c r="IR141" s="1" t="e" cm="1">
        <f t="array" aca="1" ref="IR141" ca="1">CONCATENATE(INDIRECT(ADDRESS(1,MATCH(_xlfn.MAXIFS(B141:IG141,metrics.rec,"R"),B141:IG141,0)+1)), ", ", INDIRECT(ADDRESS(2,MATCH(_xlfn.MAXIFS(B141:IG141,metrics.rec,"R"),B141:IG141,0)+1)))</f>
        <v>#N/A</v>
      </c>
      <c r="IS141" s="1" t="e" cm="1">
        <f t="array" aca="1" ref="IS141" ca="1">CONCATENATE(INDIRECT(ADDRESS(1,MATCH(_xlfn.MAXIFS(B141:IG141,metrics.rec,"Precision"),B141:IG141,0)+1)), ", ", INDIRECT(ADDRESS(2,MATCH(_xlfn.MAXIFS(B141:IG141,metrics.rec,"Precision"),B141:IG141,0)+1)))</f>
        <v>#N/A</v>
      </c>
      <c r="IT141" s="1" t="e" cm="1">
        <f t="array" aca="1" ref="IT141" ca="1">CONCATENATE(INDIRECT(ADDRESS(1,MATCH(_xlfn.MAXIFS(B141:IG141,metrics.rec,"Recall"),B141:IG141,0)+1)), ", ", INDIRECT(ADDRESS(2,MATCH(_xlfn.MAXIFS(B141:IG141,metrics.rec,"Recall"),B141:IG141,0)+1)))</f>
        <v>#N/A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e" cm="1">
        <f t="array" aca="1" ref="IV141" ca="1">CONCATENATE(INDIRECT(ADDRESS(1,MATCH(_xlfn.MAXIFS(B141:IG141,metrics.rec,"Recatio"),B141:IG141,0)+1)), ", ", INDIRECT(ADDRESS(2,MATCH(_xlfn.MAXIFS(B141:IG141,metrics.rec,"Recatio"),B141:IG141,0)+1)))</f>
        <v>#N/A</v>
      </c>
      <c r="IW141" s="1" t="e" cm="1">
        <f t="array" aca="1" ref="IW141" ca="1">CONCATENATE(INDIRECT(ADDRESS(1,MATCH(_xlfn.MINIFS(B141:IG141,metrics.rec,"Time"),B141:IG141,0)+1)), ", ", INDIRECT(ADDRESS(2,MATCH(_xlfn.MINIFS(B141:IG141,metrics.rec,"Time"),B141:IG141,0)+1)))</f>
        <v>#N/A</v>
      </c>
    </row>
    <row r="142" spans="1:257" x14ac:dyDescent="0.2">
      <c r="A142" s="1" t="s">
        <v>126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 t="e">
        <f t="shared" si="48"/>
        <v>#DIV/0!</v>
      </c>
      <c r="II142" s="4" t="e">
        <f t="shared" si="49"/>
        <v>#DIV/0!</v>
      </c>
      <c r="IJ142" s="4" t="e">
        <f t="shared" si="50"/>
        <v>#DIV/0!</v>
      </c>
      <c r="IK142" s="4" t="e">
        <f t="shared" si="51"/>
        <v>#DIV/0!</v>
      </c>
      <c r="IL142" s="4" t="e">
        <f t="shared" si="52"/>
        <v>#DIV/0!</v>
      </c>
      <c r="IM142" s="4" t="e">
        <f t="shared" si="53"/>
        <v>#DIV/0!</v>
      </c>
      <c r="IN142" s="4" t="e">
        <f t="shared" si="54"/>
        <v>#DIV/0!</v>
      </c>
      <c r="IO142" s="4" t="e">
        <f t="shared" si="55"/>
        <v>#DIV/0!</v>
      </c>
      <c r="IP142" s="1" t="e" cm="1">
        <f t="array" aca="1" ref="IP142" ca="1">CONCATENATE(INDIRECT(ADDRESS(1,MATCH(_xlfn.MINIFS(B142:IG142,metrics.rec,"MAE"),B142:IG142,0)+1)), ", ", INDIRECT(ADDRESS(2,MATCH(_xlfn.MINIFS(B142:IG142,metrics.rec,"MAE"),B142:IG142,0)+1)))</f>
        <v>#N/A</v>
      </c>
      <c r="IQ142" s="1" t="e" cm="1">
        <f t="array" aca="1" ref="IQ142" ca="1">CONCATENATE(INDIRECT(ADDRESS(1,MATCH(_xlfn.MINIFS(B142:IG142,metrics.rec,"MSE"),B142:IG142,0)+1)), ", ", INDIRECT(ADDRESS(2,MATCH(_xlfn.MINIFS(B142:IG142,metrics.rec,"MSE"),B142:IG142,0)+1)))</f>
        <v>#N/A</v>
      </c>
      <c r="IR142" s="1" t="e" cm="1">
        <f t="array" aca="1" ref="IR142" ca="1">CONCATENATE(INDIRECT(ADDRESS(1,MATCH(_xlfn.MAXIFS(B142:IG142,metrics.rec,"R"),B142:IG142,0)+1)), ", ", INDIRECT(ADDRESS(2,MATCH(_xlfn.MAXIFS(B142:IG142,metrics.rec,"R"),B142:IG142,0)+1)))</f>
        <v>#N/A</v>
      </c>
      <c r="IS142" s="1" t="e" cm="1">
        <f t="array" aca="1" ref="IS142" ca="1">CONCATENATE(INDIRECT(ADDRESS(1,MATCH(_xlfn.MAXIFS(B142:IG142,metrics.rec,"Precision"),B142:IG142,0)+1)), ", ", INDIRECT(ADDRESS(2,MATCH(_xlfn.MAXIFS(B142:IG142,metrics.rec,"Precision"),B142:IG142,0)+1)))</f>
        <v>#N/A</v>
      </c>
      <c r="IT142" s="1" t="e" cm="1">
        <f t="array" aca="1" ref="IT142" ca="1">CONCATENATE(INDIRECT(ADDRESS(1,MATCH(_xlfn.MAXIFS(B142:IG142,metrics.rec,"Recall"),B142:IG142,0)+1)), ", ", INDIRECT(ADDRESS(2,MATCH(_xlfn.MAXIFS(B142:IG142,metrics.rec,"Recall"),B142:IG142,0)+1)))</f>
        <v>#N/A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e" cm="1">
        <f t="array" aca="1" ref="IV142" ca="1">CONCATENATE(INDIRECT(ADDRESS(1,MATCH(_xlfn.MAXIFS(B142:IG142,metrics.rec,"Recatio"),B142:IG142,0)+1)), ", ", INDIRECT(ADDRESS(2,MATCH(_xlfn.MAXIFS(B142:IG142,metrics.rec,"Recatio"),B142:IG142,0)+1)))</f>
        <v>#N/A</v>
      </c>
      <c r="IW142" s="1" t="e" cm="1">
        <f t="array" aca="1" ref="IW142" ca="1">CONCATENATE(INDIRECT(ADDRESS(1,MATCH(_xlfn.MINIFS(B142:IG142,metrics.rec,"Time"),B142:IG142,0)+1)), ", ", INDIRECT(ADDRESS(2,MATCH(_xlfn.MINIFS(B142:IG142,metrics.rec,"Time"),B142:IG142,0)+1)))</f>
        <v>#N/A</v>
      </c>
    </row>
    <row r="143" spans="1:257" x14ac:dyDescent="0.2">
      <c r="A143" s="1" t="s">
        <v>127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 t="e">
        <f t="shared" si="48"/>
        <v>#DIV/0!</v>
      </c>
      <c r="II143" s="4" t="e">
        <f t="shared" si="49"/>
        <v>#DIV/0!</v>
      </c>
      <c r="IJ143" s="4" t="e">
        <f t="shared" si="50"/>
        <v>#DIV/0!</v>
      </c>
      <c r="IK143" s="4" t="e">
        <f t="shared" si="51"/>
        <v>#DIV/0!</v>
      </c>
      <c r="IL143" s="4" t="e">
        <f t="shared" si="52"/>
        <v>#DIV/0!</v>
      </c>
      <c r="IM143" s="4" t="e">
        <f t="shared" si="53"/>
        <v>#DIV/0!</v>
      </c>
      <c r="IN143" s="4" t="e">
        <f t="shared" si="54"/>
        <v>#DIV/0!</v>
      </c>
      <c r="IO143" s="4" t="e">
        <f t="shared" si="55"/>
        <v>#DIV/0!</v>
      </c>
      <c r="IP143" s="1" t="e" cm="1">
        <f t="array" aca="1" ref="IP143" ca="1">CONCATENATE(INDIRECT(ADDRESS(1,MATCH(_xlfn.MINIFS(B143:IG143,metrics.rec,"MAE"),B143:IG143,0)+1)), ", ", INDIRECT(ADDRESS(2,MATCH(_xlfn.MINIFS(B143:IG143,metrics.rec,"MAE"),B143:IG143,0)+1)))</f>
        <v>#N/A</v>
      </c>
      <c r="IQ143" s="1" t="e" cm="1">
        <f t="array" aca="1" ref="IQ143" ca="1">CONCATENATE(INDIRECT(ADDRESS(1,MATCH(_xlfn.MINIFS(B143:IG143,metrics.rec,"MSE"),B143:IG143,0)+1)), ", ", INDIRECT(ADDRESS(2,MATCH(_xlfn.MINIFS(B143:IG143,metrics.rec,"MSE"),B143:IG143,0)+1)))</f>
        <v>#N/A</v>
      </c>
      <c r="IR143" s="1" t="e" cm="1">
        <f t="array" aca="1" ref="IR143" ca="1">CONCATENATE(INDIRECT(ADDRESS(1,MATCH(_xlfn.MAXIFS(B143:IG143,metrics.rec,"R"),B143:IG143,0)+1)), ", ", INDIRECT(ADDRESS(2,MATCH(_xlfn.MAXIFS(B143:IG143,metrics.rec,"R"),B143:IG143,0)+1)))</f>
        <v>#N/A</v>
      </c>
      <c r="IS143" s="1" t="e" cm="1">
        <f t="array" aca="1" ref="IS143" ca="1">CONCATENATE(INDIRECT(ADDRESS(1,MATCH(_xlfn.MAXIFS(B143:IG143,metrics.rec,"Precision"),B143:IG143,0)+1)), ", ", INDIRECT(ADDRESS(2,MATCH(_xlfn.MAXIFS(B143:IG143,metrics.rec,"Precision"),B143:IG143,0)+1)))</f>
        <v>#N/A</v>
      </c>
      <c r="IT143" s="1" t="e" cm="1">
        <f t="array" aca="1" ref="IT143" ca="1">CONCATENATE(INDIRECT(ADDRESS(1,MATCH(_xlfn.MAXIFS(B143:IG143,metrics.rec,"Recall"),B143:IG143,0)+1)), ", ", INDIRECT(ADDRESS(2,MATCH(_xlfn.MAXIFS(B143:IG143,metrics.rec,"Recall"),B143:IG143,0)+1)))</f>
        <v>#N/A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e" cm="1">
        <f t="array" aca="1" ref="IV143" ca="1">CONCATENATE(INDIRECT(ADDRESS(1,MATCH(_xlfn.MAXIFS(B143:IG143,metrics.rec,"Recatio"),B143:IG143,0)+1)), ", ", INDIRECT(ADDRESS(2,MATCH(_xlfn.MAXIFS(B143:IG143,metrics.rec,"Recatio"),B143:IG143,0)+1)))</f>
        <v>#N/A</v>
      </c>
      <c r="IW143" s="1" t="e" cm="1">
        <f t="array" aca="1" ref="IW143" ca="1">CONCATENATE(INDIRECT(ADDRESS(1,MATCH(_xlfn.MINIFS(B143:IG143,metrics.rec,"Time"),B143:IG143,0)+1)), ", ", INDIRECT(ADDRESS(2,MATCH(_xlfn.MINIFS(B143:IG143,metrics.rec,"Time"),B143:IG143,0)+1)))</f>
        <v>#N/A</v>
      </c>
    </row>
    <row r="144" spans="1:257" x14ac:dyDescent="0.2">
      <c r="A144" s="1" t="s">
        <v>128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>
        <v>0.5887</v>
      </c>
      <c r="S144" s="4">
        <v>0.59050000000000002</v>
      </c>
      <c r="T144" s="4">
        <v>0.18060000000000001</v>
      </c>
      <c r="U144" s="4">
        <v>0.1183</v>
      </c>
      <c r="V144" s="4">
        <v>0.82330000000000003</v>
      </c>
      <c r="W144" s="4">
        <v>4.58E-2</v>
      </c>
      <c r="X144" s="4">
        <v>0.94469999999999998</v>
      </c>
      <c r="Y144" s="4">
        <v>0.73760000000000003</v>
      </c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0.59130000000000005</v>
      </c>
      <c r="BG144" s="14">
        <v>0.59809999999999997</v>
      </c>
      <c r="BH144" s="14">
        <v>0.17599999999999999</v>
      </c>
      <c r="BI144" s="14">
        <v>0.12089999999999999</v>
      </c>
      <c r="BJ144" s="14">
        <v>0.82369999999999999</v>
      </c>
      <c r="BK144" s="14"/>
      <c r="BL144" s="14">
        <v>0.94540000000000002</v>
      </c>
      <c r="BM144" s="14">
        <v>0.84930000000000005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0.58930000000000005</v>
      </c>
      <c r="CU144" s="4">
        <v>0.59430000000000005</v>
      </c>
      <c r="CV144" s="4">
        <v>0.17180000000000001</v>
      </c>
      <c r="CW144" s="4">
        <v>0.11899999999999999</v>
      </c>
      <c r="CX144" s="4">
        <v>0.82350000000000001</v>
      </c>
      <c r="CY144" s="4">
        <v>4.5400000000000003E-2</v>
      </c>
      <c r="CZ144" s="4">
        <v>0.94379999999999997</v>
      </c>
      <c r="DA144" s="4">
        <v>1.1975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14">
        <v>0.59130000000000005</v>
      </c>
      <c r="EI144" s="14">
        <v>0.59830000000000005</v>
      </c>
      <c r="EJ144" s="14">
        <v>0.17710000000000001</v>
      </c>
      <c r="EK144" s="14">
        <v>0.11840000000000001</v>
      </c>
      <c r="EL144" s="14">
        <v>0.82389999999999997</v>
      </c>
      <c r="EM144" s="14">
        <v>4.58E-2</v>
      </c>
      <c r="EN144" s="14">
        <v>0.94359999999999999</v>
      </c>
      <c r="EO144" s="14">
        <v>1.1366000000000001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0.59</v>
      </c>
      <c r="FW144" s="4">
        <v>0.5968</v>
      </c>
      <c r="FX144" s="4">
        <v>0.17599999999999999</v>
      </c>
      <c r="FY144" s="4">
        <v>0.1196</v>
      </c>
      <c r="FZ144" s="4">
        <v>0.82340000000000002</v>
      </c>
      <c r="GA144" s="4">
        <v>4.5100000000000001E-2</v>
      </c>
      <c r="GB144" s="4">
        <v>0.94359999999999999</v>
      </c>
      <c r="GC144" s="4">
        <v>0.65290000000000004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0.59011999999999998</v>
      </c>
      <c r="II144" s="4">
        <f t="shared" si="49"/>
        <v>0.59560000000000002</v>
      </c>
      <c r="IJ144" s="4">
        <f t="shared" si="50"/>
        <v>0.17629999999999998</v>
      </c>
      <c r="IK144" s="4">
        <f t="shared" si="51"/>
        <v>0.11923999999999998</v>
      </c>
      <c r="IL144" s="4">
        <f t="shared" si="52"/>
        <v>0.82355999999999996</v>
      </c>
      <c r="IM144" s="4">
        <f t="shared" si="53"/>
        <v>4.5525000000000003E-2</v>
      </c>
      <c r="IN144" s="4">
        <f t="shared" si="54"/>
        <v>0.94421999999999995</v>
      </c>
      <c r="IO144" s="4">
        <f t="shared" si="55"/>
        <v>0.91478000000000004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r=0.5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r=0.5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r=0.5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k=10, r=0.5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k=20, r=0.5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k=5,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k=10, r=0.5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k=50, r=0.5</v>
      </c>
    </row>
    <row r="145" spans="1:257" x14ac:dyDescent="0.2">
      <c r="A145" s="1" t="s">
        <v>129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>
        <v>0.5897</v>
      </c>
      <c r="S145" s="4">
        <v>0.59440000000000004</v>
      </c>
      <c r="T145" s="4">
        <v>0.18099999999999999</v>
      </c>
      <c r="U145" s="4">
        <v>0.1195</v>
      </c>
      <c r="V145" s="4">
        <v>0.8226</v>
      </c>
      <c r="W145" s="4">
        <v>4.53E-2</v>
      </c>
      <c r="X145" s="4">
        <v>0.94469999999999998</v>
      </c>
      <c r="Y145" s="4">
        <v>0.74870000000000003</v>
      </c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0.59240000000000004</v>
      </c>
      <c r="BG145" s="14">
        <v>0.60240000000000005</v>
      </c>
      <c r="BH145" s="14">
        <v>0.1691</v>
      </c>
      <c r="BI145" s="14">
        <v>0.1222</v>
      </c>
      <c r="BJ145" s="14">
        <v>0.82350000000000001</v>
      </c>
      <c r="BK145" s="14"/>
      <c r="BL145" s="14">
        <v>0.9446</v>
      </c>
      <c r="BM145" s="14">
        <v>0.85260000000000002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0.59060000000000001</v>
      </c>
      <c r="CU145" s="4">
        <v>0.59850000000000003</v>
      </c>
      <c r="CV145" s="4">
        <v>0.16520000000000001</v>
      </c>
      <c r="CW145" s="4">
        <v>0.1203</v>
      </c>
      <c r="CX145" s="4">
        <v>0.8226</v>
      </c>
      <c r="CY145" s="4">
        <v>4.4900000000000002E-2</v>
      </c>
      <c r="CZ145" s="4">
        <v>0.94310000000000005</v>
      </c>
      <c r="DA145" s="4">
        <v>1.2035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0.59250000000000003</v>
      </c>
      <c r="EI145" s="5">
        <v>0.60289999999999999</v>
      </c>
      <c r="EJ145" s="5">
        <v>0.17</v>
      </c>
      <c r="EK145" s="5">
        <v>0.1197</v>
      </c>
      <c r="EL145" s="5">
        <v>0.82330000000000003</v>
      </c>
      <c r="EM145" s="5">
        <v>4.53E-2</v>
      </c>
      <c r="EN145" s="5">
        <v>0.94330000000000003</v>
      </c>
      <c r="EO145" s="5">
        <v>1.1525000000000001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0.59089999999999998</v>
      </c>
      <c r="FW145" s="4">
        <v>0.60019999999999996</v>
      </c>
      <c r="FX145" s="4">
        <v>0.1706</v>
      </c>
      <c r="FY145" s="4">
        <v>0.121</v>
      </c>
      <c r="FZ145" s="4">
        <v>0.82279999999999998</v>
      </c>
      <c r="GA145" s="4">
        <v>4.4499999999999998E-2</v>
      </c>
      <c r="GB145" s="4">
        <v>0.94330000000000003</v>
      </c>
      <c r="GC145" s="4">
        <v>0.66159999999999997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0.59122000000000008</v>
      </c>
      <c r="II145" s="4">
        <f t="shared" si="49"/>
        <v>0.59967999999999999</v>
      </c>
      <c r="IJ145" s="4">
        <f t="shared" si="50"/>
        <v>0.17118</v>
      </c>
      <c r="IK145" s="4">
        <f t="shared" si="51"/>
        <v>0.12054000000000001</v>
      </c>
      <c r="IL145" s="4">
        <f t="shared" si="52"/>
        <v>0.82296000000000014</v>
      </c>
      <c r="IM145" s="4">
        <f t="shared" si="53"/>
        <v>4.4999999999999998E-2</v>
      </c>
      <c r="IN145" s="4">
        <f t="shared" si="54"/>
        <v>0.94379999999999986</v>
      </c>
      <c r="IO145" s="4">
        <f t="shared" si="55"/>
        <v>0.92378000000000005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r=0.5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r=0.5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r=0.5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k=10, r=0.5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k=10, r=0.5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k=5,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r=0.5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k=50, r=0.5</v>
      </c>
    </row>
    <row r="146" spans="1:257" x14ac:dyDescent="0.2">
      <c r="A146" s="1" t="s">
        <v>130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>
        <v>0.61</v>
      </c>
      <c r="S146" s="4">
        <v>0.63629999999999998</v>
      </c>
      <c r="T146" s="4">
        <v>0.13589999999999999</v>
      </c>
      <c r="U146" s="4">
        <v>6.08E-2</v>
      </c>
      <c r="V146" s="4">
        <v>0.72689999999999999</v>
      </c>
      <c r="W146" s="4">
        <v>6.6699999999999995E-2</v>
      </c>
      <c r="X146" s="4">
        <v>0.85029999999999994</v>
      </c>
      <c r="Y146" s="4">
        <v>0.61450000000000005</v>
      </c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0.61119999999999997</v>
      </c>
      <c r="BG146" s="14">
        <v>0.63859999999999995</v>
      </c>
      <c r="BH146" s="14">
        <v>0.13639999999999999</v>
      </c>
      <c r="BI146" s="14">
        <v>6.0299999999999999E-2</v>
      </c>
      <c r="BJ146" s="14">
        <v>0.72760000000000002</v>
      </c>
      <c r="BK146" s="14">
        <v>6.6100000000000006E-2</v>
      </c>
      <c r="BL146" s="14">
        <v>0.84670000000000001</v>
      </c>
      <c r="BM146" s="14">
        <v>0.4904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0.60880000000000001</v>
      </c>
      <c r="CU146" s="4">
        <v>0.63339999999999996</v>
      </c>
      <c r="CV146" s="4">
        <v>0.12809999999999999</v>
      </c>
      <c r="CW146" s="4">
        <v>6.0699999999999997E-2</v>
      </c>
      <c r="CX146" s="4">
        <v>0.73399999999999999</v>
      </c>
      <c r="CY146" s="4">
        <v>6.7900000000000002E-2</v>
      </c>
      <c r="CZ146" s="4">
        <v>0.85399999999999998</v>
      </c>
      <c r="DA146" s="4">
        <v>1.4855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0.61160000000000003</v>
      </c>
      <c r="EI146" s="5">
        <v>0.63839999999999997</v>
      </c>
      <c r="EJ146" s="5">
        <v>0.13350000000000001</v>
      </c>
      <c r="EK146" s="5">
        <v>5.9400000000000001E-2</v>
      </c>
      <c r="EL146" s="5">
        <v>0.72919999999999996</v>
      </c>
      <c r="EM146" s="5">
        <v>6.8599999999999994E-2</v>
      </c>
      <c r="EN146" s="5">
        <v>0.85099999999999998</v>
      </c>
      <c r="EO146" s="5">
        <v>1.0995999999999999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>
        <v>0.60950000000000004</v>
      </c>
      <c r="FW146" s="4">
        <v>0.63719999999999999</v>
      </c>
      <c r="FX146" s="4">
        <v>0.13170000000000001</v>
      </c>
      <c r="FY146" s="4">
        <v>6.0999999999999999E-2</v>
      </c>
      <c r="FZ146" s="4">
        <v>0.73099999999999998</v>
      </c>
      <c r="GA146" s="4">
        <v>6.6799999999999998E-2</v>
      </c>
      <c r="GB146" s="4">
        <v>0.85160000000000002</v>
      </c>
      <c r="GC146" s="4">
        <v>0.64259999999999995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0.6102200000000001</v>
      </c>
      <c r="II146" s="4">
        <f t="shared" ref="II146:II184" si="65">AVERAGEIFS(B146:IG146,metrics.rec,"MSE")</f>
        <v>0.63678000000000001</v>
      </c>
      <c r="IJ146" s="4">
        <f t="shared" ref="IJ146:IJ184" si="66">AVERAGEIFS(B146:IG146,metrics.rec,"R")</f>
        <v>0.13312000000000002</v>
      </c>
      <c r="IK146" s="4">
        <f t="shared" ref="IK146:IK184" si="67">AVERAGEIFS(B146:IG146,metrics.rec,"Precision")</f>
        <v>6.0440000000000008E-2</v>
      </c>
      <c r="IL146" s="4">
        <f t="shared" ref="IL146:IL184" si="68">AVERAGEIFS(B146:IG146,metrics.rec,"Recall")</f>
        <v>0.72973999999999994</v>
      </c>
      <c r="IM146" s="4">
        <f t="shared" ref="IM146:IM184" si="69">AVERAGEIFS(B146:IG146,metrics.rec,"Coverage")</f>
        <v>6.7219999999999988E-2</v>
      </c>
      <c r="IN146" s="4">
        <f t="shared" ref="IN146:IN184" si="70">AVERAGEIFS(B146:IG146,metrics.rec,"Recatio")</f>
        <v>0.85072000000000014</v>
      </c>
      <c r="IO146" s="4">
        <f t="shared" ref="IO146:IO184" si="71">AVERAGEIFS(B146:IG146,metrics.rec,"Time")</f>
        <v>0.86651999999999985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k=15, r=0.5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k=15, r=0.5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k=10, r=0.5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k=50, r=0.5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k=15, r=0.5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k=20,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k=15, r=0.5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k=10, r=0.5</v>
      </c>
    </row>
    <row r="147" spans="1:257" x14ac:dyDescent="0.2">
      <c r="A147" s="1" t="s">
        <v>131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>
        <v>0.59119999999999995</v>
      </c>
      <c r="S147" s="4">
        <v>0.59840000000000004</v>
      </c>
      <c r="T147" s="4">
        <v>0.17069999999999999</v>
      </c>
      <c r="U147" s="4">
        <v>0.11990000000000001</v>
      </c>
      <c r="V147" s="4">
        <v>0.81610000000000005</v>
      </c>
      <c r="W147" s="4">
        <v>4.48E-2</v>
      </c>
      <c r="X147" s="4">
        <v>0.94389999999999996</v>
      </c>
      <c r="Y147" s="4">
        <v>0.63160000000000005</v>
      </c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0.59319999999999995</v>
      </c>
      <c r="BG147" s="14">
        <v>0.60460000000000003</v>
      </c>
      <c r="BH147" s="14">
        <v>0.16209999999999999</v>
      </c>
      <c r="BI147" s="14">
        <v>0.12280000000000001</v>
      </c>
      <c r="BJ147" s="14">
        <v>0.81679999999999997</v>
      </c>
      <c r="BK147" s="14">
        <v>4.3499999999999997E-2</v>
      </c>
      <c r="BL147" s="14">
        <v>0.94410000000000005</v>
      </c>
      <c r="BM147" s="14">
        <v>0.48809999999999998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0.59140000000000004</v>
      </c>
      <c r="CU147" s="4">
        <v>0.60129999999999995</v>
      </c>
      <c r="CV147" s="4">
        <v>0.1565</v>
      </c>
      <c r="CW147" s="4">
        <v>0.121</v>
      </c>
      <c r="CX147" s="4">
        <v>0.81589999999999996</v>
      </c>
      <c r="CY147" s="4">
        <v>4.4200000000000003E-2</v>
      </c>
      <c r="CZ147" s="4">
        <v>0.94259999999999999</v>
      </c>
      <c r="DA147" s="4">
        <v>1.1890000000000001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>
        <v>0.59299999999999997</v>
      </c>
      <c r="EI147" s="5">
        <v>0.60470000000000002</v>
      </c>
      <c r="EJ147" s="5">
        <v>0.16209999999999999</v>
      </c>
      <c r="EK147" s="5">
        <v>0.1203</v>
      </c>
      <c r="EL147" s="5">
        <v>0.81640000000000001</v>
      </c>
      <c r="EM147" s="5">
        <v>4.4699999999999997E-2</v>
      </c>
      <c r="EN147" s="5">
        <v>0.94240000000000002</v>
      </c>
      <c r="EO147" s="5">
        <v>1.0571999999999999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>
        <v>0.5917</v>
      </c>
      <c r="FW147" s="4">
        <v>0.60270000000000001</v>
      </c>
      <c r="FX147" s="4">
        <v>0.16209999999999999</v>
      </c>
      <c r="FY147" s="4">
        <v>0.1217</v>
      </c>
      <c r="FZ147" s="4">
        <v>0.81579999999999997</v>
      </c>
      <c r="GA147" s="4">
        <v>4.3799999999999999E-2</v>
      </c>
      <c r="GB147" s="4">
        <v>0.94230000000000003</v>
      </c>
      <c r="GC147" s="4">
        <v>0.72419999999999995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0.59209999999999996</v>
      </c>
      <c r="II147" s="4">
        <f t="shared" si="65"/>
        <v>0.60233999999999999</v>
      </c>
      <c r="IJ147" s="4">
        <f t="shared" si="66"/>
        <v>0.16270000000000001</v>
      </c>
      <c r="IK147" s="4">
        <f t="shared" si="67"/>
        <v>0.12114</v>
      </c>
      <c r="IL147" s="4">
        <f t="shared" si="68"/>
        <v>0.81620000000000004</v>
      </c>
      <c r="IM147" s="4">
        <f t="shared" si="69"/>
        <v>4.4200000000000003E-2</v>
      </c>
      <c r="IN147" s="4">
        <f t="shared" si="70"/>
        <v>0.94306000000000001</v>
      </c>
      <c r="IO147" s="4">
        <f t="shared" si="71"/>
        <v>0.81801999999999997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r=0.5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r=0.5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r=0.5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k=10, r=0.5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k=10, r=0.5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k=10, r=0.5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k=10, r=0.5</v>
      </c>
    </row>
    <row r="148" spans="1:257" x14ac:dyDescent="0.2">
      <c r="A148" s="1" t="s">
        <v>132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>
        <v>0.59099999999999997</v>
      </c>
      <c r="S148" s="4">
        <v>0.59450000000000003</v>
      </c>
      <c r="T148" s="4">
        <v>0.1681</v>
      </c>
      <c r="U148" s="4">
        <v>0.1201</v>
      </c>
      <c r="V148" s="4">
        <v>0.80669999999999997</v>
      </c>
      <c r="W148" s="4">
        <v>4.4200000000000003E-2</v>
      </c>
      <c r="X148" s="4">
        <v>0.94389999999999996</v>
      </c>
      <c r="Y148" s="4">
        <v>0.62819999999999998</v>
      </c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0.59330000000000005</v>
      </c>
      <c r="BG148" s="14">
        <v>0.60070000000000001</v>
      </c>
      <c r="BH148" s="14">
        <v>0.16209999999999999</v>
      </c>
      <c r="BI148" s="14">
        <v>0.1225</v>
      </c>
      <c r="BJ148" s="14">
        <v>0.80769999999999997</v>
      </c>
      <c r="BK148" s="14">
        <v>4.3200000000000002E-2</v>
      </c>
      <c r="BL148" s="14">
        <v>0.94440000000000002</v>
      </c>
      <c r="BM148" s="14">
        <v>0.49209999999999998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0.59199999999999997</v>
      </c>
      <c r="CU148" s="4">
        <v>0.5978</v>
      </c>
      <c r="CV148" s="4">
        <v>0.15260000000000001</v>
      </c>
      <c r="CW148" s="4">
        <v>0.121</v>
      </c>
      <c r="CX148" s="4">
        <v>0.80679999999999996</v>
      </c>
      <c r="CY148" s="4">
        <v>4.3700000000000003E-2</v>
      </c>
      <c r="CZ148" s="4">
        <v>0.94240000000000002</v>
      </c>
      <c r="DA148" s="4">
        <v>1.0599000000000001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0.59309999999999996</v>
      </c>
      <c r="EI148" s="5">
        <v>0.60050000000000003</v>
      </c>
      <c r="EJ148" s="5">
        <v>0.16020000000000001</v>
      </c>
      <c r="EK148" s="5">
        <v>0.11990000000000001</v>
      </c>
      <c r="EL148" s="5">
        <v>0.80689999999999995</v>
      </c>
      <c r="EM148" s="5">
        <v>4.4299999999999999E-2</v>
      </c>
      <c r="EN148" s="5">
        <v>0.94240000000000002</v>
      </c>
      <c r="EO148" s="5">
        <v>1.7782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>
        <v>0.59219999999999995</v>
      </c>
      <c r="FW148" s="4">
        <v>0.59950000000000003</v>
      </c>
      <c r="FX148" s="4">
        <v>0.15820000000000001</v>
      </c>
      <c r="FY148" s="4">
        <v>0.1217</v>
      </c>
      <c r="FZ148" s="4">
        <v>0.80630000000000002</v>
      </c>
      <c r="GA148" s="4">
        <v>4.3400000000000001E-2</v>
      </c>
      <c r="GB148" s="4">
        <v>0.9425</v>
      </c>
      <c r="GC148" s="4">
        <v>0.64039999999999997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0.59231999999999996</v>
      </c>
      <c r="II148" s="4">
        <f t="shared" si="65"/>
        <v>0.59860000000000002</v>
      </c>
      <c r="IJ148" s="4">
        <f t="shared" si="66"/>
        <v>0.16023999999999999</v>
      </c>
      <c r="IK148" s="4">
        <f t="shared" si="67"/>
        <v>0.12103999999999999</v>
      </c>
      <c r="IL148" s="4">
        <f t="shared" si="68"/>
        <v>0.80687999999999993</v>
      </c>
      <c r="IM148" s="4">
        <f t="shared" si="69"/>
        <v>4.376E-2</v>
      </c>
      <c r="IN148" s="4">
        <f t="shared" si="70"/>
        <v>0.94312000000000007</v>
      </c>
      <c r="IO148" s="4">
        <f t="shared" si="71"/>
        <v>0.91975999999999991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r=0.5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r=0.5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r=0.5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k=10, r=0.5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k=10, r=0.5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k=20,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k=10, r=0.5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k=10, r=0.5</v>
      </c>
    </row>
    <row r="149" spans="1:257" x14ac:dyDescent="0.2">
      <c r="A149" s="1" t="s">
        <v>133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>
        <v>0.59250000000000003</v>
      </c>
      <c r="S149" s="4">
        <v>0.5998</v>
      </c>
      <c r="T149" s="4">
        <v>0.1661</v>
      </c>
      <c r="U149" s="4">
        <v>0.1208</v>
      </c>
      <c r="V149" s="4">
        <v>0.8145</v>
      </c>
      <c r="W149" s="4">
        <v>4.4299999999999999E-2</v>
      </c>
      <c r="X149" s="4">
        <v>0.94389999999999996</v>
      </c>
      <c r="Y149" s="4">
        <v>0.622</v>
      </c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0.59519999999999995</v>
      </c>
      <c r="BG149" s="14">
        <v>0.60740000000000005</v>
      </c>
      <c r="BH149" s="14">
        <v>0.15160000000000001</v>
      </c>
      <c r="BI149" s="14">
        <v>0.1236</v>
      </c>
      <c r="BJ149" s="14">
        <v>0.81520000000000004</v>
      </c>
      <c r="BK149" s="14">
        <v>4.3099999999999999E-2</v>
      </c>
      <c r="BL149" s="14">
        <v>0.94420000000000004</v>
      </c>
      <c r="BM149" s="14">
        <v>0.55020000000000002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0.59360000000000002</v>
      </c>
      <c r="CU149" s="4">
        <v>0.60409999999999997</v>
      </c>
      <c r="CV149" s="4">
        <v>0.14899999999999999</v>
      </c>
      <c r="CW149" s="4">
        <v>0.1217</v>
      </c>
      <c r="CX149" s="4">
        <v>0.81510000000000005</v>
      </c>
      <c r="CY149" s="4">
        <v>4.3900000000000002E-2</v>
      </c>
      <c r="CZ149" s="4">
        <v>0.94230000000000003</v>
      </c>
      <c r="DA149" s="4">
        <v>1.0799000000000001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>
        <v>0.59499999999999997</v>
      </c>
      <c r="EI149" s="5">
        <v>0.60729999999999995</v>
      </c>
      <c r="EJ149" s="5">
        <v>0.15210000000000001</v>
      </c>
      <c r="EK149" s="5">
        <v>0.121</v>
      </c>
      <c r="EL149" s="5">
        <v>0.81530000000000002</v>
      </c>
      <c r="EM149" s="5">
        <v>4.4400000000000002E-2</v>
      </c>
      <c r="EN149" s="5">
        <v>0.94240000000000002</v>
      </c>
      <c r="EO149" s="5">
        <v>1.0752999999999999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>
        <v>0.59399999999999997</v>
      </c>
      <c r="FW149" s="4">
        <v>0.60570000000000002</v>
      </c>
      <c r="FX149" s="4">
        <v>0.1527</v>
      </c>
      <c r="FY149" s="4">
        <v>0.1225</v>
      </c>
      <c r="FZ149" s="4">
        <v>0.81499999999999995</v>
      </c>
      <c r="GA149" s="4">
        <v>4.3499999999999997E-2</v>
      </c>
      <c r="GB149" s="4">
        <v>0.9425</v>
      </c>
      <c r="GC149" s="4">
        <v>0.73119999999999996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0.59405999999999992</v>
      </c>
      <c r="II149" s="4">
        <f t="shared" si="65"/>
        <v>0.60486000000000006</v>
      </c>
      <c r="IJ149" s="4">
        <f t="shared" si="66"/>
        <v>0.15430000000000002</v>
      </c>
      <c r="IK149" s="4">
        <f t="shared" si="67"/>
        <v>0.12191999999999999</v>
      </c>
      <c r="IL149" s="4">
        <f t="shared" si="68"/>
        <v>0.81502000000000019</v>
      </c>
      <c r="IM149" s="4">
        <f t="shared" si="69"/>
        <v>4.3840000000000004E-2</v>
      </c>
      <c r="IN149" s="4">
        <f t="shared" si="70"/>
        <v>0.94306000000000001</v>
      </c>
      <c r="IO149" s="4">
        <f t="shared" si="71"/>
        <v>0.81172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r=0.5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r=0.5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r=0.5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k=10, r=0.5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k=20, r=0.5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k=20,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k=10, r=0.5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k=10, r=0.5</v>
      </c>
    </row>
    <row r="150" spans="1:257" x14ac:dyDescent="0.2">
      <c r="A150" s="1" t="s">
        <v>134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>
        <v>0.59160000000000001</v>
      </c>
      <c r="S150" s="4">
        <v>0.60119999999999996</v>
      </c>
      <c r="T150" s="4">
        <v>0.1696</v>
      </c>
      <c r="U150" s="4">
        <v>0.1193</v>
      </c>
      <c r="V150" s="4">
        <v>0.82110000000000005</v>
      </c>
      <c r="W150" s="4">
        <v>4.53E-2</v>
      </c>
      <c r="X150" s="4">
        <v>0.94410000000000005</v>
      </c>
      <c r="Y150" s="4">
        <v>0.61699999999999999</v>
      </c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0.59379999999999999</v>
      </c>
      <c r="BG150" s="14">
        <v>0.60780000000000001</v>
      </c>
      <c r="BH150" s="14">
        <v>0.15809999999999999</v>
      </c>
      <c r="BI150" s="14">
        <v>0.12230000000000001</v>
      </c>
      <c r="BJ150" s="14">
        <v>0.82279999999999998</v>
      </c>
      <c r="BK150" s="14">
        <v>4.3999999999999997E-2</v>
      </c>
      <c r="BL150" s="14">
        <v>0.94420000000000004</v>
      </c>
      <c r="BM150" s="14">
        <v>0.50590000000000002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0.5917</v>
      </c>
      <c r="CU150" s="4">
        <v>0.60340000000000005</v>
      </c>
      <c r="CV150" s="4">
        <v>0.15720000000000001</v>
      </c>
      <c r="CW150" s="4">
        <v>0.12039999999999999</v>
      </c>
      <c r="CX150" s="4">
        <v>0.82230000000000003</v>
      </c>
      <c r="CY150" s="4">
        <v>4.48E-2</v>
      </c>
      <c r="CZ150" s="4">
        <v>0.94259999999999999</v>
      </c>
      <c r="DA150" s="4">
        <v>1.0588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0.59370000000000001</v>
      </c>
      <c r="EI150" s="5">
        <v>0.60799999999999998</v>
      </c>
      <c r="EJ150" s="5">
        <v>0.1608</v>
      </c>
      <c r="EK150" s="5">
        <v>0.11990000000000001</v>
      </c>
      <c r="EL150" s="5">
        <v>0.82230000000000003</v>
      </c>
      <c r="EM150" s="5">
        <v>4.5100000000000001E-2</v>
      </c>
      <c r="EN150" s="5">
        <v>0.94269999999999998</v>
      </c>
      <c r="EO150" s="5">
        <v>1.1633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>
        <v>0.59199999999999997</v>
      </c>
      <c r="FW150" s="4">
        <v>0.60529999999999995</v>
      </c>
      <c r="FX150" s="4">
        <v>0.16209999999999999</v>
      </c>
      <c r="FY150" s="4">
        <v>0.1211</v>
      </c>
      <c r="FZ150" s="4">
        <v>0.82199999999999995</v>
      </c>
      <c r="GA150" s="4">
        <v>4.4400000000000002E-2</v>
      </c>
      <c r="GB150" s="4">
        <v>0.9425</v>
      </c>
      <c r="GC150" s="4">
        <v>0.76180000000000003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0.59255999999999998</v>
      </c>
      <c r="II150" s="4">
        <f t="shared" si="65"/>
        <v>0.60514000000000012</v>
      </c>
      <c r="IJ150" s="4">
        <f t="shared" si="66"/>
        <v>0.16155999999999998</v>
      </c>
      <c r="IK150" s="4">
        <f t="shared" si="67"/>
        <v>0.1206</v>
      </c>
      <c r="IL150" s="4">
        <f t="shared" si="68"/>
        <v>0.82210000000000005</v>
      </c>
      <c r="IM150" s="4">
        <f t="shared" si="69"/>
        <v>4.4719999999999996E-2</v>
      </c>
      <c r="IN150" s="4">
        <f t="shared" si="70"/>
        <v>0.94321999999999995</v>
      </c>
      <c r="IO150" s="4">
        <f t="shared" si="71"/>
        <v>0.82135999999999998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r=0.5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r=0.5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r=0.5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k=10, r=0.5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k=10, r=0.5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k=10, r=0.5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k=10, r=0.5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>
        <v>0.59019999999999995</v>
      </c>
      <c r="S151" s="4">
        <v>0.59440000000000004</v>
      </c>
      <c r="T151" s="4">
        <v>0.17269999999999999</v>
      </c>
      <c r="U151" s="4">
        <v>0.12939999999999999</v>
      </c>
      <c r="V151" s="4">
        <v>0.81879999999999997</v>
      </c>
      <c r="W151" s="4">
        <v>4.1599999999999998E-2</v>
      </c>
      <c r="X151" s="4">
        <v>0.94189999999999996</v>
      </c>
      <c r="Y151" s="4">
        <v>0.56220000000000003</v>
      </c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0.59370000000000001</v>
      </c>
      <c r="BG151" s="14">
        <v>0.60299999999999998</v>
      </c>
      <c r="BH151" s="14">
        <v>0.16109999999999999</v>
      </c>
      <c r="BI151" s="14">
        <v>0.13100000000000001</v>
      </c>
      <c r="BJ151" s="14">
        <v>0.82010000000000005</v>
      </c>
      <c r="BK151" s="14">
        <v>4.0899999999999999E-2</v>
      </c>
      <c r="BL151" s="14">
        <v>0.94240000000000002</v>
      </c>
      <c r="BM151" s="14">
        <v>0.52790000000000004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0.59109999999999996</v>
      </c>
      <c r="CU151" s="4">
        <v>0.59799999999999998</v>
      </c>
      <c r="CV151" s="4">
        <v>0.15920000000000001</v>
      </c>
      <c r="CW151" s="4">
        <v>0.13009999999999999</v>
      </c>
      <c r="CX151" s="4">
        <v>0.81969999999999998</v>
      </c>
      <c r="CY151" s="4">
        <v>4.1300000000000003E-2</v>
      </c>
      <c r="CZ151" s="4">
        <v>0.94020000000000004</v>
      </c>
      <c r="DA151" s="4">
        <v>1.2087000000000001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14">
        <v>0.59309999999999996</v>
      </c>
      <c r="EI151" s="14">
        <v>0.60229999999999995</v>
      </c>
      <c r="EJ151" s="14">
        <v>0.1643</v>
      </c>
      <c r="EK151" s="14">
        <v>0.1293</v>
      </c>
      <c r="EL151" s="14">
        <v>0.81920000000000004</v>
      </c>
      <c r="EM151" s="14">
        <v>4.1700000000000001E-2</v>
      </c>
      <c r="EN151" s="14">
        <v>0.94</v>
      </c>
      <c r="EO151" s="14">
        <v>1.0812999999999999</v>
      </c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>
        <v>0.5917</v>
      </c>
      <c r="FW151" s="4">
        <v>0.60009999999999997</v>
      </c>
      <c r="FX151" s="4">
        <v>0.16289999999999999</v>
      </c>
      <c r="FY151" s="4">
        <v>0.1305</v>
      </c>
      <c r="FZ151" s="4">
        <v>0.8196</v>
      </c>
      <c r="GA151" s="4">
        <v>4.1099999999999998E-2</v>
      </c>
      <c r="GB151" s="4">
        <v>0.94010000000000005</v>
      </c>
      <c r="GC151" s="4">
        <v>0.61370000000000002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0.59196000000000004</v>
      </c>
      <c r="II151" s="4">
        <f t="shared" si="65"/>
        <v>0.59955999999999998</v>
      </c>
      <c r="IJ151" s="4">
        <f t="shared" si="66"/>
        <v>0.16404000000000002</v>
      </c>
      <c r="IK151" s="4">
        <f t="shared" si="67"/>
        <v>0.13005999999999998</v>
      </c>
      <c r="IL151" s="4">
        <f t="shared" si="68"/>
        <v>0.8194800000000001</v>
      </c>
      <c r="IM151" s="4">
        <f t="shared" si="69"/>
        <v>4.1319999999999996E-2</v>
      </c>
      <c r="IN151" s="4">
        <f t="shared" si="70"/>
        <v>0.94091999999999998</v>
      </c>
      <c r="IO151" s="4">
        <f t="shared" si="71"/>
        <v>0.79875999999999991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k=20,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k=10, r=0.5</v>
      </c>
    </row>
    <row r="152" spans="1:257" x14ac:dyDescent="0.2">
      <c r="A152" s="1" t="s">
        <v>226</v>
      </c>
      <c r="B152" s="4"/>
      <c r="C152" s="4"/>
      <c r="D152" s="4"/>
      <c r="E152" s="4"/>
      <c r="F152" s="4"/>
      <c r="G152" s="4"/>
      <c r="H152" s="4"/>
      <c r="I152" s="4"/>
      <c r="J152" s="14"/>
      <c r="K152" s="14"/>
      <c r="L152" s="14"/>
      <c r="M152" s="14"/>
      <c r="N152" s="14"/>
      <c r="O152" s="14"/>
      <c r="P152" s="14"/>
      <c r="Q152" s="14"/>
      <c r="R152" s="4"/>
      <c r="S152" s="4"/>
      <c r="T152" s="4"/>
      <c r="U152" s="4"/>
      <c r="V152" s="4"/>
      <c r="W152" s="4"/>
      <c r="X152" s="4"/>
      <c r="Y152" s="4"/>
      <c r="Z152" s="14"/>
      <c r="AA152" s="14"/>
      <c r="AB152" s="14"/>
      <c r="AC152" s="14"/>
      <c r="AD152" s="14"/>
      <c r="AE152" s="14"/>
      <c r="AF152" s="14"/>
      <c r="AG152" s="14"/>
      <c r="AH152" s="4"/>
      <c r="AI152" s="4"/>
      <c r="AJ152" s="4"/>
      <c r="AK152" s="4"/>
      <c r="AL152" s="4"/>
      <c r="AM152" s="4"/>
      <c r="AN152" s="4"/>
      <c r="AO152" s="4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/>
      <c r="C153" s="4"/>
      <c r="D153" s="4"/>
      <c r="E153" s="4"/>
      <c r="F153" s="4"/>
      <c r="G153" s="4"/>
      <c r="H153" s="4"/>
      <c r="I153" s="4"/>
      <c r="J153" s="14"/>
      <c r="K153" s="14"/>
      <c r="L153" s="14"/>
      <c r="M153" s="14"/>
      <c r="N153" s="14"/>
      <c r="O153" s="14"/>
      <c r="P153" s="14"/>
      <c r="Q153" s="14"/>
      <c r="R153" s="4">
        <v>0.58709999999999996</v>
      </c>
      <c r="S153" s="4">
        <v>0.58689999999999998</v>
      </c>
      <c r="T153" s="4">
        <v>0.1895</v>
      </c>
      <c r="U153" s="4">
        <v>0.1246</v>
      </c>
      <c r="V153" s="4">
        <v>0.82330000000000003</v>
      </c>
      <c r="W153" s="4">
        <v>4.3499999999999997E-2</v>
      </c>
      <c r="X153" s="4">
        <v>0.94369999999999998</v>
      </c>
      <c r="Y153" s="4">
        <v>0.63080000000000003</v>
      </c>
      <c r="Z153" s="14"/>
      <c r="AA153" s="14"/>
      <c r="AB153" s="14"/>
      <c r="AC153" s="14"/>
      <c r="AD153" s="14"/>
      <c r="AE153" s="14"/>
      <c r="AF153" s="14"/>
      <c r="AG153" s="14"/>
      <c r="AH153" s="4"/>
      <c r="AI153" s="4"/>
      <c r="AJ153" s="4"/>
      <c r="AK153" s="4"/>
      <c r="AL153" s="4"/>
      <c r="AM153" s="4"/>
      <c r="AN153" s="4"/>
      <c r="AO153" s="4"/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0.59</v>
      </c>
      <c r="BG153" s="14">
        <v>0.59550000000000003</v>
      </c>
      <c r="BH153" s="14">
        <v>0.1837</v>
      </c>
      <c r="BI153" s="14">
        <v>0.12640000000000001</v>
      </c>
      <c r="BJ153" s="14">
        <v>0.82379999999999998</v>
      </c>
      <c r="BK153" s="14"/>
      <c r="BL153" s="14">
        <v>0.94489999999999996</v>
      </c>
      <c r="BM153" s="14">
        <v>0.78139999999999998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>
        <v>0.58799999999999997</v>
      </c>
      <c r="CU153" s="4">
        <v>0.59109999999999996</v>
      </c>
      <c r="CV153" s="4">
        <v>0.1764</v>
      </c>
      <c r="CW153" s="4">
        <v>0.1255</v>
      </c>
      <c r="CX153" s="4">
        <v>0.82350000000000001</v>
      </c>
      <c r="CY153" s="4">
        <v>4.2999999999999997E-2</v>
      </c>
      <c r="CZ153" s="4">
        <v>0.94230000000000003</v>
      </c>
      <c r="DA153" s="4">
        <v>1.0995999999999999</v>
      </c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0.58979999999999999</v>
      </c>
      <c r="EI153" s="5">
        <v>0.59509999999999996</v>
      </c>
      <c r="EJ153" s="5">
        <v>0.1847</v>
      </c>
      <c r="EK153" s="5">
        <v>0.12470000000000001</v>
      </c>
      <c r="EL153" s="5">
        <v>0.8236</v>
      </c>
      <c r="EM153" s="5">
        <v>4.3499999999999997E-2</v>
      </c>
      <c r="EN153" s="5">
        <v>0.94189999999999996</v>
      </c>
      <c r="EO153" s="5">
        <v>1.0949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0.58889999999999998</v>
      </c>
      <c r="FW153" s="4">
        <v>0.59409999999999996</v>
      </c>
      <c r="FX153" s="4">
        <v>0.18090000000000001</v>
      </c>
      <c r="FY153" s="4">
        <v>0.1258</v>
      </c>
      <c r="FZ153" s="4">
        <v>0.82340000000000002</v>
      </c>
      <c r="GA153" s="4">
        <v>4.2799999999999998E-2</v>
      </c>
      <c r="GB153" s="4">
        <v>0.94220000000000004</v>
      </c>
      <c r="GC153" s="4">
        <v>0.63970000000000005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0.58875999999999995</v>
      </c>
      <c r="II153" s="4">
        <f t="shared" si="65"/>
        <v>0.59253999999999996</v>
      </c>
      <c r="IJ153" s="4">
        <f t="shared" si="66"/>
        <v>0.18304000000000001</v>
      </c>
      <c r="IK153" s="4">
        <f t="shared" si="67"/>
        <v>0.12540000000000001</v>
      </c>
      <c r="IL153" s="4">
        <f t="shared" si="68"/>
        <v>0.82352000000000003</v>
      </c>
      <c r="IM153" s="4">
        <f t="shared" si="69"/>
        <v>4.3200000000000002E-2</v>
      </c>
      <c r="IN153" s="4">
        <f t="shared" si="70"/>
        <v>0.94299999999999995</v>
      </c>
      <c r="IO153" s="4">
        <f t="shared" si="71"/>
        <v>0.84928000000000003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r=0.5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r=0.5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r=0.5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k=10, r=0.5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k=10, r=0.5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k=5,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k=10, r=0.5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r=0.5</v>
      </c>
    </row>
    <row r="154" spans="1:257" x14ac:dyDescent="0.2">
      <c r="A154" s="1" t="s">
        <v>136</v>
      </c>
      <c r="B154" s="4"/>
      <c r="C154" s="4"/>
      <c r="D154" s="4"/>
      <c r="E154" s="4"/>
      <c r="F154" s="4"/>
      <c r="G154" s="4"/>
      <c r="H154" s="4"/>
      <c r="I154" s="4"/>
      <c r="J154" s="14"/>
      <c r="K154" s="14"/>
      <c r="L154" s="14"/>
      <c r="M154" s="14"/>
      <c r="N154" s="14"/>
      <c r="O154" s="14"/>
      <c r="P154" s="14"/>
      <c r="Q154" s="14"/>
      <c r="R154" s="4"/>
      <c r="S154" s="4"/>
      <c r="T154" s="4"/>
      <c r="U154" s="4"/>
      <c r="V154" s="4"/>
      <c r="W154" s="4"/>
      <c r="X154" s="4"/>
      <c r="Y154" s="4"/>
      <c r="Z154" s="14"/>
      <c r="AA154" s="14"/>
      <c r="AB154" s="14"/>
      <c r="AC154" s="14"/>
      <c r="AD154" s="14"/>
      <c r="AE154" s="14"/>
      <c r="AF154" s="14"/>
      <c r="AG154" s="14"/>
      <c r="AH154" s="4"/>
      <c r="AI154" s="4"/>
      <c r="AJ154" s="4"/>
      <c r="AK154" s="4"/>
      <c r="AL154" s="4"/>
      <c r="AM154" s="4"/>
      <c r="AN154" s="4"/>
      <c r="AO154" s="4"/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 t="e">
        <f t="shared" si="64"/>
        <v>#DIV/0!</v>
      </c>
      <c r="II154" s="4" t="e">
        <f t="shared" si="65"/>
        <v>#DIV/0!</v>
      </c>
      <c r="IJ154" s="4" t="e">
        <f t="shared" si="66"/>
        <v>#DIV/0!</v>
      </c>
      <c r="IK154" s="4" t="e">
        <f t="shared" si="67"/>
        <v>#DIV/0!</v>
      </c>
      <c r="IL154" s="4" t="e">
        <f t="shared" si="68"/>
        <v>#DIV/0!</v>
      </c>
      <c r="IM154" s="4" t="e">
        <f t="shared" si="69"/>
        <v>#DIV/0!</v>
      </c>
      <c r="IN154" s="4" t="e">
        <f t="shared" si="70"/>
        <v>#DIV/0!</v>
      </c>
      <c r="IO154" s="4" t="e">
        <f t="shared" si="71"/>
        <v>#DIV/0!</v>
      </c>
      <c r="IP154" s="1" t="e" cm="1">
        <f t="array" aca="1" ref="IP154" ca="1">CONCATENATE(INDIRECT(ADDRESS(1,MATCH(_xlfn.MINIFS(B154:IG154,metrics.rec,"MAE"),B154:IG154,0)+1)), ", ", INDIRECT(ADDRESS(2,MATCH(_xlfn.MINIFS(B154:IG154,metrics.rec,"MAE"),B154:IG154,0)+1)))</f>
        <v>#N/A</v>
      </c>
      <c r="IQ154" s="1" t="e" cm="1">
        <f t="array" aca="1" ref="IQ154" ca="1">CONCATENATE(INDIRECT(ADDRESS(1,MATCH(_xlfn.MINIFS(B154:IG154,metrics.rec,"MSE"),B154:IG154,0)+1)), ", ", INDIRECT(ADDRESS(2,MATCH(_xlfn.MINIFS(B154:IG154,metrics.rec,"MSE"),B154:IG154,0)+1)))</f>
        <v>#N/A</v>
      </c>
      <c r="IR154" s="1" t="e" cm="1">
        <f t="array" aca="1" ref="IR154" ca="1">CONCATENATE(INDIRECT(ADDRESS(1,MATCH(_xlfn.MAXIFS(B154:IG154,metrics.rec,"R"),B154:IG154,0)+1)), ", ", INDIRECT(ADDRESS(2,MATCH(_xlfn.MAXIFS(B154:IG154,metrics.rec,"R"),B154:IG154,0)+1)))</f>
        <v>#N/A</v>
      </c>
      <c r="IS154" s="1" t="e" cm="1">
        <f t="array" aca="1" ref="IS154" ca="1">CONCATENATE(INDIRECT(ADDRESS(1,MATCH(_xlfn.MAXIFS(B154:IG154,metrics.rec,"Precision"),B154:IG154,0)+1)), ", ", INDIRECT(ADDRESS(2,MATCH(_xlfn.MAXIFS(B154:IG154,metrics.rec,"Precision"),B154:IG154,0)+1)))</f>
        <v>#N/A</v>
      </c>
      <c r="IT154" s="1" t="e" cm="1">
        <f t="array" aca="1" ref="IT154" ca="1">CONCATENATE(INDIRECT(ADDRESS(1,MATCH(_xlfn.MAXIFS(B154:IG154,metrics.rec,"Recall"),B154:IG154,0)+1)), ", ", INDIRECT(ADDRESS(2,MATCH(_xlfn.MAXIFS(B154:IG154,metrics.rec,"Recall"),B154:IG154,0)+1)))</f>
        <v>#N/A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e" cm="1">
        <f t="array" aca="1" ref="IV154" ca="1">CONCATENATE(INDIRECT(ADDRESS(1,MATCH(_xlfn.MAXIFS(B154:IG154,metrics.rec,"Recatio"),B154:IG154,0)+1)), ", ", INDIRECT(ADDRESS(2,MATCH(_xlfn.MAXIFS(B154:IG154,metrics.rec,"Recatio"),B154:IG154,0)+1)))</f>
        <v>#N/A</v>
      </c>
      <c r="IW154" s="1" t="e" cm="1">
        <f t="array" aca="1" ref="IW154" ca="1">CONCATENATE(INDIRECT(ADDRESS(1,MATCH(_xlfn.MINIFS(B154:IG154,metrics.rec,"Time"),B154:IG154,0)+1)), ", ", INDIRECT(ADDRESS(2,MATCH(_xlfn.MINIFS(B154:IG154,metrics.rec,"Time"),B154:IG154,0)+1)))</f>
        <v>#N/A</v>
      </c>
    </row>
    <row r="155" spans="1:257" x14ac:dyDescent="0.2">
      <c r="A155" s="1" t="s">
        <v>137</v>
      </c>
      <c r="B155" s="4"/>
      <c r="C155" s="4"/>
      <c r="D155" s="4"/>
      <c r="E155" s="4"/>
      <c r="F155" s="4"/>
      <c r="G155" s="4"/>
      <c r="H155" s="4"/>
      <c r="I155" s="4"/>
      <c r="J155" s="14"/>
      <c r="K155" s="14"/>
      <c r="L155" s="14"/>
      <c r="M155" s="14"/>
      <c r="N155" s="14"/>
      <c r="O155" s="14"/>
      <c r="P155" s="14"/>
      <c r="Q155" s="14"/>
      <c r="R155" s="4"/>
      <c r="S155" s="4"/>
      <c r="T155" s="4"/>
      <c r="U155" s="4"/>
      <c r="V155" s="4"/>
      <c r="W155" s="4"/>
      <c r="X155" s="4"/>
      <c r="Y155" s="4"/>
      <c r="Z155" s="14"/>
      <c r="AA155" s="14"/>
      <c r="AB155" s="14"/>
      <c r="AC155" s="14"/>
      <c r="AD155" s="14"/>
      <c r="AE155" s="14"/>
      <c r="AF155" s="14"/>
      <c r="AG155" s="14"/>
      <c r="AH155" s="4"/>
      <c r="AI155" s="4"/>
      <c r="AJ155" s="4"/>
      <c r="AK155" s="4"/>
      <c r="AL155" s="4"/>
      <c r="AM155" s="4"/>
      <c r="AN155" s="4"/>
      <c r="AO155" s="4"/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 t="e">
        <f t="shared" si="64"/>
        <v>#DIV/0!</v>
      </c>
      <c r="II155" s="4" t="e">
        <f t="shared" si="65"/>
        <v>#DIV/0!</v>
      </c>
      <c r="IJ155" s="4" t="e">
        <f t="shared" si="66"/>
        <v>#DIV/0!</v>
      </c>
      <c r="IK155" s="4" t="e">
        <f t="shared" si="67"/>
        <v>#DIV/0!</v>
      </c>
      <c r="IL155" s="4" t="e">
        <f t="shared" si="68"/>
        <v>#DIV/0!</v>
      </c>
      <c r="IM155" s="4" t="e">
        <f t="shared" si="69"/>
        <v>#DIV/0!</v>
      </c>
      <c r="IN155" s="4" t="e">
        <f t="shared" si="70"/>
        <v>#DIV/0!</v>
      </c>
      <c r="IO155" s="4" t="e">
        <f t="shared" si="71"/>
        <v>#DIV/0!</v>
      </c>
      <c r="IP155" s="1" t="e" cm="1">
        <f t="array" aca="1" ref="IP155" ca="1">CONCATENATE(INDIRECT(ADDRESS(1,MATCH(_xlfn.MINIFS(B155:IG155,metrics.rec,"MAE"),B155:IG155,0)+1)), ", ", INDIRECT(ADDRESS(2,MATCH(_xlfn.MINIFS(B155:IG155,metrics.rec,"MAE"),B155:IG155,0)+1)))</f>
        <v>#N/A</v>
      </c>
      <c r="IQ155" s="1" t="e" cm="1">
        <f t="array" aca="1" ref="IQ155" ca="1">CONCATENATE(INDIRECT(ADDRESS(1,MATCH(_xlfn.MINIFS(B155:IG155,metrics.rec,"MSE"),B155:IG155,0)+1)), ", ", INDIRECT(ADDRESS(2,MATCH(_xlfn.MINIFS(B155:IG155,metrics.rec,"MSE"),B155:IG155,0)+1)))</f>
        <v>#N/A</v>
      </c>
      <c r="IR155" s="1" t="e" cm="1">
        <f t="array" aca="1" ref="IR155" ca="1">CONCATENATE(INDIRECT(ADDRESS(1,MATCH(_xlfn.MAXIFS(B155:IG155,metrics.rec,"R"),B155:IG155,0)+1)), ", ", INDIRECT(ADDRESS(2,MATCH(_xlfn.MAXIFS(B155:IG155,metrics.rec,"R"),B155:IG155,0)+1)))</f>
        <v>#N/A</v>
      </c>
      <c r="IS155" s="1" t="e" cm="1">
        <f t="array" aca="1" ref="IS155" ca="1">CONCATENATE(INDIRECT(ADDRESS(1,MATCH(_xlfn.MAXIFS(B155:IG155,metrics.rec,"Precision"),B155:IG155,0)+1)), ", ", INDIRECT(ADDRESS(2,MATCH(_xlfn.MAXIFS(B155:IG155,metrics.rec,"Precision"),B155:IG155,0)+1)))</f>
        <v>#N/A</v>
      </c>
      <c r="IT155" s="1" t="e" cm="1">
        <f t="array" aca="1" ref="IT155" ca="1">CONCATENATE(INDIRECT(ADDRESS(1,MATCH(_xlfn.MAXIFS(B155:IG155,metrics.rec,"Recall"),B155:IG155,0)+1)), ", ", INDIRECT(ADDRESS(2,MATCH(_xlfn.MAXIFS(B155:IG155,metrics.rec,"Recall"),B155:IG155,0)+1)))</f>
        <v>#N/A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e" cm="1">
        <f t="array" aca="1" ref="IV155" ca="1">CONCATENATE(INDIRECT(ADDRESS(1,MATCH(_xlfn.MAXIFS(B155:IG155,metrics.rec,"Recatio"),B155:IG155,0)+1)), ", ", INDIRECT(ADDRESS(2,MATCH(_xlfn.MAXIFS(B155:IG155,metrics.rec,"Recatio"),B155:IG155,0)+1)))</f>
        <v>#N/A</v>
      </c>
      <c r="IW155" s="1" t="e" cm="1">
        <f t="array" aca="1" ref="IW155" ca="1">CONCATENATE(INDIRECT(ADDRESS(1,MATCH(_xlfn.MINIFS(B155:IG155,metrics.rec,"Time"),B155:IG155,0)+1)), ", ", INDIRECT(ADDRESS(2,MATCH(_xlfn.MINIFS(B155:IG155,metrics.rec,"Time"),B155:IG155,0)+1)))</f>
        <v>#N/A</v>
      </c>
    </row>
    <row r="156" spans="1:257" x14ac:dyDescent="0.2">
      <c r="A156" s="1" t="s">
        <v>138</v>
      </c>
      <c r="B156" s="4"/>
      <c r="C156" s="4"/>
      <c r="D156" s="4"/>
      <c r="E156" s="4"/>
      <c r="F156" s="4"/>
      <c r="G156" s="4"/>
      <c r="H156" s="4"/>
      <c r="I156" s="4"/>
      <c r="J156" s="14"/>
      <c r="K156" s="14"/>
      <c r="L156" s="14"/>
      <c r="M156" s="14"/>
      <c r="N156" s="14"/>
      <c r="O156" s="14"/>
      <c r="P156" s="14"/>
      <c r="Q156" s="14"/>
      <c r="R156" s="4"/>
      <c r="S156" s="4"/>
      <c r="T156" s="4"/>
      <c r="U156" s="4"/>
      <c r="V156" s="4"/>
      <c r="W156" s="4"/>
      <c r="X156" s="4"/>
      <c r="Y156" s="4"/>
      <c r="Z156" s="14"/>
      <c r="AA156" s="14"/>
      <c r="AB156" s="14"/>
      <c r="AC156" s="14"/>
      <c r="AD156" s="14"/>
      <c r="AE156" s="14"/>
      <c r="AF156" s="14"/>
      <c r="AG156" s="14"/>
      <c r="AH156" s="4"/>
      <c r="AI156" s="4"/>
      <c r="AJ156" s="4"/>
      <c r="AK156" s="4"/>
      <c r="AL156" s="4"/>
      <c r="AM156" s="4"/>
      <c r="AN156" s="4"/>
      <c r="AO156" s="4"/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 t="e">
        <f t="shared" si="64"/>
        <v>#DIV/0!</v>
      </c>
      <c r="II156" s="4" t="e">
        <f t="shared" si="65"/>
        <v>#DIV/0!</v>
      </c>
      <c r="IJ156" s="4" t="e">
        <f t="shared" si="66"/>
        <v>#DIV/0!</v>
      </c>
      <c r="IK156" s="4" t="e">
        <f t="shared" si="67"/>
        <v>#DIV/0!</v>
      </c>
      <c r="IL156" s="4" t="e">
        <f t="shared" si="68"/>
        <v>#DIV/0!</v>
      </c>
      <c r="IM156" s="4" t="e">
        <f t="shared" si="69"/>
        <v>#DIV/0!</v>
      </c>
      <c r="IN156" s="4" t="e">
        <f t="shared" si="70"/>
        <v>#DIV/0!</v>
      </c>
      <c r="IO156" s="4" t="e">
        <f t="shared" si="71"/>
        <v>#DIV/0!</v>
      </c>
      <c r="IP156" s="1" t="e" cm="1">
        <f t="array" aca="1" ref="IP156" ca="1">CONCATENATE(INDIRECT(ADDRESS(1,MATCH(_xlfn.MINIFS(B156:IG156,metrics.rec,"MAE"),B156:IG156,0)+1)), ", ", INDIRECT(ADDRESS(2,MATCH(_xlfn.MINIFS(B156:IG156,metrics.rec,"MAE"),B156:IG156,0)+1)))</f>
        <v>#N/A</v>
      </c>
      <c r="IQ156" s="1" t="e" cm="1">
        <f t="array" aca="1" ref="IQ156" ca="1">CONCATENATE(INDIRECT(ADDRESS(1,MATCH(_xlfn.MINIFS(B156:IG156,metrics.rec,"MSE"),B156:IG156,0)+1)), ", ", INDIRECT(ADDRESS(2,MATCH(_xlfn.MINIFS(B156:IG156,metrics.rec,"MSE"),B156:IG156,0)+1)))</f>
        <v>#N/A</v>
      </c>
      <c r="IR156" s="1" t="e" cm="1">
        <f t="array" aca="1" ref="IR156" ca="1">CONCATENATE(INDIRECT(ADDRESS(1,MATCH(_xlfn.MAXIFS(B156:IG156,metrics.rec,"R"),B156:IG156,0)+1)), ", ", INDIRECT(ADDRESS(2,MATCH(_xlfn.MAXIFS(B156:IG156,metrics.rec,"R"),B156:IG156,0)+1)))</f>
        <v>#N/A</v>
      </c>
      <c r="IS156" s="1" t="e" cm="1">
        <f t="array" aca="1" ref="IS156" ca="1">CONCATENATE(INDIRECT(ADDRESS(1,MATCH(_xlfn.MAXIFS(B156:IG156,metrics.rec,"Precision"),B156:IG156,0)+1)), ", ", INDIRECT(ADDRESS(2,MATCH(_xlfn.MAXIFS(B156:IG156,metrics.rec,"Precision"),B156:IG156,0)+1)))</f>
        <v>#N/A</v>
      </c>
      <c r="IT156" s="1" t="e" cm="1">
        <f t="array" aca="1" ref="IT156" ca="1">CONCATENATE(INDIRECT(ADDRESS(1,MATCH(_xlfn.MAXIFS(B156:IG156,metrics.rec,"Recall"),B156:IG156,0)+1)), ", ", INDIRECT(ADDRESS(2,MATCH(_xlfn.MAXIFS(B156:IG156,metrics.rec,"Recall"),B156:IG156,0)+1)))</f>
        <v>#N/A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e" cm="1">
        <f t="array" aca="1" ref="IV156" ca="1">CONCATENATE(INDIRECT(ADDRESS(1,MATCH(_xlfn.MAXIFS(B156:IG156,metrics.rec,"Recatio"),B156:IG156,0)+1)), ", ", INDIRECT(ADDRESS(2,MATCH(_xlfn.MAXIFS(B156:IG156,metrics.rec,"Recatio"),B156:IG156,0)+1)))</f>
        <v>#N/A</v>
      </c>
      <c r="IW156" s="1" t="e" cm="1">
        <f t="array" aca="1" ref="IW156" ca="1">CONCATENATE(INDIRECT(ADDRESS(1,MATCH(_xlfn.MINIFS(B156:IG156,metrics.rec,"Time"),B156:IG156,0)+1)), ", ", INDIRECT(ADDRESS(2,MATCH(_xlfn.MINIFS(B156:IG156,metrics.rec,"Time"),B156:IG156,0)+1)))</f>
        <v>#N/A</v>
      </c>
    </row>
    <row r="157" spans="1:257" x14ac:dyDescent="0.2">
      <c r="A157" s="1" t="s">
        <v>139</v>
      </c>
      <c r="B157" s="4"/>
      <c r="C157" s="4"/>
      <c r="D157" s="4"/>
      <c r="E157" s="4"/>
      <c r="F157" s="4"/>
      <c r="G157" s="4"/>
      <c r="H157" s="4"/>
      <c r="I157" s="4"/>
      <c r="J157" s="14"/>
      <c r="K157" s="14"/>
      <c r="L157" s="14"/>
      <c r="M157" s="14"/>
      <c r="N157" s="14"/>
      <c r="O157" s="14"/>
      <c r="P157" s="14"/>
      <c r="Q157" s="14"/>
      <c r="R157" s="4"/>
      <c r="S157" s="4"/>
      <c r="T157" s="4"/>
      <c r="U157" s="4"/>
      <c r="V157" s="4"/>
      <c r="W157" s="4"/>
      <c r="X157" s="4"/>
      <c r="Y157" s="4"/>
      <c r="Z157" s="14"/>
      <c r="AA157" s="14"/>
      <c r="AB157" s="14"/>
      <c r="AC157" s="14"/>
      <c r="AD157" s="14"/>
      <c r="AE157" s="14"/>
      <c r="AF157" s="14"/>
      <c r="AG157" s="14"/>
      <c r="AH157" s="4"/>
      <c r="AI157" s="4"/>
      <c r="AJ157" s="4"/>
      <c r="AK157" s="4"/>
      <c r="AL157" s="4"/>
      <c r="AM157" s="4"/>
      <c r="AN157" s="4"/>
      <c r="AO157" s="4"/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 t="e">
        <f t="shared" si="64"/>
        <v>#DIV/0!</v>
      </c>
      <c r="II157" s="4" t="e">
        <f t="shared" si="65"/>
        <v>#DIV/0!</v>
      </c>
      <c r="IJ157" s="4" t="e">
        <f t="shared" si="66"/>
        <v>#DIV/0!</v>
      </c>
      <c r="IK157" s="4" t="e">
        <f t="shared" si="67"/>
        <v>#DIV/0!</v>
      </c>
      <c r="IL157" s="4" t="e">
        <f t="shared" si="68"/>
        <v>#DIV/0!</v>
      </c>
      <c r="IM157" s="4" t="e">
        <f t="shared" si="69"/>
        <v>#DIV/0!</v>
      </c>
      <c r="IN157" s="4" t="e">
        <f t="shared" si="70"/>
        <v>#DIV/0!</v>
      </c>
      <c r="IO157" s="4" t="e">
        <f t="shared" si="71"/>
        <v>#DIV/0!</v>
      </c>
      <c r="IP157" s="1" t="e" cm="1">
        <f t="array" aca="1" ref="IP157" ca="1">CONCATENATE(INDIRECT(ADDRESS(1,MATCH(_xlfn.MINIFS(B157:IG157,metrics.rec,"MAE"),B157:IG157,0)+1)), ", ", INDIRECT(ADDRESS(2,MATCH(_xlfn.MINIFS(B157:IG157,metrics.rec,"MAE"),B157:IG157,0)+1)))</f>
        <v>#N/A</v>
      </c>
      <c r="IQ157" s="1" t="e" cm="1">
        <f t="array" aca="1" ref="IQ157" ca="1">CONCATENATE(INDIRECT(ADDRESS(1,MATCH(_xlfn.MINIFS(B157:IG157,metrics.rec,"MSE"),B157:IG157,0)+1)), ", ", INDIRECT(ADDRESS(2,MATCH(_xlfn.MINIFS(B157:IG157,metrics.rec,"MSE"),B157:IG157,0)+1)))</f>
        <v>#N/A</v>
      </c>
      <c r="IR157" s="1" t="e" cm="1">
        <f t="array" aca="1" ref="IR157" ca="1">CONCATENATE(INDIRECT(ADDRESS(1,MATCH(_xlfn.MAXIFS(B157:IG157,metrics.rec,"R"),B157:IG157,0)+1)), ", ", INDIRECT(ADDRESS(2,MATCH(_xlfn.MAXIFS(B157:IG157,metrics.rec,"R"),B157:IG157,0)+1)))</f>
        <v>#N/A</v>
      </c>
      <c r="IS157" s="1" t="e" cm="1">
        <f t="array" aca="1" ref="IS157" ca="1">CONCATENATE(INDIRECT(ADDRESS(1,MATCH(_xlfn.MAXIFS(B157:IG157,metrics.rec,"Precision"),B157:IG157,0)+1)), ", ", INDIRECT(ADDRESS(2,MATCH(_xlfn.MAXIFS(B157:IG157,metrics.rec,"Precision"),B157:IG157,0)+1)))</f>
        <v>#N/A</v>
      </c>
      <c r="IT157" s="1" t="e" cm="1">
        <f t="array" aca="1" ref="IT157" ca="1">CONCATENATE(INDIRECT(ADDRESS(1,MATCH(_xlfn.MAXIFS(B157:IG157,metrics.rec,"Recall"),B157:IG157,0)+1)), ", ", INDIRECT(ADDRESS(2,MATCH(_xlfn.MAXIFS(B157:IG157,metrics.rec,"Recall"),B157:IG157,0)+1)))</f>
        <v>#N/A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e" cm="1">
        <f t="array" aca="1" ref="IV157" ca="1">CONCATENATE(INDIRECT(ADDRESS(1,MATCH(_xlfn.MAXIFS(B157:IG157,metrics.rec,"Recatio"),B157:IG157,0)+1)), ", ", INDIRECT(ADDRESS(2,MATCH(_xlfn.MAXIFS(B157:IG157,metrics.rec,"Recatio"),B157:IG157,0)+1)))</f>
        <v>#N/A</v>
      </c>
      <c r="IW157" s="1" t="e" cm="1">
        <f t="array" aca="1" ref="IW157" ca="1">CONCATENATE(INDIRECT(ADDRESS(1,MATCH(_xlfn.MINIFS(B157:IG157,metrics.rec,"Time"),B157:IG157,0)+1)), ", ", INDIRECT(ADDRESS(2,MATCH(_xlfn.MINIFS(B157:IG157,metrics.rec,"Time"),B157:IG157,0)+1)))</f>
        <v>#N/A</v>
      </c>
    </row>
    <row r="158" spans="1:257" x14ac:dyDescent="0.2">
      <c r="A158" s="1" t="s">
        <v>140</v>
      </c>
      <c r="B158" s="4"/>
      <c r="C158" s="4"/>
      <c r="D158" s="4"/>
      <c r="E158" s="4"/>
      <c r="F158" s="4"/>
      <c r="G158" s="4"/>
      <c r="H158" s="4"/>
      <c r="I158" s="4"/>
      <c r="J158" s="14"/>
      <c r="K158" s="14"/>
      <c r="L158" s="14"/>
      <c r="M158" s="14"/>
      <c r="N158" s="14"/>
      <c r="O158" s="14"/>
      <c r="P158" s="14"/>
      <c r="Q158" s="14"/>
      <c r="R158" s="4"/>
      <c r="S158" s="4"/>
      <c r="T158" s="4"/>
      <c r="U158" s="4"/>
      <c r="V158" s="4"/>
      <c r="W158" s="4"/>
      <c r="X158" s="4"/>
      <c r="Y158" s="4"/>
      <c r="Z158" s="14"/>
      <c r="AA158" s="14"/>
      <c r="AB158" s="14"/>
      <c r="AC158" s="14"/>
      <c r="AD158" s="14"/>
      <c r="AE158" s="14"/>
      <c r="AF158" s="14"/>
      <c r="AG158" s="14"/>
      <c r="AH158" s="4"/>
      <c r="AI158" s="4"/>
      <c r="AJ158" s="4"/>
      <c r="AK158" s="4"/>
      <c r="AL158" s="4"/>
      <c r="AM158" s="4"/>
      <c r="AN158" s="4"/>
      <c r="AO158" s="4"/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 t="e">
        <f t="shared" si="64"/>
        <v>#DIV/0!</v>
      </c>
      <c r="II158" s="4" t="e">
        <f t="shared" si="65"/>
        <v>#DIV/0!</v>
      </c>
      <c r="IJ158" s="4" t="e">
        <f t="shared" si="66"/>
        <v>#DIV/0!</v>
      </c>
      <c r="IK158" s="4" t="e">
        <f t="shared" si="67"/>
        <v>#DIV/0!</v>
      </c>
      <c r="IL158" s="4" t="e">
        <f t="shared" si="68"/>
        <v>#DIV/0!</v>
      </c>
      <c r="IM158" s="4" t="e">
        <f t="shared" si="69"/>
        <v>#DIV/0!</v>
      </c>
      <c r="IN158" s="4" t="e">
        <f t="shared" si="70"/>
        <v>#DIV/0!</v>
      </c>
      <c r="IO158" s="4" t="e">
        <f t="shared" si="71"/>
        <v>#DIV/0!</v>
      </c>
      <c r="IP158" s="1" t="e" cm="1">
        <f t="array" aca="1" ref="IP158" ca="1">CONCATENATE(INDIRECT(ADDRESS(1,MATCH(_xlfn.MINIFS(B158:IG158,metrics.rec,"MAE"),B158:IG158,0)+1)), ", ", INDIRECT(ADDRESS(2,MATCH(_xlfn.MINIFS(B158:IG158,metrics.rec,"MAE"),B158:IG158,0)+1)))</f>
        <v>#N/A</v>
      </c>
      <c r="IQ158" s="1" t="e" cm="1">
        <f t="array" aca="1" ref="IQ158" ca="1">CONCATENATE(INDIRECT(ADDRESS(1,MATCH(_xlfn.MINIFS(B158:IG158,metrics.rec,"MSE"),B158:IG158,0)+1)), ", ", INDIRECT(ADDRESS(2,MATCH(_xlfn.MINIFS(B158:IG158,metrics.rec,"MSE"),B158:IG158,0)+1)))</f>
        <v>#N/A</v>
      </c>
      <c r="IR158" s="1" t="e" cm="1">
        <f t="array" aca="1" ref="IR158" ca="1">CONCATENATE(INDIRECT(ADDRESS(1,MATCH(_xlfn.MAXIFS(B158:IG158,metrics.rec,"R"),B158:IG158,0)+1)), ", ", INDIRECT(ADDRESS(2,MATCH(_xlfn.MAXIFS(B158:IG158,metrics.rec,"R"),B158:IG158,0)+1)))</f>
        <v>#N/A</v>
      </c>
      <c r="IS158" s="1" t="e" cm="1">
        <f t="array" aca="1" ref="IS158" ca="1">CONCATENATE(INDIRECT(ADDRESS(1,MATCH(_xlfn.MAXIFS(B158:IG158,metrics.rec,"Precision"),B158:IG158,0)+1)), ", ", INDIRECT(ADDRESS(2,MATCH(_xlfn.MAXIFS(B158:IG158,metrics.rec,"Precision"),B158:IG158,0)+1)))</f>
        <v>#N/A</v>
      </c>
      <c r="IT158" s="1" t="e" cm="1">
        <f t="array" aca="1" ref="IT158" ca="1">CONCATENATE(INDIRECT(ADDRESS(1,MATCH(_xlfn.MAXIFS(B158:IG158,metrics.rec,"Recall"),B158:IG158,0)+1)), ", ", INDIRECT(ADDRESS(2,MATCH(_xlfn.MAXIFS(B158:IG158,metrics.rec,"Recall"),B158:IG158,0)+1)))</f>
        <v>#N/A</v>
      </c>
      <c r="IU158" s="1" t="e" cm="1">
        <f t="array" aca="1" ref="IU158" ca="1">CONCATENATE(INDIRECT(ADDRESS(1,MATCH(_xlfn.MAXIFS(B158:IG158,metrics.rec,"Coverage"),B158:IG158,0)+1)), ", ", INDIRECT(ADDRESS(2,MATCH(_xlfn.MAXIFS(B158:IG158,metrics.rec,"Coverage"),B158:IG158,0)+1)))</f>
        <v>#N/A</v>
      </c>
      <c r="IV158" s="1" t="e" cm="1">
        <f t="array" aca="1" ref="IV158" ca="1">CONCATENATE(INDIRECT(ADDRESS(1,MATCH(_xlfn.MAXIFS(B158:IG158,metrics.rec,"Recatio"),B158:IG158,0)+1)), ", ", INDIRECT(ADDRESS(2,MATCH(_xlfn.MAXIFS(B158:IG158,metrics.rec,"Recatio"),B158:IG158,0)+1)))</f>
        <v>#N/A</v>
      </c>
      <c r="IW158" s="1" t="e" cm="1">
        <f t="array" aca="1" ref="IW158" ca="1">CONCATENATE(INDIRECT(ADDRESS(1,MATCH(_xlfn.MINIFS(B158:IG158,metrics.rec,"Time"),B158:IG158,0)+1)), ", ", INDIRECT(ADDRESS(2,MATCH(_xlfn.MINIFS(B158:IG158,metrics.rec,"Time"),B158:IG158,0)+1)))</f>
        <v>#N/A</v>
      </c>
    </row>
    <row r="159" spans="1:257" x14ac:dyDescent="0.2">
      <c r="A159" s="1" t="s">
        <v>141</v>
      </c>
      <c r="B159" s="4"/>
      <c r="C159" s="4"/>
      <c r="D159" s="4"/>
      <c r="E159" s="4"/>
      <c r="F159" s="4"/>
      <c r="G159" s="4"/>
      <c r="H159" s="4"/>
      <c r="I159" s="4"/>
      <c r="J159" s="14"/>
      <c r="K159" s="14"/>
      <c r="L159" s="14"/>
      <c r="M159" s="14"/>
      <c r="N159" s="14"/>
      <c r="O159" s="14"/>
      <c r="P159" s="14"/>
      <c r="Q159" s="14"/>
      <c r="R159" s="4"/>
      <c r="S159" s="4"/>
      <c r="T159" s="4"/>
      <c r="U159" s="4"/>
      <c r="V159" s="4"/>
      <c r="W159" s="4"/>
      <c r="X159" s="4"/>
      <c r="Y159" s="4"/>
      <c r="Z159" s="14"/>
      <c r="AA159" s="14"/>
      <c r="AB159" s="14"/>
      <c r="AC159" s="14"/>
      <c r="AD159" s="14"/>
      <c r="AE159" s="14"/>
      <c r="AF159" s="14"/>
      <c r="AG159" s="14"/>
      <c r="AH159" s="4"/>
      <c r="AI159" s="4"/>
      <c r="AJ159" s="4"/>
      <c r="AK159" s="4"/>
      <c r="AL159" s="4"/>
      <c r="AM159" s="4"/>
      <c r="AN159" s="4"/>
      <c r="AO159" s="4"/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 t="e">
        <f t="shared" si="64"/>
        <v>#DIV/0!</v>
      </c>
      <c r="II159" s="4" t="e">
        <f t="shared" si="65"/>
        <v>#DIV/0!</v>
      </c>
      <c r="IJ159" s="4" t="e">
        <f t="shared" si="66"/>
        <v>#DIV/0!</v>
      </c>
      <c r="IK159" s="4" t="e">
        <f t="shared" si="67"/>
        <v>#DIV/0!</v>
      </c>
      <c r="IL159" s="4" t="e">
        <f t="shared" si="68"/>
        <v>#DIV/0!</v>
      </c>
      <c r="IM159" s="4" t="e">
        <f t="shared" si="69"/>
        <v>#DIV/0!</v>
      </c>
      <c r="IN159" s="4" t="e">
        <f t="shared" si="70"/>
        <v>#DIV/0!</v>
      </c>
      <c r="IO159" s="4" t="e">
        <f t="shared" si="71"/>
        <v>#DIV/0!</v>
      </c>
      <c r="IP159" s="1" t="e" cm="1">
        <f t="array" aca="1" ref="IP159" ca="1">CONCATENATE(INDIRECT(ADDRESS(1,MATCH(_xlfn.MINIFS(B159:IG159,metrics.rec,"MAE"),B159:IG159,0)+1)), ", ", INDIRECT(ADDRESS(2,MATCH(_xlfn.MINIFS(B159:IG159,metrics.rec,"MAE"),B159:IG159,0)+1)))</f>
        <v>#N/A</v>
      </c>
      <c r="IQ159" s="1" t="e" cm="1">
        <f t="array" aca="1" ref="IQ159" ca="1">CONCATENATE(INDIRECT(ADDRESS(1,MATCH(_xlfn.MINIFS(B159:IG159,metrics.rec,"MSE"),B159:IG159,0)+1)), ", ", INDIRECT(ADDRESS(2,MATCH(_xlfn.MINIFS(B159:IG159,metrics.rec,"MSE"),B159:IG159,0)+1)))</f>
        <v>#N/A</v>
      </c>
      <c r="IR159" s="1" t="e" cm="1">
        <f t="array" aca="1" ref="IR159" ca="1">CONCATENATE(INDIRECT(ADDRESS(1,MATCH(_xlfn.MAXIFS(B159:IG159,metrics.rec,"R"),B159:IG159,0)+1)), ", ", INDIRECT(ADDRESS(2,MATCH(_xlfn.MAXIFS(B159:IG159,metrics.rec,"R"),B159:IG159,0)+1)))</f>
        <v>#N/A</v>
      </c>
      <c r="IS159" s="1" t="e" cm="1">
        <f t="array" aca="1" ref="IS159" ca="1">CONCATENATE(INDIRECT(ADDRESS(1,MATCH(_xlfn.MAXIFS(B159:IG159,metrics.rec,"Precision"),B159:IG159,0)+1)), ", ", INDIRECT(ADDRESS(2,MATCH(_xlfn.MAXIFS(B159:IG159,metrics.rec,"Precision"),B159:IG159,0)+1)))</f>
        <v>#N/A</v>
      </c>
      <c r="IT159" s="1" t="e" cm="1">
        <f t="array" aca="1" ref="IT159" ca="1">CONCATENATE(INDIRECT(ADDRESS(1,MATCH(_xlfn.MAXIFS(B159:IG159,metrics.rec,"Recall"),B159:IG159,0)+1)), ", ", INDIRECT(ADDRESS(2,MATCH(_xlfn.MAXIFS(B159:IG159,metrics.rec,"Recall"),B159:IG159,0)+1)))</f>
        <v>#N/A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e" cm="1">
        <f t="array" aca="1" ref="IV159" ca="1">CONCATENATE(INDIRECT(ADDRESS(1,MATCH(_xlfn.MAXIFS(B159:IG159,metrics.rec,"Recatio"),B159:IG159,0)+1)), ", ", INDIRECT(ADDRESS(2,MATCH(_xlfn.MAXIFS(B159:IG159,metrics.rec,"Recatio"),B159:IG159,0)+1)))</f>
        <v>#N/A</v>
      </c>
      <c r="IW159" s="1" t="e" cm="1">
        <f t="array" aca="1" ref="IW159" ca="1">CONCATENATE(INDIRECT(ADDRESS(1,MATCH(_xlfn.MINIFS(B159:IG159,metrics.rec,"Time"),B159:IG159,0)+1)), ", ", INDIRECT(ADDRESS(2,MATCH(_xlfn.MINIFS(B159:IG159,metrics.rec,"Time"),B159:IG159,0)+1)))</f>
        <v>#N/A</v>
      </c>
    </row>
    <row r="160" spans="1:257" x14ac:dyDescent="0.2">
      <c r="A160" s="1" t="s">
        <v>142</v>
      </c>
      <c r="B160" s="4"/>
      <c r="C160" s="4"/>
      <c r="D160" s="4"/>
      <c r="E160" s="4"/>
      <c r="F160" s="4"/>
      <c r="G160" s="4"/>
      <c r="H160" s="4"/>
      <c r="I160" s="4"/>
      <c r="J160" s="14"/>
      <c r="K160" s="14"/>
      <c r="L160" s="14"/>
      <c r="M160" s="14"/>
      <c r="N160" s="14"/>
      <c r="O160" s="14"/>
      <c r="P160" s="14"/>
      <c r="Q160" s="14"/>
      <c r="R160" s="4"/>
      <c r="S160" s="4"/>
      <c r="T160" s="4"/>
      <c r="U160" s="4"/>
      <c r="V160" s="4"/>
      <c r="W160" s="4"/>
      <c r="X160" s="4"/>
      <c r="Y160" s="4"/>
      <c r="Z160" s="14"/>
      <c r="AA160" s="14"/>
      <c r="AB160" s="14"/>
      <c r="AC160" s="14"/>
      <c r="AD160" s="14"/>
      <c r="AE160" s="14"/>
      <c r="AF160" s="14"/>
      <c r="AG160" s="14"/>
      <c r="AH160" s="4"/>
      <c r="AI160" s="4"/>
      <c r="AJ160" s="4"/>
      <c r="AK160" s="4"/>
      <c r="AL160" s="4"/>
      <c r="AM160" s="4"/>
      <c r="AN160" s="4"/>
      <c r="AO160" s="4"/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 t="e">
        <f t="shared" si="64"/>
        <v>#DIV/0!</v>
      </c>
      <c r="II160" s="4" t="e">
        <f t="shared" si="65"/>
        <v>#DIV/0!</v>
      </c>
      <c r="IJ160" s="4" t="e">
        <f t="shared" si="66"/>
        <v>#DIV/0!</v>
      </c>
      <c r="IK160" s="4" t="e">
        <f t="shared" si="67"/>
        <v>#DIV/0!</v>
      </c>
      <c r="IL160" s="4" t="e">
        <f t="shared" si="68"/>
        <v>#DIV/0!</v>
      </c>
      <c r="IM160" s="4" t="e">
        <f t="shared" si="69"/>
        <v>#DIV/0!</v>
      </c>
      <c r="IN160" s="4" t="e">
        <f t="shared" si="70"/>
        <v>#DIV/0!</v>
      </c>
      <c r="IO160" s="4" t="e">
        <f t="shared" si="71"/>
        <v>#DIV/0!</v>
      </c>
      <c r="IP160" s="1" t="e" cm="1">
        <f t="array" aca="1" ref="IP160" ca="1">CONCATENATE(INDIRECT(ADDRESS(1,MATCH(_xlfn.MINIFS(B160:IG160,metrics.rec,"MAE"),B160:IG160,0)+1)), ", ", INDIRECT(ADDRESS(2,MATCH(_xlfn.MINIFS(B160:IG160,metrics.rec,"MAE"),B160:IG160,0)+1)))</f>
        <v>#N/A</v>
      </c>
      <c r="IQ160" s="1" t="e" cm="1">
        <f t="array" aca="1" ref="IQ160" ca="1">CONCATENATE(INDIRECT(ADDRESS(1,MATCH(_xlfn.MINIFS(B160:IG160,metrics.rec,"MSE"),B160:IG160,0)+1)), ", ", INDIRECT(ADDRESS(2,MATCH(_xlfn.MINIFS(B160:IG160,metrics.rec,"MSE"),B160:IG160,0)+1)))</f>
        <v>#N/A</v>
      </c>
      <c r="IR160" s="1" t="e" cm="1">
        <f t="array" aca="1" ref="IR160" ca="1">CONCATENATE(INDIRECT(ADDRESS(1,MATCH(_xlfn.MAXIFS(B160:IG160,metrics.rec,"R"),B160:IG160,0)+1)), ", ", INDIRECT(ADDRESS(2,MATCH(_xlfn.MAXIFS(B160:IG160,metrics.rec,"R"),B160:IG160,0)+1)))</f>
        <v>#N/A</v>
      </c>
      <c r="IS160" s="1" t="e" cm="1">
        <f t="array" aca="1" ref="IS160" ca="1">CONCATENATE(INDIRECT(ADDRESS(1,MATCH(_xlfn.MAXIFS(B160:IG160,metrics.rec,"Precision"),B160:IG160,0)+1)), ", ", INDIRECT(ADDRESS(2,MATCH(_xlfn.MAXIFS(B160:IG160,metrics.rec,"Precision"),B160:IG160,0)+1)))</f>
        <v>#N/A</v>
      </c>
      <c r="IT160" s="1" t="e" cm="1">
        <f t="array" aca="1" ref="IT160" ca="1">CONCATENATE(INDIRECT(ADDRESS(1,MATCH(_xlfn.MAXIFS(B160:IG160,metrics.rec,"Recall"),B160:IG160,0)+1)), ", ", INDIRECT(ADDRESS(2,MATCH(_xlfn.MAXIFS(B160:IG160,metrics.rec,"Recall"),B160:IG160,0)+1)))</f>
        <v>#N/A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e" cm="1">
        <f t="array" aca="1" ref="IV160" ca="1">CONCATENATE(INDIRECT(ADDRESS(1,MATCH(_xlfn.MAXIFS(B160:IG160,metrics.rec,"Recatio"),B160:IG160,0)+1)), ", ", INDIRECT(ADDRESS(2,MATCH(_xlfn.MAXIFS(B160:IG160,metrics.rec,"Recatio"),B160:IG160,0)+1)))</f>
        <v>#N/A</v>
      </c>
      <c r="IW160" s="1" t="e" cm="1">
        <f t="array" aca="1" ref="IW160" ca="1">CONCATENATE(INDIRECT(ADDRESS(1,MATCH(_xlfn.MINIFS(B160:IG160,metrics.rec,"Time"),B160:IG160,0)+1)), ", ", INDIRECT(ADDRESS(2,MATCH(_xlfn.MINIFS(B160:IG160,metrics.rec,"Time"),B160:IG160,0)+1)))</f>
        <v>#N/A</v>
      </c>
    </row>
    <row r="161" spans="1:257" x14ac:dyDescent="0.2">
      <c r="A161" s="1" t="s">
        <v>143</v>
      </c>
      <c r="B161" s="4"/>
      <c r="C161" s="4"/>
      <c r="D161" s="4"/>
      <c r="E161" s="4"/>
      <c r="F161" s="4"/>
      <c r="G161" s="4"/>
      <c r="H161" s="4"/>
      <c r="I161" s="4"/>
      <c r="J161" s="14"/>
      <c r="K161" s="14"/>
      <c r="L161" s="14"/>
      <c r="M161" s="14"/>
      <c r="N161" s="14"/>
      <c r="O161" s="14"/>
      <c r="P161" s="14"/>
      <c r="Q161" s="14"/>
      <c r="R161" s="4"/>
      <c r="S161" s="4"/>
      <c r="T161" s="4"/>
      <c r="U161" s="4"/>
      <c r="V161" s="4"/>
      <c r="W161" s="4"/>
      <c r="X161" s="4"/>
      <c r="Y161" s="4"/>
      <c r="Z161" s="14"/>
      <c r="AA161" s="14"/>
      <c r="AB161" s="14"/>
      <c r="AC161" s="14"/>
      <c r="AD161" s="14"/>
      <c r="AE161" s="14"/>
      <c r="AF161" s="14"/>
      <c r="AG161" s="14"/>
      <c r="AH161" s="4"/>
      <c r="AI161" s="4"/>
      <c r="AJ161" s="4"/>
      <c r="AK161" s="4"/>
      <c r="AL161" s="4"/>
      <c r="AM161" s="4"/>
      <c r="AN161" s="4"/>
      <c r="AO161" s="4"/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 t="e">
        <f t="shared" si="64"/>
        <v>#DIV/0!</v>
      </c>
      <c r="II161" s="4" t="e">
        <f t="shared" si="65"/>
        <v>#DIV/0!</v>
      </c>
      <c r="IJ161" s="4" t="e">
        <f t="shared" si="66"/>
        <v>#DIV/0!</v>
      </c>
      <c r="IK161" s="4" t="e">
        <f t="shared" si="67"/>
        <v>#DIV/0!</v>
      </c>
      <c r="IL161" s="4" t="e">
        <f t="shared" si="68"/>
        <v>#DIV/0!</v>
      </c>
      <c r="IM161" s="4" t="e">
        <f t="shared" si="69"/>
        <v>#DIV/0!</v>
      </c>
      <c r="IN161" s="4" t="e">
        <f t="shared" si="70"/>
        <v>#DIV/0!</v>
      </c>
      <c r="IO161" s="4" t="e">
        <f t="shared" si="71"/>
        <v>#DIV/0!</v>
      </c>
      <c r="IP161" s="1" t="e" cm="1">
        <f t="array" aca="1" ref="IP161" ca="1">CONCATENATE(INDIRECT(ADDRESS(1,MATCH(_xlfn.MINIFS(B161:IG161,metrics.rec,"MAE"),B161:IG161,0)+1)), ", ", INDIRECT(ADDRESS(2,MATCH(_xlfn.MINIFS(B161:IG161,metrics.rec,"MAE"),B161:IG161,0)+1)))</f>
        <v>#N/A</v>
      </c>
      <c r="IQ161" s="1" t="e" cm="1">
        <f t="array" aca="1" ref="IQ161" ca="1">CONCATENATE(INDIRECT(ADDRESS(1,MATCH(_xlfn.MINIFS(B161:IG161,metrics.rec,"MSE"),B161:IG161,0)+1)), ", ", INDIRECT(ADDRESS(2,MATCH(_xlfn.MINIFS(B161:IG161,metrics.rec,"MSE"),B161:IG161,0)+1)))</f>
        <v>#N/A</v>
      </c>
      <c r="IR161" s="1" t="e" cm="1">
        <f t="array" aca="1" ref="IR161" ca="1">CONCATENATE(INDIRECT(ADDRESS(1,MATCH(_xlfn.MAXIFS(B161:IG161,metrics.rec,"R"),B161:IG161,0)+1)), ", ", INDIRECT(ADDRESS(2,MATCH(_xlfn.MAXIFS(B161:IG161,metrics.rec,"R"),B161:IG161,0)+1)))</f>
        <v>#N/A</v>
      </c>
      <c r="IS161" s="1" t="e" cm="1">
        <f t="array" aca="1" ref="IS161" ca="1">CONCATENATE(INDIRECT(ADDRESS(1,MATCH(_xlfn.MAXIFS(B161:IG161,metrics.rec,"Precision"),B161:IG161,0)+1)), ", ", INDIRECT(ADDRESS(2,MATCH(_xlfn.MAXIFS(B161:IG161,metrics.rec,"Precision"),B161:IG161,0)+1)))</f>
        <v>#N/A</v>
      </c>
      <c r="IT161" s="1" t="e" cm="1">
        <f t="array" aca="1" ref="IT161" ca="1">CONCATENATE(INDIRECT(ADDRESS(1,MATCH(_xlfn.MAXIFS(B161:IG161,metrics.rec,"Recall"),B161:IG161,0)+1)), ", ", INDIRECT(ADDRESS(2,MATCH(_xlfn.MAXIFS(B161:IG161,metrics.rec,"Recall"),B161:IG161,0)+1)))</f>
        <v>#N/A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e" cm="1">
        <f t="array" aca="1" ref="IV161" ca="1">CONCATENATE(INDIRECT(ADDRESS(1,MATCH(_xlfn.MAXIFS(B161:IG161,metrics.rec,"Recatio"),B161:IG161,0)+1)), ", ", INDIRECT(ADDRESS(2,MATCH(_xlfn.MAXIFS(B161:IG161,metrics.rec,"Recatio"),B161:IG161,0)+1)))</f>
        <v>#N/A</v>
      </c>
      <c r="IW161" s="1" t="e" cm="1">
        <f t="array" aca="1" ref="IW161" ca="1">CONCATENATE(INDIRECT(ADDRESS(1,MATCH(_xlfn.MINIFS(B161:IG161,metrics.rec,"Time"),B161:IG161,0)+1)), ", ", INDIRECT(ADDRESS(2,MATCH(_xlfn.MINIFS(B161:IG161,metrics.rec,"Time"),B161:IG161,0)+1)))</f>
        <v>#N/A</v>
      </c>
    </row>
    <row r="162" spans="1:257" s="11" customFormat="1" x14ac:dyDescent="0.2">
      <c r="A162" s="11" t="s">
        <v>228</v>
      </c>
      <c r="B162" s="4"/>
      <c r="C162" s="4"/>
      <c r="D162" s="4"/>
      <c r="E162" s="4"/>
      <c r="F162" s="4"/>
      <c r="G162" s="4"/>
      <c r="H162" s="4"/>
      <c r="I162" s="4"/>
      <c r="J162" s="14"/>
      <c r="K162" s="14"/>
      <c r="L162" s="14"/>
      <c r="M162" s="14"/>
      <c r="N162" s="14"/>
      <c r="O162" s="14"/>
      <c r="P162" s="14"/>
      <c r="Q162" s="14"/>
      <c r="R162" s="4"/>
      <c r="S162" s="4"/>
      <c r="T162" s="4"/>
      <c r="U162" s="4"/>
      <c r="V162" s="4"/>
      <c r="W162" s="4"/>
      <c r="X162" s="4"/>
      <c r="Y162" s="4"/>
      <c r="Z162" s="14"/>
      <c r="AA162" s="14"/>
      <c r="AB162" s="14"/>
      <c r="AC162" s="14"/>
      <c r="AD162" s="14"/>
      <c r="AE162" s="14"/>
      <c r="AF162" s="14"/>
      <c r="AG162" s="14"/>
      <c r="AH162" s="4"/>
      <c r="AI162" s="4"/>
      <c r="AJ162" s="4"/>
      <c r="AK162" s="4"/>
      <c r="AL162" s="4"/>
      <c r="AM162" s="4"/>
      <c r="AN162" s="4"/>
      <c r="AO162" s="4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/>
      <c r="EI162" s="14"/>
      <c r="EJ162" s="14"/>
      <c r="EK162" s="14"/>
      <c r="EL162" s="14"/>
      <c r="EM162" s="14"/>
      <c r="EN162" s="14"/>
      <c r="EO162" s="14"/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>
        <v>0.59</v>
      </c>
      <c r="S163" s="4">
        <v>0.61140000000000005</v>
      </c>
      <c r="T163" s="4">
        <v>0.22570000000000001</v>
      </c>
      <c r="U163" s="4">
        <v>8.0999999999999996E-3</v>
      </c>
      <c r="V163" s="4">
        <v>0.89649999999999996</v>
      </c>
      <c r="W163" s="4"/>
      <c r="X163" s="4">
        <v>0.94640000000000002</v>
      </c>
      <c r="Y163" s="4">
        <v>0.15939999999999999</v>
      </c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0.59199999999999997</v>
      </c>
      <c r="BG163" s="14">
        <v>0.61739999999999995</v>
      </c>
      <c r="BH163" s="14">
        <v>0.21560000000000001</v>
      </c>
      <c r="BI163" s="14">
        <v>8.0000000000000002E-3</v>
      </c>
      <c r="BJ163" s="14">
        <v>0.89929999999999999</v>
      </c>
      <c r="BK163" s="14"/>
      <c r="BL163" s="14">
        <v>0.94740000000000002</v>
      </c>
      <c r="BM163" s="14">
        <v>0.1729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>
        <v>0.59160000000000001</v>
      </c>
      <c r="CU163" s="4">
        <v>0.61570000000000003</v>
      </c>
      <c r="CV163" s="4">
        <v>0.21640000000000001</v>
      </c>
      <c r="CW163" s="4">
        <v>8.0999999999999996E-3</v>
      </c>
      <c r="CX163" s="4">
        <v>0.89849999999999997</v>
      </c>
      <c r="CY163" s="4">
        <v>0.72660000000000002</v>
      </c>
      <c r="CZ163" s="4">
        <v>0.9456</v>
      </c>
      <c r="DA163" s="4">
        <v>0.20069999999999999</v>
      </c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0.59299999999999997</v>
      </c>
      <c r="EI163" s="5">
        <v>0.61839999999999995</v>
      </c>
      <c r="EJ163" s="5">
        <v>0.22259999999999999</v>
      </c>
      <c r="EK163" s="5">
        <v>8.0999999999999996E-3</v>
      </c>
      <c r="EL163" s="5">
        <v>0.89839999999999998</v>
      </c>
      <c r="EM163" s="5">
        <v>0.72850000000000004</v>
      </c>
      <c r="EN163" s="5">
        <v>0.94479999999999997</v>
      </c>
      <c r="EO163" s="5">
        <v>0.23649999999999999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0.59189999999999998</v>
      </c>
      <c r="FW163" s="4">
        <v>0.61770000000000003</v>
      </c>
      <c r="FX163" s="4">
        <v>0.217</v>
      </c>
      <c r="FY163" s="4">
        <v>8.0999999999999996E-3</v>
      </c>
      <c r="FZ163" s="4">
        <v>0.89849999999999997</v>
      </c>
      <c r="GA163" s="4">
        <v>0.72860000000000003</v>
      </c>
      <c r="GB163" s="4">
        <v>0.94530000000000003</v>
      </c>
      <c r="GC163" s="4">
        <v>0.1192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0.5917</v>
      </c>
      <c r="II163" s="4">
        <f t="shared" si="65"/>
        <v>0.61612</v>
      </c>
      <c r="IJ163" s="4">
        <f t="shared" si="66"/>
        <v>0.21946000000000004</v>
      </c>
      <c r="IK163" s="4">
        <f t="shared" si="67"/>
        <v>8.0799999999999986E-3</v>
      </c>
      <c r="IL163" s="4">
        <f t="shared" si="68"/>
        <v>0.89824000000000004</v>
      </c>
      <c r="IM163" s="4">
        <f t="shared" si="69"/>
        <v>0.72789999999999999</v>
      </c>
      <c r="IN163" s="4">
        <f t="shared" si="70"/>
        <v>0.94589999999999996</v>
      </c>
      <c r="IO163" s="4">
        <f t="shared" si="71"/>
        <v>0.17773999999999995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r=0.5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r=0.5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r=0.5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r=0.5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k=10, r=0.5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k=50,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k=10, r=0.5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k=50, r=0.5</v>
      </c>
    </row>
    <row r="164" spans="1:257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>
        <v>0.58960000000000001</v>
      </c>
      <c r="S164" s="4">
        <v>0.60780000000000001</v>
      </c>
      <c r="T164" s="4">
        <v>0.22040000000000001</v>
      </c>
      <c r="U164" s="4">
        <v>1.0500000000000001E-2</v>
      </c>
      <c r="V164" s="4">
        <v>0.88949999999999996</v>
      </c>
      <c r="W164" s="4"/>
      <c r="X164" s="4">
        <v>0.94020000000000004</v>
      </c>
      <c r="Y164" s="4">
        <v>0.1479</v>
      </c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0.59209999999999996</v>
      </c>
      <c r="BG164" s="14">
        <v>0.61370000000000002</v>
      </c>
      <c r="BH164" s="14">
        <v>0.21179999999999999</v>
      </c>
      <c r="BI164" s="14">
        <v>1.0500000000000001E-2</v>
      </c>
      <c r="BJ164" s="14">
        <v>0.89280000000000004</v>
      </c>
      <c r="BK164" s="14"/>
      <c r="BL164" s="14">
        <v>0.94110000000000005</v>
      </c>
      <c r="BM164" s="14">
        <v>0.16189999999999999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>
        <v>0.59150000000000003</v>
      </c>
      <c r="CU164" s="4">
        <v>0.61219999999999997</v>
      </c>
      <c r="CV164" s="4">
        <v>0.21179999999999999</v>
      </c>
      <c r="CW164" s="4">
        <v>1.06E-2</v>
      </c>
      <c r="CX164" s="4">
        <v>0.89180000000000004</v>
      </c>
      <c r="CY164" s="4">
        <v>0.55269999999999997</v>
      </c>
      <c r="CZ164" s="4">
        <v>0.9395</v>
      </c>
      <c r="DA164" s="4">
        <v>0.19919999999999999</v>
      </c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0.59289999999999998</v>
      </c>
      <c r="EI164" s="5">
        <v>0.6149</v>
      </c>
      <c r="EJ164" s="5">
        <v>0.21709999999999999</v>
      </c>
      <c r="EK164" s="5">
        <v>1.0500000000000001E-2</v>
      </c>
      <c r="EL164" s="5">
        <v>0.89159999999999995</v>
      </c>
      <c r="EM164" s="5">
        <v>0.55640000000000001</v>
      </c>
      <c r="EN164" s="5">
        <v>0.9395</v>
      </c>
      <c r="EO164" s="5">
        <v>0.19170000000000001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0.5917</v>
      </c>
      <c r="FW164" s="4">
        <v>0.61360000000000003</v>
      </c>
      <c r="FX164" s="4">
        <v>0.2112</v>
      </c>
      <c r="FY164" s="4">
        <v>1.0500000000000001E-2</v>
      </c>
      <c r="FZ164" s="4">
        <v>0.89149999999999996</v>
      </c>
      <c r="GA164" s="4">
        <v>0.55549999999999999</v>
      </c>
      <c r="GB164" s="4">
        <v>0.93920000000000003</v>
      </c>
      <c r="GC164" s="4">
        <v>0.1071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0.59156000000000009</v>
      </c>
      <c r="II164" s="4">
        <f t="shared" si="65"/>
        <v>0.61243999999999998</v>
      </c>
      <c r="IJ164" s="4">
        <f t="shared" si="66"/>
        <v>0.21446000000000001</v>
      </c>
      <c r="IK164" s="4">
        <f t="shared" si="67"/>
        <v>1.0520000000000002E-2</v>
      </c>
      <c r="IL164" s="4">
        <f t="shared" si="68"/>
        <v>0.89144000000000001</v>
      </c>
      <c r="IM164" s="4">
        <f t="shared" si="69"/>
        <v>0.55486666666666673</v>
      </c>
      <c r="IN164" s="4">
        <f t="shared" si="70"/>
        <v>0.93990000000000007</v>
      </c>
      <c r="IO164" s="4">
        <f t="shared" si="71"/>
        <v>0.16155999999999998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r=0.5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r=0.5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r=0.5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k=15, r=0.5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k=10, r=0.5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k=20,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k=10, r=0.5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k=50, r=0.5</v>
      </c>
    </row>
    <row r="165" spans="1:257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>
        <v>0.58850000000000002</v>
      </c>
      <c r="S165" s="4">
        <v>0.60399999999999998</v>
      </c>
      <c r="T165" s="4">
        <v>0.22600000000000001</v>
      </c>
      <c r="U165" s="4">
        <v>1.06E-2</v>
      </c>
      <c r="V165" s="4">
        <v>0.88900000000000001</v>
      </c>
      <c r="W165" s="4"/>
      <c r="X165" s="4">
        <v>0.94020000000000004</v>
      </c>
      <c r="Y165" s="4">
        <v>0.1477</v>
      </c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0.59099999999999997</v>
      </c>
      <c r="BG165" s="14">
        <v>0.6099</v>
      </c>
      <c r="BH165" s="14">
        <v>0.21759999999999999</v>
      </c>
      <c r="BI165" s="14">
        <v>1.0500000000000001E-2</v>
      </c>
      <c r="BJ165" s="14">
        <v>0.89139999999999997</v>
      </c>
      <c r="BK165" s="14"/>
      <c r="BL165" s="14">
        <v>0.94110000000000005</v>
      </c>
      <c r="BM165" s="14">
        <v>0.16170000000000001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>
        <v>0.59060000000000001</v>
      </c>
      <c r="CU165" s="4">
        <v>0.60870000000000002</v>
      </c>
      <c r="CV165" s="4">
        <v>0.2175</v>
      </c>
      <c r="CW165" s="4">
        <v>1.06E-2</v>
      </c>
      <c r="CX165" s="4">
        <v>0.89059999999999995</v>
      </c>
      <c r="CY165" s="4">
        <v>0.55089999999999995</v>
      </c>
      <c r="CZ165" s="4">
        <v>0.93940000000000001</v>
      </c>
      <c r="DA165" s="4">
        <v>0.19789999999999999</v>
      </c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0.59140000000000004</v>
      </c>
      <c r="EI165" s="5">
        <v>0.61040000000000005</v>
      </c>
      <c r="EJ165" s="5">
        <v>0.22650000000000001</v>
      </c>
      <c r="EK165" s="5">
        <v>1.06E-2</v>
      </c>
      <c r="EL165" s="5">
        <v>0.89019999999999999</v>
      </c>
      <c r="EM165" s="5">
        <v>0.55449999999999999</v>
      </c>
      <c r="EN165" s="5">
        <v>0.9395</v>
      </c>
      <c r="EO165" s="5">
        <v>0.1961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16">
        <v>0.59050000000000002</v>
      </c>
      <c r="FW165" s="16">
        <v>0.60950000000000004</v>
      </c>
      <c r="FX165" s="16">
        <v>0.21920000000000001</v>
      </c>
      <c r="FY165" s="16">
        <v>1.0500000000000001E-2</v>
      </c>
      <c r="FZ165" s="16">
        <v>0.89039999999999997</v>
      </c>
      <c r="GA165" s="16">
        <v>0.55369999999999997</v>
      </c>
      <c r="GB165" s="16">
        <v>0.93920000000000003</v>
      </c>
      <c r="GC165" s="16">
        <v>0.10680000000000001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0.59040000000000004</v>
      </c>
      <c r="II165" s="4">
        <f t="shared" si="65"/>
        <v>0.60850000000000004</v>
      </c>
      <c r="IJ165" s="4">
        <f t="shared" si="66"/>
        <v>0.22136</v>
      </c>
      <c r="IK165" s="4">
        <f t="shared" si="67"/>
        <v>1.056E-2</v>
      </c>
      <c r="IL165" s="4">
        <f t="shared" si="68"/>
        <v>0.89032</v>
      </c>
      <c r="IM165" s="4">
        <f t="shared" si="69"/>
        <v>0.55303333333333338</v>
      </c>
      <c r="IN165" s="4">
        <f t="shared" si="70"/>
        <v>0.93988000000000016</v>
      </c>
      <c r="IO165" s="4">
        <f t="shared" si="71"/>
        <v>0.16204000000000002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r=0.5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r=0.5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k=20, r=0.5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r=0.5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k=10, r=0.5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k=20,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k=10, r=0.5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k=50, r=0.5</v>
      </c>
    </row>
    <row r="166" spans="1:257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>
        <v>0.58169999999999999</v>
      </c>
      <c r="S166" s="4">
        <v>0.58940000000000003</v>
      </c>
      <c r="T166" s="4">
        <v>0.22889999999999999</v>
      </c>
      <c r="U166" s="4">
        <v>1.9400000000000001E-2</v>
      </c>
      <c r="V166" s="4">
        <v>0.86029999999999995</v>
      </c>
      <c r="W166" s="4"/>
      <c r="X166" s="4">
        <v>0.94379999999999997</v>
      </c>
      <c r="Y166" s="4">
        <v>0.1421</v>
      </c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0.58389999999999997</v>
      </c>
      <c r="BG166" s="14">
        <v>0.59489999999999998</v>
      </c>
      <c r="BH166" s="14">
        <v>0.22059999999999999</v>
      </c>
      <c r="BI166" s="14">
        <v>1.9599999999999999E-2</v>
      </c>
      <c r="BJ166" s="14">
        <v>0.86260000000000003</v>
      </c>
      <c r="BK166" s="14"/>
      <c r="BL166" s="14">
        <v>0.9446</v>
      </c>
      <c r="BM166" s="14">
        <v>0.157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>
        <v>0.58389999999999997</v>
      </c>
      <c r="CU166" s="4">
        <v>0.59540000000000004</v>
      </c>
      <c r="CV166" s="4">
        <v>0.218</v>
      </c>
      <c r="CW166" s="4">
        <v>1.9400000000000001E-2</v>
      </c>
      <c r="CX166" s="4">
        <v>0.86250000000000004</v>
      </c>
      <c r="CY166" s="4">
        <v>0.29099999999999998</v>
      </c>
      <c r="CZ166" s="4">
        <v>0.94189999999999996</v>
      </c>
      <c r="DA166" s="4">
        <v>0.1963</v>
      </c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0.58450000000000002</v>
      </c>
      <c r="EI166" s="5">
        <v>0.59660000000000002</v>
      </c>
      <c r="EJ166" s="5">
        <v>0.22520000000000001</v>
      </c>
      <c r="EK166" s="5">
        <v>1.9300000000000001E-2</v>
      </c>
      <c r="EL166" s="5">
        <v>0.86280000000000001</v>
      </c>
      <c r="EM166" s="5">
        <v>0.29389999999999999</v>
      </c>
      <c r="EN166" s="5">
        <v>0.94169999999999998</v>
      </c>
      <c r="EO166" s="5">
        <v>0.19289999999999999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0.58389999999999997</v>
      </c>
      <c r="FW166" s="4">
        <v>0.59640000000000004</v>
      </c>
      <c r="FX166" s="4">
        <v>0.21959999999999999</v>
      </c>
      <c r="FY166" s="4">
        <v>1.95E-2</v>
      </c>
      <c r="FZ166" s="4">
        <v>0.86170000000000002</v>
      </c>
      <c r="GA166" s="4"/>
      <c r="GB166" s="4">
        <v>0.94210000000000005</v>
      </c>
      <c r="GC166" s="4">
        <v>0.17910000000000001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0.58357999999999988</v>
      </c>
      <c r="II166" s="4">
        <f t="shared" si="65"/>
        <v>0.59454000000000007</v>
      </c>
      <c r="IJ166" s="4">
        <f t="shared" si="66"/>
        <v>0.22246000000000002</v>
      </c>
      <c r="IK166" s="4">
        <f t="shared" si="67"/>
        <v>1.9440000000000002E-2</v>
      </c>
      <c r="IL166" s="4">
        <f t="shared" si="68"/>
        <v>0.86197999999999997</v>
      </c>
      <c r="IM166" s="4">
        <f t="shared" si="69"/>
        <v>0.29244999999999999</v>
      </c>
      <c r="IN166" s="4">
        <f t="shared" si="70"/>
        <v>0.94281999999999999</v>
      </c>
      <c r="IO166" s="4">
        <f t="shared" si="71"/>
        <v>0.17348000000000002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r=0.5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r=0.5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r=0.5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k=10, r=0.5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k=20, r=0.5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k=10, r=0.5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r=0.5</v>
      </c>
    </row>
    <row r="167" spans="1:257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>
        <v>0.58850000000000002</v>
      </c>
      <c r="S167" s="4">
        <v>0.6048</v>
      </c>
      <c r="T167" s="4">
        <v>0.221</v>
      </c>
      <c r="U167" s="4">
        <v>1.0500000000000001E-2</v>
      </c>
      <c r="V167" s="4">
        <v>0.88939999999999997</v>
      </c>
      <c r="W167" s="4"/>
      <c r="X167" s="4">
        <v>0.94020000000000004</v>
      </c>
      <c r="Y167" s="4">
        <v>0.1477</v>
      </c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0.59089999999999998</v>
      </c>
      <c r="BG167" s="14">
        <v>0.61070000000000002</v>
      </c>
      <c r="BH167" s="14">
        <v>0.21260000000000001</v>
      </c>
      <c r="BI167" s="14">
        <v>1.0500000000000001E-2</v>
      </c>
      <c r="BJ167" s="14">
        <v>0.89259999999999995</v>
      </c>
      <c r="BK167" s="14"/>
      <c r="BL167" s="14">
        <v>0.94110000000000005</v>
      </c>
      <c r="BM167" s="14">
        <v>0.16139999999999999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>
        <v>0.59040000000000004</v>
      </c>
      <c r="CU167" s="4">
        <v>0.60909999999999997</v>
      </c>
      <c r="CV167" s="4">
        <v>0.21290000000000001</v>
      </c>
      <c r="CW167" s="4">
        <v>1.06E-2</v>
      </c>
      <c r="CX167" s="4">
        <v>0.89159999999999995</v>
      </c>
      <c r="CY167" s="4">
        <v>0.5524</v>
      </c>
      <c r="CZ167" s="4">
        <v>0.9395</v>
      </c>
      <c r="DA167" s="4">
        <v>0.20250000000000001</v>
      </c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0.59160000000000001</v>
      </c>
      <c r="EI167" s="5">
        <v>0.61170000000000002</v>
      </c>
      <c r="EJ167" s="5">
        <v>0.21879999999999999</v>
      </c>
      <c r="EK167" s="5">
        <v>1.0500000000000001E-2</v>
      </c>
      <c r="EL167" s="5">
        <v>0.89139999999999997</v>
      </c>
      <c r="EM167" s="5">
        <v>0.55600000000000005</v>
      </c>
      <c r="EN167" s="5">
        <v>0.9395</v>
      </c>
      <c r="EO167" s="5">
        <v>0.18010000000000001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0.59050000000000002</v>
      </c>
      <c r="FW167" s="4">
        <v>0.61040000000000005</v>
      </c>
      <c r="FX167" s="4">
        <v>0.21249999999999999</v>
      </c>
      <c r="FY167" s="4">
        <v>1.0500000000000001E-2</v>
      </c>
      <c r="FZ167" s="4">
        <v>0.89129999999999998</v>
      </c>
      <c r="GA167" s="4"/>
      <c r="GB167" s="4">
        <v>0.93920000000000003</v>
      </c>
      <c r="GC167" s="4">
        <v>0.1542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0.59038000000000002</v>
      </c>
      <c r="II167" s="4">
        <f t="shared" si="65"/>
        <v>0.6093400000000001</v>
      </c>
      <c r="IJ167" s="4">
        <f t="shared" si="66"/>
        <v>0.21555999999999997</v>
      </c>
      <c r="IK167" s="4">
        <f t="shared" si="67"/>
        <v>1.0520000000000002E-2</v>
      </c>
      <c r="IL167" s="4">
        <f t="shared" si="68"/>
        <v>0.89125999999999994</v>
      </c>
      <c r="IM167" s="4">
        <f t="shared" si="69"/>
        <v>0.55420000000000003</v>
      </c>
      <c r="IN167" s="4">
        <f t="shared" si="70"/>
        <v>0.93990000000000007</v>
      </c>
      <c r="IO167" s="4">
        <f t="shared" si="71"/>
        <v>0.16918000000000002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r=0.5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r=0.5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r=0.5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k=15, r=0.5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k=10, r=0.5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k=20,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k=10, r=0.5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r=0.5</v>
      </c>
    </row>
    <row r="168" spans="1:257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 t="e">
        <f t="shared" si="64"/>
        <v>#DIV/0!</v>
      </c>
      <c r="II168" s="4" t="e">
        <f t="shared" si="65"/>
        <v>#DIV/0!</v>
      </c>
      <c r="IJ168" s="4" t="e">
        <f t="shared" si="66"/>
        <v>#DIV/0!</v>
      </c>
      <c r="IK168" s="4" t="e">
        <f t="shared" si="67"/>
        <v>#DIV/0!</v>
      </c>
      <c r="IL168" s="4" t="e">
        <f t="shared" si="68"/>
        <v>#DIV/0!</v>
      </c>
      <c r="IM168" s="4" t="e">
        <f t="shared" si="69"/>
        <v>#DIV/0!</v>
      </c>
      <c r="IN168" s="4" t="e">
        <f t="shared" si="70"/>
        <v>#DIV/0!</v>
      </c>
      <c r="IO168" s="4" t="e">
        <f t="shared" si="71"/>
        <v>#DIV/0!</v>
      </c>
      <c r="IP168" s="1" t="e" cm="1">
        <f t="array" aca="1" ref="IP168" ca="1">CONCATENATE(INDIRECT(ADDRESS(1,MATCH(_xlfn.MINIFS(B168:IG168,metrics.rec,"MAE"),B168:IG168,0)+1)), ", ", INDIRECT(ADDRESS(2,MATCH(_xlfn.MINIFS(B168:IG168,metrics.rec,"MAE"),B168:IG168,0)+1)))</f>
        <v>#N/A</v>
      </c>
      <c r="IQ168" s="1" t="e" cm="1">
        <f t="array" aca="1" ref="IQ168" ca="1">CONCATENATE(INDIRECT(ADDRESS(1,MATCH(_xlfn.MINIFS(B168:IG168,metrics.rec,"MSE"),B168:IG168,0)+1)), ", ", INDIRECT(ADDRESS(2,MATCH(_xlfn.MINIFS(B168:IG168,metrics.rec,"MSE"),B168:IG168,0)+1)))</f>
        <v>#N/A</v>
      </c>
      <c r="IR168" s="1" t="e" cm="1">
        <f t="array" aca="1" ref="IR168" ca="1">CONCATENATE(INDIRECT(ADDRESS(1,MATCH(_xlfn.MAXIFS(B168:IG168,metrics.rec,"R"),B168:IG168,0)+1)), ", ", INDIRECT(ADDRESS(2,MATCH(_xlfn.MAXIFS(B168:IG168,metrics.rec,"R"),B168:IG168,0)+1)))</f>
        <v>#N/A</v>
      </c>
      <c r="IS168" s="1" t="e" cm="1">
        <f t="array" aca="1" ref="IS168" ca="1">CONCATENATE(INDIRECT(ADDRESS(1,MATCH(_xlfn.MAXIFS(B168:IG168,metrics.rec,"Precision"),B168:IG168,0)+1)), ", ", INDIRECT(ADDRESS(2,MATCH(_xlfn.MAXIFS(B168:IG168,metrics.rec,"Precision"),B168:IG168,0)+1)))</f>
        <v>#N/A</v>
      </c>
      <c r="IT168" s="1" t="e" cm="1">
        <f t="array" aca="1" ref="IT168" ca="1">CONCATENATE(INDIRECT(ADDRESS(1,MATCH(_xlfn.MAXIFS(B168:IG168,metrics.rec,"Recall"),B168:IG168,0)+1)), ", ", INDIRECT(ADDRESS(2,MATCH(_xlfn.MAXIFS(B168:IG168,metrics.rec,"Recall"),B168:IG168,0)+1)))</f>
        <v>#N/A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e" cm="1">
        <f t="array" aca="1" ref="IV168" ca="1">CONCATENATE(INDIRECT(ADDRESS(1,MATCH(_xlfn.MAXIFS(B168:IG168,metrics.rec,"Recatio"),B168:IG168,0)+1)), ", ", INDIRECT(ADDRESS(2,MATCH(_xlfn.MAXIFS(B168:IG168,metrics.rec,"Recatio"),B168:IG168,0)+1)))</f>
        <v>#N/A</v>
      </c>
      <c r="IW168" s="1" t="e" cm="1">
        <f t="array" aca="1" ref="IW168" ca="1">CONCATENATE(INDIRECT(ADDRESS(1,MATCH(_xlfn.MINIFS(B168:IG168,metrics.rec,"Time"),B168:IG168,0)+1)), ", ", INDIRECT(ADDRESS(2,MATCH(_xlfn.MINIFS(B168:IG168,metrics.rec,"Time"),B168:IG168,0)+1)))</f>
        <v>#N/A</v>
      </c>
    </row>
    <row r="169" spans="1:257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 t="e">
        <f t="shared" si="64"/>
        <v>#DIV/0!</v>
      </c>
      <c r="II169" s="4" t="e">
        <f t="shared" si="65"/>
        <v>#DIV/0!</v>
      </c>
      <c r="IJ169" s="4" t="e">
        <f t="shared" si="66"/>
        <v>#DIV/0!</v>
      </c>
      <c r="IK169" s="4" t="e">
        <f t="shared" si="67"/>
        <v>#DIV/0!</v>
      </c>
      <c r="IL169" s="4" t="e">
        <f t="shared" si="68"/>
        <v>#DIV/0!</v>
      </c>
      <c r="IM169" s="4" t="e">
        <f t="shared" si="69"/>
        <v>#DIV/0!</v>
      </c>
      <c r="IN169" s="4" t="e">
        <f t="shared" si="70"/>
        <v>#DIV/0!</v>
      </c>
      <c r="IO169" s="4" t="e">
        <f t="shared" si="71"/>
        <v>#DIV/0!</v>
      </c>
      <c r="IP169" s="1" t="e" cm="1">
        <f t="array" aca="1" ref="IP169" ca="1">CONCATENATE(INDIRECT(ADDRESS(1,MATCH(_xlfn.MINIFS(B169:IG169,metrics.rec,"MAE"),B169:IG169,0)+1)), ", ", INDIRECT(ADDRESS(2,MATCH(_xlfn.MINIFS(B169:IG169,metrics.rec,"MAE"),B169:IG169,0)+1)))</f>
        <v>#N/A</v>
      </c>
      <c r="IQ169" s="1" t="e" cm="1">
        <f t="array" aca="1" ref="IQ169" ca="1">CONCATENATE(INDIRECT(ADDRESS(1,MATCH(_xlfn.MINIFS(B169:IG169,metrics.rec,"MSE"),B169:IG169,0)+1)), ", ", INDIRECT(ADDRESS(2,MATCH(_xlfn.MINIFS(B169:IG169,metrics.rec,"MSE"),B169:IG169,0)+1)))</f>
        <v>#N/A</v>
      </c>
      <c r="IR169" s="1" t="e" cm="1">
        <f t="array" aca="1" ref="IR169" ca="1">CONCATENATE(INDIRECT(ADDRESS(1,MATCH(_xlfn.MAXIFS(B169:IG169,metrics.rec,"R"),B169:IG169,0)+1)), ", ", INDIRECT(ADDRESS(2,MATCH(_xlfn.MAXIFS(B169:IG169,metrics.rec,"R"),B169:IG169,0)+1)))</f>
        <v>#N/A</v>
      </c>
      <c r="IS169" s="1" t="e" cm="1">
        <f t="array" aca="1" ref="IS169" ca="1">CONCATENATE(INDIRECT(ADDRESS(1,MATCH(_xlfn.MAXIFS(B169:IG169,metrics.rec,"Precision"),B169:IG169,0)+1)), ", ", INDIRECT(ADDRESS(2,MATCH(_xlfn.MAXIFS(B169:IG169,metrics.rec,"Precision"),B169:IG169,0)+1)))</f>
        <v>#N/A</v>
      </c>
      <c r="IT169" s="1" t="e" cm="1">
        <f t="array" aca="1" ref="IT169" ca="1">CONCATENATE(INDIRECT(ADDRESS(1,MATCH(_xlfn.MAXIFS(B169:IG169,metrics.rec,"Recall"),B169:IG169,0)+1)), ", ", INDIRECT(ADDRESS(2,MATCH(_xlfn.MAXIFS(B169:IG169,metrics.rec,"Recall"),B169:IG169,0)+1)))</f>
        <v>#N/A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e" cm="1">
        <f t="array" aca="1" ref="IV169" ca="1">CONCATENATE(INDIRECT(ADDRESS(1,MATCH(_xlfn.MAXIFS(B169:IG169,metrics.rec,"Recatio"),B169:IG169,0)+1)), ", ", INDIRECT(ADDRESS(2,MATCH(_xlfn.MAXIFS(B169:IG169,metrics.rec,"Recatio"),B169:IG169,0)+1)))</f>
        <v>#N/A</v>
      </c>
      <c r="IW169" s="1" t="e" cm="1">
        <f t="array" aca="1" ref="IW169" ca="1">CONCATENATE(INDIRECT(ADDRESS(1,MATCH(_xlfn.MINIFS(B169:IG169,metrics.rec,"Time"),B169:IG169,0)+1)), ", ", INDIRECT(ADDRESS(2,MATCH(_xlfn.MINIFS(B169:IG169,metrics.rec,"Time"),B169:IG169,0)+1)))</f>
        <v>#N/A</v>
      </c>
    </row>
    <row r="170" spans="1:257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 t="e">
        <f t="shared" si="64"/>
        <v>#DIV/0!</v>
      </c>
      <c r="II170" s="4" t="e">
        <f t="shared" si="65"/>
        <v>#DIV/0!</v>
      </c>
      <c r="IJ170" s="4" t="e">
        <f t="shared" si="66"/>
        <v>#DIV/0!</v>
      </c>
      <c r="IK170" s="4" t="e">
        <f t="shared" si="67"/>
        <v>#DIV/0!</v>
      </c>
      <c r="IL170" s="4" t="e">
        <f t="shared" si="68"/>
        <v>#DIV/0!</v>
      </c>
      <c r="IM170" s="4" t="e">
        <f t="shared" si="69"/>
        <v>#DIV/0!</v>
      </c>
      <c r="IN170" s="4" t="e">
        <f t="shared" si="70"/>
        <v>#DIV/0!</v>
      </c>
      <c r="IO170" s="4" t="e">
        <f t="shared" si="71"/>
        <v>#DIV/0!</v>
      </c>
      <c r="IP170" s="1" t="e" cm="1">
        <f t="array" aca="1" ref="IP170" ca="1">CONCATENATE(INDIRECT(ADDRESS(1,MATCH(_xlfn.MINIFS(B170:IG170,metrics.rec,"MAE"),B170:IG170,0)+1)), ", ", INDIRECT(ADDRESS(2,MATCH(_xlfn.MINIFS(B170:IG170,metrics.rec,"MAE"),B170:IG170,0)+1)))</f>
        <v>#N/A</v>
      </c>
      <c r="IQ170" s="1" t="e" cm="1">
        <f t="array" aca="1" ref="IQ170" ca="1">CONCATENATE(INDIRECT(ADDRESS(1,MATCH(_xlfn.MINIFS(B170:IG170,metrics.rec,"MSE"),B170:IG170,0)+1)), ", ", INDIRECT(ADDRESS(2,MATCH(_xlfn.MINIFS(B170:IG170,metrics.rec,"MSE"),B170:IG170,0)+1)))</f>
        <v>#N/A</v>
      </c>
      <c r="IR170" s="1" t="e" cm="1">
        <f t="array" aca="1" ref="IR170" ca="1">CONCATENATE(INDIRECT(ADDRESS(1,MATCH(_xlfn.MAXIFS(B170:IG170,metrics.rec,"R"),B170:IG170,0)+1)), ", ", INDIRECT(ADDRESS(2,MATCH(_xlfn.MAXIFS(B170:IG170,metrics.rec,"R"),B170:IG170,0)+1)))</f>
        <v>#N/A</v>
      </c>
      <c r="IS170" s="1" t="e" cm="1">
        <f t="array" aca="1" ref="IS170" ca="1">CONCATENATE(INDIRECT(ADDRESS(1,MATCH(_xlfn.MAXIFS(B170:IG170,metrics.rec,"Precision"),B170:IG170,0)+1)), ", ", INDIRECT(ADDRESS(2,MATCH(_xlfn.MAXIFS(B170:IG170,metrics.rec,"Precision"),B170:IG170,0)+1)))</f>
        <v>#N/A</v>
      </c>
      <c r="IT170" s="1" t="e" cm="1">
        <f t="array" aca="1" ref="IT170" ca="1">CONCATENATE(INDIRECT(ADDRESS(1,MATCH(_xlfn.MAXIFS(B170:IG170,metrics.rec,"Recall"),B170:IG170,0)+1)), ", ", INDIRECT(ADDRESS(2,MATCH(_xlfn.MAXIFS(B170:IG170,metrics.rec,"Recall"),B170:IG170,0)+1)))</f>
        <v>#N/A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e" cm="1">
        <f t="array" aca="1" ref="IV170" ca="1">CONCATENATE(INDIRECT(ADDRESS(1,MATCH(_xlfn.MAXIFS(B170:IG170,metrics.rec,"Recatio"),B170:IG170,0)+1)), ", ", INDIRECT(ADDRESS(2,MATCH(_xlfn.MAXIFS(B170:IG170,metrics.rec,"Recatio"),B170:IG170,0)+1)))</f>
        <v>#N/A</v>
      </c>
      <c r="IW170" s="1" t="e" cm="1">
        <f t="array" aca="1" ref="IW170" ca="1">CONCATENATE(INDIRECT(ADDRESS(1,MATCH(_xlfn.MINIFS(B170:IG170,metrics.rec,"Time"),B170:IG170,0)+1)), ", ", INDIRECT(ADDRESS(2,MATCH(_xlfn.MINIFS(B170:IG170,metrics.rec,"Time"),B170:IG170,0)+1)))</f>
        <v>#N/A</v>
      </c>
    </row>
    <row r="171" spans="1:257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 t="e">
        <f t="shared" si="64"/>
        <v>#DIV/0!</v>
      </c>
      <c r="II171" s="4" t="e">
        <f t="shared" si="65"/>
        <v>#DIV/0!</v>
      </c>
      <c r="IJ171" s="4" t="e">
        <f t="shared" si="66"/>
        <v>#DIV/0!</v>
      </c>
      <c r="IK171" s="4" t="e">
        <f t="shared" si="67"/>
        <v>#DIV/0!</v>
      </c>
      <c r="IL171" s="4" t="e">
        <f t="shared" si="68"/>
        <v>#DIV/0!</v>
      </c>
      <c r="IM171" s="4" t="e">
        <f t="shared" si="69"/>
        <v>#DIV/0!</v>
      </c>
      <c r="IN171" s="4" t="e">
        <f t="shared" si="70"/>
        <v>#DIV/0!</v>
      </c>
      <c r="IO171" s="4" t="e">
        <f t="shared" si="71"/>
        <v>#DIV/0!</v>
      </c>
      <c r="IP171" s="1" t="e" cm="1">
        <f t="array" aca="1" ref="IP171" ca="1">CONCATENATE(INDIRECT(ADDRESS(1,MATCH(_xlfn.MINIFS(B171:IG171,metrics.rec,"MAE"),B171:IG171,0)+1)), ", ", INDIRECT(ADDRESS(2,MATCH(_xlfn.MINIFS(B171:IG171,metrics.rec,"MAE"),B171:IG171,0)+1)))</f>
        <v>#N/A</v>
      </c>
      <c r="IQ171" s="1" t="e" cm="1">
        <f t="array" aca="1" ref="IQ171" ca="1">CONCATENATE(INDIRECT(ADDRESS(1,MATCH(_xlfn.MINIFS(B171:IG171,metrics.rec,"MSE"),B171:IG171,0)+1)), ", ", INDIRECT(ADDRESS(2,MATCH(_xlfn.MINIFS(B171:IG171,metrics.rec,"MSE"),B171:IG171,0)+1)))</f>
        <v>#N/A</v>
      </c>
      <c r="IR171" s="1" t="e" cm="1">
        <f t="array" aca="1" ref="IR171" ca="1">CONCATENATE(INDIRECT(ADDRESS(1,MATCH(_xlfn.MAXIFS(B171:IG171,metrics.rec,"R"),B171:IG171,0)+1)), ", ", INDIRECT(ADDRESS(2,MATCH(_xlfn.MAXIFS(B171:IG171,metrics.rec,"R"),B171:IG171,0)+1)))</f>
        <v>#N/A</v>
      </c>
      <c r="IS171" s="1" t="e" cm="1">
        <f t="array" aca="1" ref="IS171" ca="1">CONCATENATE(INDIRECT(ADDRESS(1,MATCH(_xlfn.MAXIFS(B171:IG171,metrics.rec,"Precision"),B171:IG171,0)+1)), ", ", INDIRECT(ADDRESS(2,MATCH(_xlfn.MAXIFS(B171:IG171,metrics.rec,"Precision"),B171:IG171,0)+1)))</f>
        <v>#N/A</v>
      </c>
      <c r="IT171" s="1" t="e" cm="1">
        <f t="array" aca="1" ref="IT171" ca="1">CONCATENATE(INDIRECT(ADDRESS(1,MATCH(_xlfn.MAXIFS(B171:IG171,metrics.rec,"Recall"),B171:IG171,0)+1)), ", ", INDIRECT(ADDRESS(2,MATCH(_xlfn.MAXIFS(B171:IG171,metrics.rec,"Recall"),B171:IG171,0)+1)))</f>
        <v>#N/A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e" cm="1">
        <f t="array" aca="1" ref="IV171" ca="1">CONCATENATE(INDIRECT(ADDRESS(1,MATCH(_xlfn.MAXIFS(B171:IG171,metrics.rec,"Recatio"),B171:IG171,0)+1)), ", ", INDIRECT(ADDRESS(2,MATCH(_xlfn.MAXIFS(B171:IG171,metrics.rec,"Recatio"),B171:IG171,0)+1)))</f>
        <v>#N/A</v>
      </c>
      <c r="IW171" s="1" t="e" cm="1">
        <f t="array" aca="1" ref="IW171" ca="1">CONCATENATE(INDIRECT(ADDRESS(1,MATCH(_xlfn.MINIFS(B171:IG171,metrics.rec,"Time"),B171:IG171,0)+1)), ", ", INDIRECT(ADDRESS(2,MATCH(_xlfn.MINIFS(B171:IG171,metrics.rec,"Time"),B171:IG171,0)+1)))</f>
        <v>#N/A</v>
      </c>
    </row>
    <row r="172" spans="1:257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 t="e">
        <f t="shared" si="64"/>
        <v>#DIV/0!</v>
      </c>
      <c r="II172" s="4" t="e">
        <f t="shared" si="65"/>
        <v>#DIV/0!</v>
      </c>
      <c r="IJ172" s="4" t="e">
        <f t="shared" si="66"/>
        <v>#DIV/0!</v>
      </c>
      <c r="IK172" s="4" t="e">
        <f t="shared" si="67"/>
        <v>#DIV/0!</v>
      </c>
      <c r="IL172" s="4" t="e">
        <f t="shared" si="68"/>
        <v>#DIV/0!</v>
      </c>
      <c r="IM172" s="4" t="e">
        <f t="shared" si="69"/>
        <v>#DIV/0!</v>
      </c>
      <c r="IN172" s="4" t="e">
        <f t="shared" si="70"/>
        <v>#DIV/0!</v>
      </c>
      <c r="IO172" s="4" t="e">
        <f t="shared" si="71"/>
        <v>#DIV/0!</v>
      </c>
      <c r="IP172" s="1" t="e" cm="1">
        <f t="array" aca="1" ref="IP172" ca="1">CONCATENATE(INDIRECT(ADDRESS(1,MATCH(_xlfn.MINIFS(B172:IG172,metrics.rec,"MAE"),B172:IG172,0)+1)), ", ", INDIRECT(ADDRESS(2,MATCH(_xlfn.MINIFS(B172:IG172,metrics.rec,"MAE"),B172:IG172,0)+1)))</f>
        <v>#N/A</v>
      </c>
      <c r="IQ172" s="1" t="e" cm="1">
        <f t="array" aca="1" ref="IQ172" ca="1">CONCATENATE(INDIRECT(ADDRESS(1,MATCH(_xlfn.MINIFS(B172:IG172,metrics.rec,"MSE"),B172:IG172,0)+1)), ", ", INDIRECT(ADDRESS(2,MATCH(_xlfn.MINIFS(B172:IG172,metrics.rec,"MSE"),B172:IG172,0)+1)))</f>
        <v>#N/A</v>
      </c>
      <c r="IR172" s="1" t="e" cm="1">
        <f t="array" aca="1" ref="IR172" ca="1">CONCATENATE(INDIRECT(ADDRESS(1,MATCH(_xlfn.MAXIFS(B172:IG172,metrics.rec,"R"),B172:IG172,0)+1)), ", ", INDIRECT(ADDRESS(2,MATCH(_xlfn.MAXIFS(B172:IG172,metrics.rec,"R"),B172:IG172,0)+1)))</f>
        <v>#N/A</v>
      </c>
      <c r="IS172" s="1" t="e" cm="1">
        <f t="array" aca="1" ref="IS172" ca="1">CONCATENATE(INDIRECT(ADDRESS(1,MATCH(_xlfn.MAXIFS(B172:IG172,metrics.rec,"Precision"),B172:IG172,0)+1)), ", ", INDIRECT(ADDRESS(2,MATCH(_xlfn.MAXIFS(B172:IG172,metrics.rec,"Precision"),B172:IG172,0)+1)))</f>
        <v>#N/A</v>
      </c>
      <c r="IT172" s="1" t="e" cm="1">
        <f t="array" aca="1" ref="IT172" ca="1">CONCATENATE(INDIRECT(ADDRESS(1,MATCH(_xlfn.MAXIFS(B172:IG172,metrics.rec,"Recall"),B172:IG172,0)+1)), ", ", INDIRECT(ADDRESS(2,MATCH(_xlfn.MAXIFS(B172:IG172,metrics.rec,"Recall"),B172:IG172,0)+1)))</f>
        <v>#N/A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e" cm="1">
        <f t="array" aca="1" ref="IV172" ca="1">CONCATENATE(INDIRECT(ADDRESS(1,MATCH(_xlfn.MAXIFS(B172:IG172,metrics.rec,"Recatio"),B172:IG172,0)+1)), ", ", INDIRECT(ADDRESS(2,MATCH(_xlfn.MAXIFS(B172:IG172,metrics.rec,"Recatio"),B172:IG172,0)+1)))</f>
        <v>#N/A</v>
      </c>
      <c r="IW172" s="1" t="e" cm="1">
        <f t="array" aca="1" ref="IW172" ca="1">CONCATENATE(INDIRECT(ADDRESS(1,MATCH(_xlfn.MINIFS(B172:IG172,metrics.rec,"Time"),B172:IG172,0)+1)), ", ", INDIRECT(ADDRESS(2,MATCH(_xlfn.MINIFS(B172:IG172,metrics.rec,"Time"),B172:IG172,0)+1)))</f>
        <v>#N/A</v>
      </c>
    </row>
    <row r="173" spans="1:257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 t="e">
        <f t="shared" si="64"/>
        <v>#DIV/0!</v>
      </c>
      <c r="II173" s="4" t="e">
        <f t="shared" si="65"/>
        <v>#DIV/0!</v>
      </c>
      <c r="IJ173" s="4" t="e">
        <f t="shared" si="66"/>
        <v>#DIV/0!</v>
      </c>
      <c r="IK173" s="4" t="e">
        <f t="shared" si="67"/>
        <v>#DIV/0!</v>
      </c>
      <c r="IL173" s="4" t="e">
        <f t="shared" si="68"/>
        <v>#DIV/0!</v>
      </c>
      <c r="IM173" s="4" t="e">
        <f t="shared" si="69"/>
        <v>#DIV/0!</v>
      </c>
      <c r="IN173" s="4" t="e">
        <f t="shared" si="70"/>
        <v>#DIV/0!</v>
      </c>
      <c r="IO173" s="4" t="e">
        <f t="shared" si="71"/>
        <v>#DIV/0!</v>
      </c>
      <c r="IP173" s="1" t="e" cm="1">
        <f t="array" aca="1" ref="IP173" ca="1">CONCATENATE(INDIRECT(ADDRESS(1,MATCH(_xlfn.MINIFS(B173:IG173,metrics.rec,"MAE"),B173:IG173,0)+1)), ", ", INDIRECT(ADDRESS(2,MATCH(_xlfn.MINIFS(B173:IG173,metrics.rec,"MAE"),B173:IG173,0)+1)))</f>
        <v>#N/A</v>
      </c>
      <c r="IQ173" s="1" t="e" cm="1">
        <f t="array" aca="1" ref="IQ173" ca="1">CONCATENATE(INDIRECT(ADDRESS(1,MATCH(_xlfn.MINIFS(B173:IG173,metrics.rec,"MSE"),B173:IG173,0)+1)), ", ", INDIRECT(ADDRESS(2,MATCH(_xlfn.MINIFS(B173:IG173,metrics.rec,"MSE"),B173:IG173,0)+1)))</f>
        <v>#N/A</v>
      </c>
      <c r="IR173" s="1" t="e" cm="1">
        <f t="array" aca="1" ref="IR173" ca="1">CONCATENATE(INDIRECT(ADDRESS(1,MATCH(_xlfn.MAXIFS(B173:IG173,metrics.rec,"R"),B173:IG173,0)+1)), ", ", INDIRECT(ADDRESS(2,MATCH(_xlfn.MAXIFS(B173:IG173,metrics.rec,"R"),B173:IG173,0)+1)))</f>
        <v>#N/A</v>
      </c>
      <c r="IS173" s="1" t="e" cm="1">
        <f t="array" aca="1" ref="IS173" ca="1">CONCATENATE(INDIRECT(ADDRESS(1,MATCH(_xlfn.MAXIFS(B173:IG173,metrics.rec,"Precision"),B173:IG173,0)+1)), ", ", INDIRECT(ADDRESS(2,MATCH(_xlfn.MAXIFS(B173:IG173,metrics.rec,"Precision"),B173:IG173,0)+1)))</f>
        <v>#N/A</v>
      </c>
      <c r="IT173" s="1" t="e" cm="1">
        <f t="array" aca="1" ref="IT173" ca="1">CONCATENATE(INDIRECT(ADDRESS(1,MATCH(_xlfn.MAXIFS(B173:IG173,metrics.rec,"Recall"),B173:IG173,0)+1)), ", ", INDIRECT(ADDRESS(2,MATCH(_xlfn.MAXIFS(B173:IG173,metrics.rec,"Recall"),B173:IG173,0)+1)))</f>
        <v>#N/A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e" cm="1">
        <f t="array" aca="1" ref="IV173" ca="1">CONCATENATE(INDIRECT(ADDRESS(1,MATCH(_xlfn.MAXIFS(B173:IG173,metrics.rec,"Recatio"),B173:IG173,0)+1)), ", ", INDIRECT(ADDRESS(2,MATCH(_xlfn.MAXIFS(B173:IG173,metrics.rec,"Recatio"),B173:IG173,0)+1)))</f>
        <v>#N/A</v>
      </c>
      <c r="IW173" s="1" t="e" cm="1">
        <f t="array" aca="1" ref="IW173" ca="1">CONCATENATE(INDIRECT(ADDRESS(1,MATCH(_xlfn.MINIFS(B173:IG173,metrics.rec,"Time"),B173:IG173,0)+1)), ", ", INDIRECT(ADDRESS(2,MATCH(_xlfn.MINIFS(B173:IG173,metrics.rec,"Time"),B173:IG173,0)+1)))</f>
        <v>#N/A</v>
      </c>
    </row>
    <row r="174" spans="1:257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 t="e">
        <f t="shared" si="64"/>
        <v>#DIV/0!</v>
      </c>
      <c r="II174" s="4" t="e">
        <f t="shared" si="65"/>
        <v>#DIV/0!</v>
      </c>
      <c r="IJ174" s="4" t="e">
        <f t="shared" si="66"/>
        <v>#DIV/0!</v>
      </c>
      <c r="IK174" s="4" t="e">
        <f t="shared" si="67"/>
        <v>#DIV/0!</v>
      </c>
      <c r="IL174" s="4" t="e">
        <f t="shared" si="68"/>
        <v>#DIV/0!</v>
      </c>
      <c r="IM174" s="4" t="e">
        <f t="shared" si="69"/>
        <v>#DIV/0!</v>
      </c>
      <c r="IN174" s="4" t="e">
        <f t="shared" si="70"/>
        <v>#DIV/0!</v>
      </c>
      <c r="IO174" s="4" t="e">
        <f t="shared" si="71"/>
        <v>#DIV/0!</v>
      </c>
      <c r="IP174" s="1" t="e" cm="1">
        <f t="array" aca="1" ref="IP174" ca="1">CONCATENATE(INDIRECT(ADDRESS(1,MATCH(_xlfn.MINIFS(B174:IG174,metrics.rec,"MAE"),B174:IG174,0)+1)), ", ", INDIRECT(ADDRESS(2,MATCH(_xlfn.MINIFS(B174:IG174,metrics.rec,"MAE"),B174:IG174,0)+1)))</f>
        <v>#N/A</v>
      </c>
      <c r="IQ174" s="1" t="e" cm="1">
        <f t="array" aca="1" ref="IQ174" ca="1">CONCATENATE(INDIRECT(ADDRESS(1,MATCH(_xlfn.MINIFS(B174:IG174,metrics.rec,"MSE"),B174:IG174,0)+1)), ", ", INDIRECT(ADDRESS(2,MATCH(_xlfn.MINIFS(B174:IG174,metrics.rec,"MSE"),B174:IG174,0)+1)))</f>
        <v>#N/A</v>
      </c>
      <c r="IR174" s="1" t="e" cm="1">
        <f t="array" aca="1" ref="IR174" ca="1">CONCATENATE(INDIRECT(ADDRESS(1,MATCH(_xlfn.MAXIFS(B174:IG174,metrics.rec,"R"),B174:IG174,0)+1)), ", ", INDIRECT(ADDRESS(2,MATCH(_xlfn.MAXIFS(B174:IG174,metrics.rec,"R"),B174:IG174,0)+1)))</f>
        <v>#N/A</v>
      </c>
      <c r="IS174" s="1" t="e" cm="1">
        <f t="array" aca="1" ref="IS174" ca="1">CONCATENATE(INDIRECT(ADDRESS(1,MATCH(_xlfn.MAXIFS(B174:IG174,metrics.rec,"Precision"),B174:IG174,0)+1)), ", ", INDIRECT(ADDRESS(2,MATCH(_xlfn.MAXIFS(B174:IG174,metrics.rec,"Precision"),B174:IG174,0)+1)))</f>
        <v>#N/A</v>
      </c>
      <c r="IT174" s="1" t="e" cm="1">
        <f t="array" aca="1" ref="IT174" ca="1">CONCATENATE(INDIRECT(ADDRESS(1,MATCH(_xlfn.MAXIFS(B174:IG174,metrics.rec,"Recall"),B174:IG174,0)+1)), ", ", INDIRECT(ADDRESS(2,MATCH(_xlfn.MAXIFS(B174:IG174,metrics.rec,"Recall"),B174:IG174,0)+1)))</f>
        <v>#N/A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e" cm="1">
        <f t="array" aca="1" ref="IV174" ca="1">CONCATENATE(INDIRECT(ADDRESS(1,MATCH(_xlfn.MAXIFS(B174:IG174,metrics.rec,"Recatio"),B174:IG174,0)+1)), ", ", INDIRECT(ADDRESS(2,MATCH(_xlfn.MAXIFS(B174:IG174,metrics.rec,"Recatio"),B174:IG174,0)+1)))</f>
        <v>#N/A</v>
      </c>
      <c r="IW174" s="1" t="e" cm="1">
        <f t="array" aca="1" ref="IW174" ca="1">CONCATENATE(INDIRECT(ADDRESS(1,MATCH(_xlfn.MINIFS(B174:IG174,metrics.rec,"Time"),B174:IG174,0)+1)), ", ", INDIRECT(ADDRESS(2,MATCH(_xlfn.MINIFS(B174:IG174,metrics.rec,"Time"),B174:IG174,0)+1)))</f>
        <v>#N/A</v>
      </c>
    </row>
    <row r="175" spans="1:257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 t="e">
        <f t="shared" si="64"/>
        <v>#DIV/0!</v>
      </c>
      <c r="II175" s="4" t="e">
        <f t="shared" si="65"/>
        <v>#DIV/0!</v>
      </c>
      <c r="IJ175" s="4" t="e">
        <f t="shared" si="66"/>
        <v>#DIV/0!</v>
      </c>
      <c r="IK175" s="4" t="e">
        <f t="shared" si="67"/>
        <v>#DIV/0!</v>
      </c>
      <c r="IL175" s="4" t="e">
        <f t="shared" si="68"/>
        <v>#DIV/0!</v>
      </c>
      <c r="IM175" s="4" t="e">
        <f t="shared" si="69"/>
        <v>#DIV/0!</v>
      </c>
      <c r="IN175" s="4" t="e">
        <f t="shared" si="70"/>
        <v>#DIV/0!</v>
      </c>
      <c r="IO175" s="4" t="e">
        <f t="shared" si="71"/>
        <v>#DIV/0!</v>
      </c>
      <c r="IP175" s="1" t="e" cm="1">
        <f t="array" aca="1" ref="IP175" ca="1">CONCATENATE(INDIRECT(ADDRESS(1,MATCH(_xlfn.MINIFS(B175:IG175,metrics.rec,"MAE"),B175:IG175,0)+1)), ", ", INDIRECT(ADDRESS(2,MATCH(_xlfn.MINIFS(B175:IG175,metrics.rec,"MAE"),B175:IG175,0)+1)))</f>
        <v>#N/A</v>
      </c>
      <c r="IQ175" s="1" t="e" cm="1">
        <f t="array" aca="1" ref="IQ175" ca="1">CONCATENATE(INDIRECT(ADDRESS(1,MATCH(_xlfn.MINIFS(B175:IG175,metrics.rec,"MSE"),B175:IG175,0)+1)), ", ", INDIRECT(ADDRESS(2,MATCH(_xlfn.MINIFS(B175:IG175,metrics.rec,"MSE"),B175:IG175,0)+1)))</f>
        <v>#N/A</v>
      </c>
      <c r="IR175" s="1" t="e" cm="1">
        <f t="array" aca="1" ref="IR175" ca="1">CONCATENATE(INDIRECT(ADDRESS(1,MATCH(_xlfn.MAXIFS(B175:IG175,metrics.rec,"R"),B175:IG175,0)+1)), ", ", INDIRECT(ADDRESS(2,MATCH(_xlfn.MAXIFS(B175:IG175,metrics.rec,"R"),B175:IG175,0)+1)))</f>
        <v>#N/A</v>
      </c>
      <c r="IS175" s="1" t="e" cm="1">
        <f t="array" aca="1" ref="IS175" ca="1">CONCATENATE(INDIRECT(ADDRESS(1,MATCH(_xlfn.MAXIFS(B175:IG175,metrics.rec,"Precision"),B175:IG175,0)+1)), ", ", INDIRECT(ADDRESS(2,MATCH(_xlfn.MAXIFS(B175:IG175,metrics.rec,"Precision"),B175:IG175,0)+1)))</f>
        <v>#N/A</v>
      </c>
      <c r="IT175" s="1" t="e" cm="1">
        <f t="array" aca="1" ref="IT175" ca="1">CONCATENATE(INDIRECT(ADDRESS(1,MATCH(_xlfn.MAXIFS(B175:IG175,metrics.rec,"Recall"),B175:IG175,0)+1)), ", ", INDIRECT(ADDRESS(2,MATCH(_xlfn.MAXIFS(B175:IG175,metrics.rec,"Recall"),B175:IG175,0)+1)))</f>
        <v>#N/A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e" cm="1">
        <f t="array" aca="1" ref="IV175" ca="1">CONCATENATE(INDIRECT(ADDRESS(1,MATCH(_xlfn.MAXIFS(B175:IG175,metrics.rec,"Recatio"),B175:IG175,0)+1)), ", ", INDIRECT(ADDRESS(2,MATCH(_xlfn.MAXIFS(B175:IG175,metrics.rec,"Recatio"),B175:IG175,0)+1)))</f>
        <v>#N/A</v>
      </c>
      <c r="IW175" s="1" t="e" cm="1">
        <f t="array" aca="1" ref="IW175" ca="1">CONCATENATE(INDIRECT(ADDRESS(1,MATCH(_xlfn.MINIFS(B175:IG175,metrics.rec,"Time"),B175:IG175,0)+1)), ", ", INDIRECT(ADDRESS(2,MATCH(_xlfn.MINIFS(B175:IG175,metrics.rec,"Time"),B175:IG175,0)+1)))</f>
        <v>#N/A</v>
      </c>
    </row>
    <row r="176" spans="1:257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 t="e">
        <f t="shared" si="64"/>
        <v>#DIV/0!</v>
      </c>
      <c r="II176" s="4" t="e">
        <f t="shared" si="65"/>
        <v>#DIV/0!</v>
      </c>
      <c r="IJ176" s="4" t="e">
        <f t="shared" si="66"/>
        <v>#DIV/0!</v>
      </c>
      <c r="IK176" s="4" t="e">
        <f t="shared" si="67"/>
        <v>#DIV/0!</v>
      </c>
      <c r="IL176" s="4" t="e">
        <f t="shared" si="68"/>
        <v>#DIV/0!</v>
      </c>
      <c r="IM176" s="4" t="e">
        <f t="shared" si="69"/>
        <v>#DIV/0!</v>
      </c>
      <c r="IN176" s="4" t="e">
        <f t="shared" si="70"/>
        <v>#DIV/0!</v>
      </c>
      <c r="IO176" s="4" t="e">
        <f t="shared" si="71"/>
        <v>#DIV/0!</v>
      </c>
      <c r="IP176" s="1" t="e" cm="1">
        <f t="array" aca="1" ref="IP176" ca="1">CONCATENATE(INDIRECT(ADDRESS(1,MATCH(_xlfn.MINIFS(B176:IG176,metrics.rec,"MAE"),B176:IG176,0)+1)), ", ", INDIRECT(ADDRESS(2,MATCH(_xlfn.MINIFS(B176:IG176,metrics.rec,"MAE"),B176:IG176,0)+1)))</f>
        <v>#N/A</v>
      </c>
      <c r="IQ176" s="1" t="e" cm="1">
        <f t="array" aca="1" ref="IQ176" ca="1">CONCATENATE(INDIRECT(ADDRESS(1,MATCH(_xlfn.MINIFS(B176:IG176,metrics.rec,"MSE"),B176:IG176,0)+1)), ", ", INDIRECT(ADDRESS(2,MATCH(_xlfn.MINIFS(B176:IG176,metrics.rec,"MSE"),B176:IG176,0)+1)))</f>
        <v>#N/A</v>
      </c>
      <c r="IR176" s="1" t="e" cm="1">
        <f t="array" aca="1" ref="IR176" ca="1">CONCATENATE(INDIRECT(ADDRESS(1,MATCH(_xlfn.MAXIFS(B176:IG176,metrics.rec,"R"),B176:IG176,0)+1)), ", ", INDIRECT(ADDRESS(2,MATCH(_xlfn.MAXIFS(B176:IG176,metrics.rec,"R"),B176:IG176,0)+1)))</f>
        <v>#N/A</v>
      </c>
      <c r="IS176" s="1" t="e" cm="1">
        <f t="array" aca="1" ref="IS176" ca="1">CONCATENATE(INDIRECT(ADDRESS(1,MATCH(_xlfn.MAXIFS(B176:IG176,metrics.rec,"Precision"),B176:IG176,0)+1)), ", ", INDIRECT(ADDRESS(2,MATCH(_xlfn.MAXIFS(B176:IG176,metrics.rec,"Precision"),B176:IG176,0)+1)))</f>
        <v>#N/A</v>
      </c>
      <c r="IT176" s="1" t="e" cm="1">
        <f t="array" aca="1" ref="IT176" ca="1">CONCATENATE(INDIRECT(ADDRESS(1,MATCH(_xlfn.MAXIFS(B176:IG176,metrics.rec,"Recall"),B176:IG176,0)+1)), ", ", INDIRECT(ADDRESS(2,MATCH(_xlfn.MAXIFS(B176:IG176,metrics.rec,"Recall"),B176:IG176,0)+1)))</f>
        <v>#N/A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e" cm="1">
        <f t="array" aca="1" ref="IV176" ca="1">CONCATENATE(INDIRECT(ADDRESS(1,MATCH(_xlfn.MAXIFS(B176:IG176,metrics.rec,"Recatio"),B176:IG176,0)+1)), ", ", INDIRECT(ADDRESS(2,MATCH(_xlfn.MAXIFS(B176:IG176,metrics.rec,"Recatio"),B176:IG176,0)+1)))</f>
        <v>#N/A</v>
      </c>
      <c r="IW176" s="1" t="e" cm="1">
        <f t="array" aca="1" ref="IW176" ca="1">CONCATENATE(INDIRECT(ADDRESS(1,MATCH(_xlfn.MINIFS(B176:IG176,metrics.rec,"Time"),B176:IG176,0)+1)), ", ", INDIRECT(ADDRESS(2,MATCH(_xlfn.MINIFS(B176:IG176,metrics.rec,"Time"),B176:IG176,0)+1)))</f>
        <v>#N/A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>
        <v>0.5857</v>
      </c>
      <c r="S177" s="4">
        <v>0.60260000000000002</v>
      </c>
      <c r="T177" s="4">
        <v>0.23069999999999999</v>
      </c>
      <c r="U177" s="4">
        <v>1.06E-2</v>
      </c>
      <c r="V177" s="4">
        <v>0.88670000000000004</v>
      </c>
      <c r="W177" s="4">
        <v>0.55100000000000005</v>
      </c>
      <c r="X177" s="4">
        <v>0.94020000000000004</v>
      </c>
      <c r="Y177" s="4">
        <v>0.1067</v>
      </c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>
        <v>0.58730000000000004</v>
      </c>
      <c r="BG177" s="14">
        <v>0.60780000000000001</v>
      </c>
      <c r="BH177" s="14">
        <v>0.22239999999999999</v>
      </c>
      <c r="BI177" s="14">
        <v>1.0500000000000001E-2</v>
      </c>
      <c r="BJ177" s="14">
        <v>0.8891</v>
      </c>
      <c r="BK177" s="14">
        <v>0.55100000000000005</v>
      </c>
      <c r="BL177" s="14">
        <v>0.94110000000000005</v>
      </c>
      <c r="BM177" s="14">
        <v>7.9600000000000004E-2</v>
      </c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0.5867</v>
      </c>
      <c r="CU177" s="4">
        <v>0.60580000000000001</v>
      </c>
      <c r="CV177" s="4">
        <v>0.2228</v>
      </c>
      <c r="CW177" s="4">
        <v>1.06E-2</v>
      </c>
      <c r="CX177" s="4">
        <v>0.88849999999999996</v>
      </c>
      <c r="CY177" s="4">
        <v>0.54900000000000004</v>
      </c>
      <c r="CZ177" s="4">
        <v>0.9395</v>
      </c>
      <c r="DA177" s="4">
        <v>0.2001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>
        <v>0.58799999999999997</v>
      </c>
      <c r="EI177" s="5">
        <v>0.60850000000000004</v>
      </c>
      <c r="EJ177" s="5">
        <v>0.22869999999999999</v>
      </c>
      <c r="EK177" s="5">
        <v>1.06E-2</v>
      </c>
      <c r="EL177" s="5">
        <v>0.88780000000000003</v>
      </c>
      <c r="EM177" s="5">
        <v>0.55269999999999997</v>
      </c>
      <c r="EN177" s="5">
        <v>0.9395</v>
      </c>
      <c r="EO177" s="5">
        <v>0.16639999999999999</v>
      </c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0.58692500000000003</v>
      </c>
      <c r="II177" s="4">
        <f t="shared" ref="II177" si="73">AVERAGEIFS(B177:IG177,metrics.rec,"MSE")</f>
        <v>0.60617499999999991</v>
      </c>
      <c r="IJ177" s="4">
        <f t="shared" ref="IJ177" si="74">AVERAGEIFS(B177:IG177,metrics.rec,"R")</f>
        <v>0.22614999999999999</v>
      </c>
      <c r="IK177" s="4">
        <f t="shared" ref="IK177" si="75">AVERAGEIFS(B177:IG177,metrics.rec,"Precision")</f>
        <v>1.0574999999999999E-2</v>
      </c>
      <c r="IL177" s="4">
        <f t="shared" ref="IL177" si="76">AVERAGEIFS(B177:IG177,metrics.rec,"Recall")</f>
        <v>0.88802499999999995</v>
      </c>
      <c r="IM177" s="4">
        <f t="shared" ref="IM177" si="77">AVERAGEIFS(B177:IG177,metrics.rec,"Coverage")</f>
        <v>0.55092500000000011</v>
      </c>
      <c r="IN177" s="4">
        <f t="shared" ref="IN177" si="78">AVERAGEIFS(B177:IG177,metrics.rec,"Recatio")</f>
        <v>0.94007499999999999</v>
      </c>
      <c r="IO177" s="4">
        <f t="shared" ref="IO177" si="79">AVERAGEIFS(B177:IG177,metrics.rec,"Time")</f>
        <v>0.13819999999999999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k=5,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k=20,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 t="e">
        <f t="shared" si="64"/>
        <v>#DIV/0!</v>
      </c>
      <c r="II179" s="4" t="e">
        <f t="shared" si="65"/>
        <v>#DIV/0!</v>
      </c>
      <c r="IJ179" s="4" t="e">
        <f t="shared" si="66"/>
        <v>#DIV/0!</v>
      </c>
      <c r="IK179" s="4" t="e">
        <f t="shared" si="67"/>
        <v>#DIV/0!</v>
      </c>
      <c r="IL179" s="4" t="e">
        <f t="shared" si="68"/>
        <v>#DIV/0!</v>
      </c>
      <c r="IM179" s="4" t="e">
        <f t="shared" si="69"/>
        <v>#DIV/0!</v>
      </c>
      <c r="IN179" s="4" t="e">
        <f t="shared" si="70"/>
        <v>#DIV/0!</v>
      </c>
      <c r="IO179" s="4" t="e">
        <f t="shared" si="71"/>
        <v>#DIV/0!</v>
      </c>
      <c r="IP179" s="1" t="e" cm="1">
        <f t="array" aca="1" ref="IP179" ca="1">CONCATENATE(INDIRECT(ADDRESS(1,MATCH(_xlfn.MINIFS(B179:IG179,metrics.rec,"MAE"),B179:IG179,0)+1)), ", ", INDIRECT(ADDRESS(2,MATCH(_xlfn.MINIFS(B179:IG179,metrics.rec,"MAE"),B179:IG179,0)+1)))</f>
        <v>#N/A</v>
      </c>
      <c r="IQ179" s="1" t="e" cm="1">
        <f t="array" aca="1" ref="IQ179" ca="1">CONCATENATE(INDIRECT(ADDRESS(1,MATCH(_xlfn.MINIFS(B179:IG179,metrics.rec,"MSE"),B179:IG179,0)+1)), ", ", INDIRECT(ADDRESS(2,MATCH(_xlfn.MINIFS(B179:IG179,metrics.rec,"MSE"),B179:IG179,0)+1)))</f>
        <v>#N/A</v>
      </c>
      <c r="IR179" s="1" t="e" cm="1">
        <f t="array" aca="1" ref="IR179" ca="1">CONCATENATE(INDIRECT(ADDRESS(1,MATCH(_xlfn.MAXIFS(B179:IG179,metrics.rec,"R"),B179:IG179,0)+1)), ", ", INDIRECT(ADDRESS(2,MATCH(_xlfn.MAXIFS(B179:IG179,metrics.rec,"R"),B179:IG179,0)+1)))</f>
        <v>#N/A</v>
      </c>
      <c r="IS179" s="1" t="e" cm="1">
        <f t="array" aca="1" ref="IS179" ca="1">CONCATENATE(INDIRECT(ADDRESS(1,MATCH(_xlfn.MAXIFS(B179:IG179,metrics.rec,"Precision"),B179:IG179,0)+1)), ", ", INDIRECT(ADDRESS(2,MATCH(_xlfn.MAXIFS(B179:IG179,metrics.rec,"Precision"),B179:IG179,0)+1)))</f>
        <v>#N/A</v>
      </c>
      <c r="IT179" s="1" t="e" cm="1">
        <f t="array" aca="1" ref="IT179" ca="1">CONCATENATE(INDIRECT(ADDRESS(1,MATCH(_xlfn.MAXIFS(B179:IG179,metrics.rec,"Recall"),B179:IG179,0)+1)), ", ", INDIRECT(ADDRESS(2,MATCH(_xlfn.MAXIFS(B179:IG179,metrics.rec,"Recall"),B179:IG179,0)+1)))</f>
        <v>#N/A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e" cm="1">
        <f t="array" aca="1" ref="IV179" ca="1">CONCATENATE(INDIRECT(ADDRESS(1,MATCH(_xlfn.MAXIFS(B179:IG179,metrics.rec,"Recatio"),B179:IG179,0)+1)), ", ", INDIRECT(ADDRESS(2,MATCH(_xlfn.MAXIFS(B179:IG179,metrics.rec,"Recatio"),B179:IG179,0)+1)))</f>
        <v>#N/A</v>
      </c>
      <c r="IW179" s="1" t="e" cm="1">
        <f t="array" aca="1" ref="IW179" ca="1">CONCATENATE(INDIRECT(ADDRESS(1,MATCH(_xlfn.MINIFS(B179:IG179,metrics.rec,"Time"),B179:IG179,0)+1)), ", ", INDIRECT(ADDRESS(2,MATCH(_xlfn.MINIFS(B179:IG179,metrics.rec,"Time"),B179:IG179,0)+1)))</f>
        <v>#N/A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>
        <v>0.58799999999999997</v>
      </c>
      <c r="S182" s="4">
        <v>0.60370000000000001</v>
      </c>
      <c r="T182" s="4">
        <v>0.22950000000000001</v>
      </c>
      <c r="U182" s="4">
        <v>1.06E-2</v>
      </c>
      <c r="V182" s="4">
        <v>0.88900000000000001</v>
      </c>
      <c r="W182" s="4">
        <v>0.54969999999999997</v>
      </c>
      <c r="X182" s="4">
        <v>0.94410000000000005</v>
      </c>
      <c r="Y182" s="4">
        <v>0.1057</v>
      </c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0.59030000000000005</v>
      </c>
      <c r="BG182" s="14">
        <v>0.60909999999999997</v>
      </c>
      <c r="BH182" s="14">
        <v>0.22220000000000001</v>
      </c>
      <c r="BI182" s="14">
        <v>1.06E-2</v>
      </c>
      <c r="BJ182" s="14">
        <v>0.8911</v>
      </c>
      <c r="BK182" s="14">
        <v>0.55010000000000003</v>
      </c>
      <c r="BL182" s="14">
        <v>0.94579999999999997</v>
      </c>
      <c r="BM182" s="14">
        <v>7.9100000000000004E-2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0.59030000000000005</v>
      </c>
      <c r="CU182" s="4">
        <v>0.60880000000000001</v>
      </c>
      <c r="CV182" s="4">
        <v>0.22120000000000001</v>
      </c>
      <c r="CW182" s="4">
        <v>1.0699999999999999E-2</v>
      </c>
      <c r="CX182" s="4">
        <v>0.89029999999999998</v>
      </c>
      <c r="CY182" s="4">
        <v>0.54769999999999996</v>
      </c>
      <c r="CZ182" s="4">
        <v>0.94310000000000005</v>
      </c>
      <c r="DA182" s="4">
        <v>0.19539999999999999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>
        <v>0.59109999999999996</v>
      </c>
      <c r="EI182" s="5">
        <v>0.61009999999999998</v>
      </c>
      <c r="EJ182" s="5">
        <v>0.22900000000000001</v>
      </c>
      <c r="EK182" s="5">
        <v>1.06E-2</v>
      </c>
      <c r="EL182" s="5">
        <v>0.89039999999999997</v>
      </c>
      <c r="EM182" s="5">
        <v>0.55130000000000001</v>
      </c>
      <c r="EN182" s="5">
        <v>0.9425</v>
      </c>
      <c r="EO182" s="5">
        <v>0.17519999999999999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0.58992500000000003</v>
      </c>
      <c r="II182" s="4">
        <f t="shared" si="65"/>
        <v>0.60792500000000005</v>
      </c>
      <c r="IJ182" s="4">
        <f t="shared" si="66"/>
        <v>0.22547500000000001</v>
      </c>
      <c r="IK182" s="4">
        <f t="shared" si="67"/>
        <v>1.0624999999999999E-2</v>
      </c>
      <c r="IL182" s="4">
        <f t="shared" si="68"/>
        <v>0.89019999999999999</v>
      </c>
      <c r="IM182" s="4">
        <f t="shared" si="69"/>
        <v>0.54969999999999997</v>
      </c>
      <c r="IN182" s="4">
        <f t="shared" si="70"/>
        <v>0.94387500000000002</v>
      </c>
      <c r="IO182" s="4">
        <f t="shared" si="71"/>
        <v>0.13885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r=0.5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r=0.5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r=0.5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k=15, r=0.5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k=10, r=0.5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k=20,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k=10, r=0.5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k=10, r=0.5</v>
      </c>
    </row>
    <row r="183" spans="1:257" x14ac:dyDescent="0.2">
      <c r="A183" s="1" t="s">
        <v>160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>
        <v>0.59260000000000002</v>
      </c>
      <c r="S183" s="4">
        <v>0.61399999999999999</v>
      </c>
      <c r="T183" s="4">
        <v>0.22570000000000001</v>
      </c>
      <c r="U183" s="4">
        <v>8.0999999999999996E-3</v>
      </c>
      <c r="V183" s="4">
        <v>0.89700000000000002</v>
      </c>
      <c r="W183" s="4">
        <v>0.73119999999999996</v>
      </c>
      <c r="X183" s="4">
        <v>0.94640000000000002</v>
      </c>
      <c r="Y183" s="4">
        <v>0.1106</v>
      </c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0.5948</v>
      </c>
      <c r="BG183" s="14">
        <v>0.61980000000000002</v>
      </c>
      <c r="BH183" s="14">
        <v>0.21429999999999999</v>
      </c>
      <c r="BI183" s="14">
        <v>8.0000000000000002E-3</v>
      </c>
      <c r="BJ183" s="14">
        <v>0.89980000000000004</v>
      </c>
      <c r="BK183" s="14">
        <v>0.73440000000000005</v>
      </c>
      <c r="BL183" s="14">
        <v>0.94740000000000002</v>
      </c>
      <c r="BM183" s="14">
        <v>8.2900000000000001E-2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0.59450000000000003</v>
      </c>
      <c r="CU183" s="4">
        <v>0.61839999999999995</v>
      </c>
      <c r="CV183" s="4">
        <v>0.21340000000000001</v>
      </c>
      <c r="CW183" s="4">
        <v>8.0999999999999996E-3</v>
      </c>
      <c r="CX183" s="4">
        <v>0.89859999999999995</v>
      </c>
      <c r="CY183" s="4">
        <v>0.7278</v>
      </c>
      <c r="CZ183" s="4">
        <v>0.9456</v>
      </c>
      <c r="DA183" s="4">
        <v>0.20979999999999999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0.59570000000000001</v>
      </c>
      <c r="EI183" s="5">
        <v>0.62090000000000001</v>
      </c>
      <c r="EJ183" s="5">
        <v>0.2215</v>
      </c>
      <c r="EK183" s="5">
        <v>8.0999999999999996E-3</v>
      </c>
      <c r="EL183" s="5">
        <v>0.89880000000000004</v>
      </c>
      <c r="EM183" s="5">
        <v>0.72960000000000003</v>
      </c>
      <c r="EN183" s="5">
        <v>0.94479999999999997</v>
      </c>
      <c r="EO183" s="5">
        <v>0.1749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0.59440000000000004</v>
      </c>
      <c r="II183" s="4">
        <f t="shared" si="65"/>
        <v>0.61827499999999991</v>
      </c>
      <c r="IJ183" s="4">
        <f t="shared" si="66"/>
        <v>0.218725</v>
      </c>
      <c r="IK183" s="4">
        <f t="shared" si="67"/>
        <v>8.0749999999999988E-3</v>
      </c>
      <c r="IL183" s="4">
        <f t="shared" si="68"/>
        <v>0.89855000000000007</v>
      </c>
      <c r="IM183" s="4">
        <f t="shared" si="69"/>
        <v>0.73075000000000001</v>
      </c>
      <c r="IN183" s="4">
        <f t="shared" si="70"/>
        <v>0.94605000000000006</v>
      </c>
      <c r="IO183" s="4">
        <f t="shared" si="71"/>
        <v>0.14455000000000001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r=0.5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r=0.5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r=0.5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r=0.5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k=10, r=0.5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k=10,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k=10, r=0.5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k=10, r=0.5</v>
      </c>
    </row>
    <row r="184" spans="1:257" x14ac:dyDescent="0.2">
      <c r="A184" s="1" t="s">
        <v>161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>
        <v>0.58840000000000003</v>
      </c>
      <c r="S184" s="4">
        <v>0.60670000000000002</v>
      </c>
      <c r="T184" s="4">
        <v>0.22339999999999999</v>
      </c>
      <c r="U184" s="4">
        <v>1.0500000000000001E-2</v>
      </c>
      <c r="V184" s="4">
        <v>0.88949999999999996</v>
      </c>
      <c r="W184" s="4">
        <v>0.55469999999999997</v>
      </c>
      <c r="X184" s="4">
        <v>0.94020000000000004</v>
      </c>
      <c r="Y184" s="4">
        <v>0.1132</v>
      </c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0.5907</v>
      </c>
      <c r="BG184" s="14">
        <v>0.61219999999999997</v>
      </c>
      <c r="BH184" s="14">
        <v>0.2147</v>
      </c>
      <c r="BI184" s="14">
        <v>1.0500000000000001E-2</v>
      </c>
      <c r="BJ184" s="14">
        <v>0.89239999999999997</v>
      </c>
      <c r="BK184" s="14">
        <v>0.55469999999999997</v>
      </c>
      <c r="BL184" s="14">
        <v>0.94110000000000005</v>
      </c>
      <c r="BM184" s="14">
        <v>7.9000000000000001E-2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0.59030000000000005</v>
      </c>
      <c r="CU184" s="4">
        <v>0.61109999999999998</v>
      </c>
      <c r="CV184" s="4">
        <v>0.21659999999999999</v>
      </c>
      <c r="CW184" s="4">
        <v>1.06E-2</v>
      </c>
      <c r="CX184" s="4">
        <v>0.89159999999999995</v>
      </c>
      <c r="CY184" s="4">
        <v>0.55259999999999998</v>
      </c>
      <c r="CZ184" s="4">
        <v>0.9395</v>
      </c>
      <c r="DA184" s="4">
        <v>0.22559999999999999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0.5917</v>
      </c>
      <c r="EI184" s="5">
        <v>0.6139</v>
      </c>
      <c r="EJ184" s="5">
        <v>0.22140000000000001</v>
      </c>
      <c r="EK184" s="5">
        <v>1.0500000000000001E-2</v>
      </c>
      <c r="EL184" s="5">
        <v>0.89129999999999998</v>
      </c>
      <c r="EM184" s="5">
        <v>0.55630000000000002</v>
      </c>
      <c r="EN184" s="5">
        <v>0.9395</v>
      </c>
      <c r="EO184" s="5">
        <v>0.17879999999999999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0.59027499999999999</v>
      </c>
      <c r="II184" s="4">
        <f t="shared" si="65"/>
        <v>0.61097500000000005</v>
      </c>
      <c r="IJ184" s="4">
        <f t="shared" si="66"/>
        <v>0.219025</v>
      </c>
      <c r="IK184" s="4">
        <f t="shared" si="67"/>
        <v>1.0525000000000001E-2</v>
      </c>
      <c r="IL184" s="4">
        <f t="shared" si="68"/>
        <v>0.89119999999999999</v>
      </c>
      <c r="IM184" s="4">
        <f t="shared" si="69"/>
        <v>0.55457500000000004</v>
      </c>
      <c r="IN184" s="4">
        <f t="shared" si="70"/>
        <v>0.94007499999999999</v>
      </c>
      <c r="IO184" s="4">
        <f t="shared" si="71"/>
        <v>0.14914999999999998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r=0.5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r=0.5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r=0.5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k=15, r=0.5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k=10, r=0.5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k=20,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k=10, r=0.5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k=10, r=0.5</v>
      </c>
    </row>
    <row r="185" spans="1:257" x14ac:dyDescent="0.2">
      <c r="A185" s="1" t="s">
        <v>162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>
        <v>0.58740000000000003</v>
      </c>
      <c r="S185" s="4">
        <v>0.60860000000000003</v>
      </c>
      <c r="T185" s="4">
        <v>0.2319</v>
      </c>
      <c r="U185" s="4">
        <v>8.0999999999999996E-3</v>
      </c>
      <c r="V185" s="4">
        <v>0.89459999999999995</v>
      </c>
      <c r="W185" s="4">
        <v>0.72799999999999998</v>
      </c>
      <c r="X185" s="4">
        <v>0.94640000000000002</v>
      </c>
      <c r="Y185" s="4">
        <v>0.15140000000000001</v>
      </c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0.58909999999999996</v>
      </c>
      <c r="BG185" s="14">
        <v>0.61480000000000001</v>
      </c>
      <c r="BH185" s="14">
        <v>0.22020000000000001</v>
      </c>
      <c r="BI185" s="14">
        <v>8.0000000000000002E-3</v>
      </c>
      <c r="BJ185" s="14">
        <v>0.89680000000000004</v>
      </c>
      <c r="BK185" s="14">
        <v>0.73119999999999996</v>
      </c>
      <c r="BL185" s="14">
        <v>0.94740000000000002</v>
      </c>
      <c r="BM185" s="14">
        <v>8.0100000000000005E-2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0.58879999999999999</v>
      </c>
      <c r="CU185" s="4">
        <v>0.61299999999999999</v>
      </c>
      <c r="CV185" s="4">
        <v>0.21940000000000001</v>
      </c>
      <c r="CW185" s="4">
        <v>8.0999999999999996E-3</v>
      </c>
      <c r="CX185" s="4">
        <v>0.89590000000000003</v>
      </c>
      <c r="CY185" s="4">
        <v>0.7248</v>
      </c>
      <c r="CZ185" s="4">
        <v>0.9456</v>
      </c>
      <c r="DA185" s="4">
        <v>0.2107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>
        <v>0.58989999999999998</v>
      </c>
      <c r="EI185" s="5">
        <v>0.61519999999999997</v>
      </c>
      <c r="EJ185" s="5">
        <v>0.2278</v>
      </c>
      <c r="EK185" s="5">
        <v>8.0999999999999996E-3</v>
      </c>
      <c r="EL185" s="5">
        <v>0.89559999999999995</v>
      </c>
      <c r="EM185" s="5">
        <v>0.72640000000000005</v>
      </c>
      <c r="EN185" s="5">
        <v>0.94479999999999997</v>
      </c>
      <c r="EO185" s="5">
        <v>0.184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0.58879999999999999</v>
      </c>
      <c r="II185" s="4">
        <f t="shared" ref="II185:II229" si="97">AVERAGEIFS(B185:IG185,metrics.rec,"MSE")</f>
        <v>0.6129</v>
      </c>
      <c r="IJ185" s="4">
        <f t="shared" ref="IJ185:IJ229" si="98">AVERAGEIFS(B185:IG185,metrics.rec,"R")</f>
        <v>0.224825</v>
      </c>
      <c r="IK185" s="4">
        <f t="shared" ref="IK185:IK229" si="99">AVERAGEIFS(B185:IG185,metrics.rec,"Precision")</f>
        <v>8.0749999999999988E-3</v>
      </c>
      <c r="IL185" s="4">
        <f t="shared" ref="IL185:IL229" si="100">AVERAGEIFS(B185:IG185,metrics.rec,"Recall")</f>
        <v>0.89572499999999999</v>
      </c>
      <c r="IM185" s="4">
        <f t="shared" ref="IM185:IM229" si="101">AVERAGEIFS(B185:IG185,metrics.rec,"Coverage")</f>
        <v>0.72760000000000002</v>
      </c>
      <c r="IN185" s="4">
        <f t="shared" ref="IN185:IN229" si="102">AVERAGEIFS(B185:IG185,metrics.rec,"Recatio")</f>
        <v>0.94605000000000006</v>
      </c>
      <c r="IO185" s="4">
        <f t="shared" ref="IO185:IO229" si="103">AVERAGEIFS(B185:IG185,metrics.rec,"Time")</f>
        <v>0.15655000000000002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r=0.5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r=0.5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r=0.5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r=0.5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k=10, r=0.5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k=10,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k=10, r=0.5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k=10, r=0.5</v>
      </c>
    </row>
    <row r="186" spans="1:257" x14ac:dyDescent="0.2">
      <c r="A186" s="1" t="s">
        <v>163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>
        <v>0.58799999999999997</v>
      </c>
      <c r="S186" s="4">
        <v>0.60970000000000002</v>
      </c>
      <c r="T186" s="4">
        <v>0.2331</v>
      </c>
      <c r="U186" s="4">
        <v>8.0999999999999996E-3</v>
      </c>
      <c r="V186" s="4">
        <v>0.89470000000000005</v>
      </c>
      <c r="W186" s="4">
        <v>0.72799999999999998</v>
      </c>
      <c r="X186" s="4">
        <v>0.94640000000000002</v>
      </c>
      <c r="Y186" s="4">
        <v>0.155</v>
      </c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0.58979999999999999</v>
      </c>
      <c r="BG186" s="14">
        <v>0.61619999999999997</v>
      </c>
      <c r="BH186" s="14">
        <v>0.22120000000000001</v>
      </c>
      <c r="BI186" s="14">
        <v>8.0000000000000002E-3</v>
      </c>
      <c r="BJ186" s="14">
        <v>0.89680000000000004</v>
      </c>
      <c r="BK186" s="14">
        <v>0.73119999999999996</v>
      </c>
      <c r="BL186" s="14">
        <v>0.94740000000000002</v>
      </c>
      <c r="BM186" s="14">
        <v>8.0600000000000005E-2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0.58930000000000005</v>
      </c>
      <c r="CU186" s="4">
        <v>0.61399999999999999</v>
      </c>
      <c r="CV186" s="4">
        <v>0.22040000000000001</v>
      </c>
      <c r="CW186" s="4">
        <v>8.0999999999999996E-3</v>
      </c>
      <c r="CX186" s="4">
        <v>0.89610000000000001</v>
      </c>
      <c r="CY186" s="4">
        <v>0.72470000000000001</v>
      </c>
      <c r="CZ186" s="4">
        <v>0.9456</v>
      </c>
      <c r="DA186" s="4">
        <v>0.19500000000000001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>
        <v>0.5907</v>
      </c>
      <c r="EI186" s="5">
        <v>0.61670000000000003</v>
      </c>
      <c r="EJ186" s="5">
        <v>0.22770000000000001</v>
      </c>
      <c r="EK186" s="5">
        <v>8.0999999999999996E-3</v>
      </c>
      <c r="EL186" s="5">
        <v>0.89580000000000004</v>
      </c>
      <c r="EM186" s="5">
        <v>0.72640000000000005</v>
      </c>
      <c r="EN186" s="5">
        <v>0.94479999999999997</v>
      </c>
      <c r="EO186" s="5">
        <v>0.17050000000000001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0.58945000000000003</v>
      </c>
      <c r="II186" s="4">
        <f t="shared" si="97"/>
        <v>0.61414999999999997</v>
      </c>
      <c r="IJ186" s="4">
        <f t="shared" si="98"/>
        <v>0.22560000000000002</v>
      </c>
      <c r="IK186" s="4">
        <f t="shared" si="99"/>
        <v>8.0749999999999988E-3</v>
      </c>
      <c r="IL186" s="4">
        <f t="shared" si="100"/>
        <v>0.89585000000000004</v>
      </c>
      <c r="IM186" s="4">
        <f t="shared" si="101"/>
        <v>0.72757499999999997</v>
      </c>
      <c r="IN186" s="4">
        <f t="shared" si="102"/>
        <v>0.94605000000000006</v>
      </c>
      <c r="IO186" s="4">
        <f t="shared" si="103"/>
        <v>0.15027499999999999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r=0.5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r=0.5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r=0.5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r=0.5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k=10, r=0.5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k=10,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k=10, r=0.5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k=10, r=0.5</v>
      </c>
    </row>
    <row r="187" spans="1:257" x14ac:dyDescent="0.2">
      <c r="A187" s="1" t="s">
        <v>164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>
        <v>0.59150000000000003</v>
      </c>
      <c r="S187" s="4">
        <v>0.61240000000000006</v>
      </c>
      <c r="T187" s="4">
        <v>0.22459999999999999</v>
      </c>
      <c r="U187" s="4">
        <v>8.0999999999999996E-3</v>
      </c>
      <c r="V187" s="4">
        <v>0.8972</v>
      </c>
      <c r="W187" s="4">
        <v>0.73119999999999996</v>
      </c>
      <c r="X187" s="4">
        <v>0.94640000000000002</v>
      </c>
      <c r="Y187" s="4">
        <v>0.111</v>
      </c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>
        <v>0.59370000000000001</v>
      </c>
      <c r="BG187" s="14">
        <v>0.61829999999999996</v>
      </c>
      <c r="BH187" s="14">
        <v>0.21360000000000001</v>
      </c>
      <c r="BI187" s="14">
        <v>8.0000000000000002E-3</v>
      </c>
      <c r="BJ187" s="14">
        <v>0.9002</v>
      </c>
      <c r="BK187" s="14">
        <v>0.73440000000000005</v>
      </c>
      <c r="BL187" s="14">
        <v>0.94740000000000002</v>
      </c>
      <c r="BM187" s="14">
        <v>7.9699999999999993E-2</v>
      </c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0.59340000000000004</v>
      </c>
      <c r="CU187" s="4">
        <v>0.6169</v>
      </c>
      <c r="CV187" s="4">
        <v>0.21229999999999999</v>
      </c>
      <c r="CW187" s="4">
        <v>8.0999999999999996E-3</v>
      </c>
      <c r="CX187" s="4">
        <v>0.89890000000000003</v>
      </c>
      <c r="CY187" s="4">
        <v>0.72789999999999999</v>
      </c>
      <c r="CZ187" s="4">
        <v>0.9456</v>
      </c>
      <c r="DA187" s="4">
        <v>0.19389999999999999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0.5948</v>
      </c>
      <c r="EI187" s="5">
        <v>0.61970000000000003</v>
      </c>
      <c r="EJ187" s="5">
        <v>0.22209999999999999</v>
      </c>
      <c r="EK187" s="5">
        <v>8.0999999999999996E-3</v>
      </c>
      <c r="EL187" s="5">
        <v>0.89910000000000001</v>
      </c>
      <c r="EM187" s="5">
        <v>0.72960000000000003</v>
      </c>
      <c r="EN187" s="5">
        <v>0.94479999999999997</v>
      </c>
      <c r="EO187" s="5">
        <v>0.17810000000000001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0.59335000000000004</v>
      </c>
      <c r="II187" s="4">
        <f t="shared" si="97"/>
        <v>0.61682500000000007</v>
      </c>
      <c r="IJ187" s="4">
        <f t="shared" si="98"/>
        <v>0.21815000000000001</v>
      </c>
      <c r="IK187" s="4">
        <f t="shared" si="99"/>
        <v>8.0749999999999988E-3</v>
      </c>
      <c r="IL187" s="4">
        <f t="shared" si="100"/>
        <v>0.89884999999999993</v>
      </c>
      <c r="IM187" s="4">
        <f t="shared" si="101"/>
        <v>0.73077500000000006</v>
      </c>
      <c r="IN187" s="4">
        <f t="shared" si="102"/>
        <v>0.94605000000000006</v>
      </c>
      <c r="IO187" s="4">
        <f t="shared" si="103"/>
        <v>0.14067499999999999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r=0.5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r=0.5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r=0.5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r=0.5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k=10, r=0.5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k=10,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k=10, r=0.5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k=10, r=0.5</v>
      </c>
    </row>
    <row r="188" spans="1:257" x14ac:dyDescent="0.2">
      <c r="A188" s="1" t="s">
        <v>165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>
        <v>0.59209999999999996</v>
      </c>
      <c r="S188" s="4">
        <v>0.61350000000000005</v>
      </c>
      <c r="T188" s="4">
        <v>0.22509999999999999</v>
      </c>
      <c r="U188" s="4">
        <v>8.0999999999999996E-3</v>
      </c>
      <c r="V188" s="4">
        <v>0.8972</v>
      </c>
      <c r="W188" s="4">
        <v>0.73119999999999996</v>
      </c>
      <c r="X188" s="4">
        <v>0.94640000000000002</v>
      </c>
      <c r="Y188" s="4">
        <v>0.1085</v>
      </c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>
        <v>0.59450000000000003</v>
      </c>
      <c r="BG188" s="14">
        <v>0.61980000000000002</v>
      </c>
      <c r="BH188" s="14">
        <v>0.21510000000000001</v>
      </c>
      <c r="BI188" s="14">
        <v>8.0000000000000002E-3</v>
      </c>
      <c r="BJ188" s="14">
        <v>0.89990000000000003</v>
      </c>
      <c r="BK188" s="14">
        <v>0.73440000000000005</v>
      </c>
      <c r="BL188" s="14">
        <v>0.94740000000000002</v>
      </c>
      <c r="BM188" s="14">
        <v>8.0399999999999999E-2</v>
      </c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0.59419999999999995</v>
      </c>
      <c r="CU188" s="4">
        <v>0.61819999999999997</v>
      </c>
      <c r="CV188" s="4">
        <v>0.2137</v>
      </c>
      <c r="CW188" s="4">
        <v>8.0999999999999996E-3</v>
      </c>
      <c r="CX188" s="4">
        <v>0.89880000000000004</v>
      </c>
      <c r="CY188" s="4">
        <v>0.7278</v>
      </c>
      <c r="CZ188" s="4">
        <v>0.9456</v>
      </c>
      <c r="DA188" s="4">
        <v>0.19850000000000001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0.59530000000000005</v>
      </c>
      <c r="EI188" s="5">
        <v>0.62070000000000003</v>
      </c>
      <c r="EJ188" s="5">
        <v>0.22140000000000001</v>
      </c>
      <c r="EK188" s="5">
        <v>8.0999999999999996E-3</v>
      </c>
      <c r="EL188" s="5">
        <v>0.89880000000000004</v>
      </c>
      <c r="EM188" s="5">
        <v>0.72960000000000003</v>
      </c>
      <c r="EN188" s="5">
        <v>0.94479999999999997</v>
      </c>
      <c r="EO188" s="5">
        <v>0.16639999999999999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0.59402499999999991</v>
      </c>
      <c r="II188" s="4">
        <f t="shared" si="97"/>
        <v>0.61804999999999999</v>
      </c>
      <c r="IJ188" s="4">
        <f t="shared" si="98"/>
        <v>0.21882500000000002</v>
      </c>
      <c r="IK188" s="4">
        <f t="shared" si="99"/>
        <v>8.0749999999999988E-3</v>
      </c>
      <c r="IL188" s="4">
        <f t="shared" si="100"/>
        <v>0.898675</v>
      </c>
      <c r="IM188" s="4">
        <f t="shared" si="101"/>
        <v>0.73075000000000001</v>
      </c>
      <c r="IN188" s="4">
        <f t="shared" si="102"/>
        <v>0.94605000000000006</v>
      </c>
      <c r="IO188" s="4">
        <f t="shared" si="103"/>
        <v>0.13845000000000002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r=0.5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r=0.5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r=0.5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r=0.5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k=10, r=0.5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k=10,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k=10, r=0.5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k=10, r=0.5</v>
      </c>
    </row>
    <row r="189" spans="1:257" x14ac:dyDescent="0.2">
      <c r="A189" s="1" t="s">
        <v>166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>
        <v>0.59019999999999995</v>
      </c>
      <c r="S189" s="4">
        <v>0.61060000000000003</v>
      </c>
      <c r="T189" s="4">
        <v>0.2286</v>
      </c>
      <c r="U189" s="4">
        <v>8.0999999999999996E-3</v>
      </c>
      <c r="V189" s="4">
        <v>0.8962</v>
      </c>
      <c r="W189" s="4">
        <v>0.73009999999999997</v>
      </c>
      <c r="X189" s="4">
        <v>0.94640000000000002</v>
      </c>
      <c r="Y189" s="4">
        <v>0.10730000000000001</v>
      </c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>
        <v>0.59219999999999995</v>
      </c>
      <c r="BG189" s="14">
        <v>0.61650000000000005</v>
      </c>
      <c r="BH189" s="14">
        <v>0.216</v>
      </c>
      <c r="BI189" s="14">
        <v>8.0000000000000002E-3</v>
      </c>
      <c r="BJ189" s="14">
        <v>0.89900000000000002</v>
      </c>
      <c r="BK189" s="14">
        <v>0.73329999999999995</v>
      </c>
      <c r="BL189" s="14">
        <v>0.94740000000000002</v>
      </c>
      <c r="BM189" s="14">
        <v>7.9799999999999996E-2</v>
      </c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0.59179999999999999</v>
      </c>
      <c r="CU189" s="4">
        <v>0.6149</v>
      </c>
      <c r="CV189" s="4">
        <v>0.21759999999999999</v>
      </c>
      <c r="CW189" s="4">
        <v>8.0999999999999996E-3</v>
      </c>
      <c r="CX189" s="4">
        <v>0.89780000000000004</v>
      </c>
      <c r="CY189" s="4">
        <v>0.72670000000000001</v>
      </c>
      <c r="CZ189" s="4">
        <v>0.9456</v>
      </c>
      <c r="DA189" s="4">
        <v>0.20080000000000001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>
        <v>0.59289999999999998</v>
      </c>
      <c r="EI189" s="5">
        <v>0.61709999999999998</v>
      </c>
      <c r="EJ189" s="5">
        <v>0.22600000000000001</v>
      </c>
      <c r="EK189" s="5">
        <v>8.0999999999999996E-3</v>
      </c>
      <c r="EL189" s="5">
        <v>0.89770000000000005</v>
      </c>
      <c r="EM189" s="5">
        <v>0.72840000000000005</v>
      </c>
      <c r="EN189" s="5">
        <v>0.94479999999999997</v>
      </c>
      <c r="EO189" s="5">
        <v>0.1777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0.59177499999999994</v>
      </c>
      <c r="II189" s="4">
        <f t="shared" si="97"/>
        <v>0.61477500000000007</v>
      </c>
      <c r="IJ189" s="4">
        <f t="shared" si="98"/>
        <v>0.22205</v>
      </c>
      <c r="IK189" s="4">
        <f t="shared" si="99"/>
        <v>8.0749999999999988E-3</v>
      </c>
      <c r="IL189" s="4">
        <f t="shared" si="100"/>
        <v>0.897675</v>
      </c>
      <c r="IM189" s="4">
        <f t="shared" si="101"/>
        <v>0.72962500000000008</v>
      </c>
      <c r="IN189" s="4">
        <f t="shared" si="102"/>
        <v>0.94605000000000006</v>
      </c>
      <c r="IO189" s="4">
        <f t="shared" si="103"/>
        <v>0.1414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r=0.5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r=0.5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r=0.5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r=0.5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k=10, r=0.5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k=10,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k=10, r=0.5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k=10, r=0.5</v>
      </c>
    </row>
    <row r="190" spans="1:257" x14ac:dyDescent="0.2">
      <c r="A190" s="1" t="s">
        <v>167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>
        <v>0.5907</v>
      </c>
      <c r="S190" s="4">
        <v>0.61140000000000005</v>
      </c>
      <c r="T190" s="4">
        <v>0.2296</v>
      </c>
      <c r="U190" s="4">
        <v>8.0999999999999996E-3</v>
      </c>
      <c r="V190" s="4">
        <v>0.89659999999999995</v>
      </c>
      <c r="W190" s="4">
        <v>0.73009999999999997</v>
      </c>
      <c r="X190" s="4">
        <v>0.94640000000000002</v>
      </c>
      <c r="Y190" s="4">
        <v>0.10780000000000001</v>
      </c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>
        <v>0.59289999999999998</v>
      </c>
      <c r="BG190" s="14">
        <v>0.61760000000000004</v>
      </c>
      <c r="BH190" s="14">
        <v>0.21659999999999999</v>
      </c>
      <c r="BI190" s="14">
        <v>8.0000000000000002E-3</v>
      </c>
      <c r="BJ190" s="14">
        <v>0.89849999999999997</v>
      </c>
      <c r="BK190" s="14">
        <v>0.73329999999999995</v>
      </c>
      <c r="BL190" s="14">
        <v>0.94740000000000002</v>
      </c>
      <c r="BM190" s="14">
        <v>8.0699999999999994E-2</v>
      </c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0.59250000000000003</v>
      </c>
      <c r="CU190" s="4">
        <v>0.61619999999999997</v>
      </c>
      <c r="CV190" s="4">
        <v>0.21809999999999999</v>
      </c>
      <c r="CW190" s="4">
        <v>8.0999999999999996E-3</v>
      </c>
      <c r="CX190" s="4">
        <v>0.89780000000000004</v>
      </c>
      <c r="CY190" s="4">
        <v>0.72670000000000001</v>
      </c>
      <c r="CZ190" s="4">
        <v>0.9456</v>
      </c>
      <c r="DA190" s="4">
        <v>0.1923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>
        <v>0.59360000000000002</v>
      </c>
      <c r="EI190" s="5">
        <v>0.61860000000000004</v>
      </c>
      <c r="EJ190" s="5">
        <v>0.22589999999999999</v>
      </c>
      <c r="EK190" s="5">
        <v>8.0999999999999996E-3</v>
      </c>
      <c r="EL190" s="5">
        <v>0.89780000000000004</v>
      </c>
      <c r="EM190" s="5">
        <v>0.72850000000000004</v>
      </c>
      <c r="EN190" s="5">
        <v>0.94479999999999997</v>
      </c>
      <c r="EO190" s="5">
        <v>0.1663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0.59242499999999998</v>
      </c>
      <c r="II190" s="4">
        <f t="shared" si="97"/>
        <v>0.61595</v>
      </c>
      <c r="IJ190" s="4">
        <f t="shared" si="98"/>
        <v>0.22255</v>
      </c>
      <c r="IK190" s="4">
        <f t="shared" si="99"/>
        <v>8.0749999999999988E-3</v>
      </c>
      <c r="IL190" s="4">
        <f t="shared" si="100"/>
        <v>0.897675</v>
      </c>
      <c r="IM190" s="4">
        <f t="shared" si="101"/>
        <v>0.72965000000000002</v>
      </c>
      <c r="IN190" s="4">
        <f t="shared" si="102"/>
        <v>0.94605000000000006</v>
      </c>
      <c r="IO190" s="4">
        <f t="shared" si="103"/>
        <v>0.13677500000000001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r=0.5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r=0.5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r=0.5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r=0.5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k=10, r=0.5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k=10,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k=10, r=0.5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k=10, r=0.5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0.58599999999999997</v>
      </c>
      <c r="S191" s="4">
        <v>0.60350000000000004</v>
      </c>
      <c r="T191" s="4">
        <v>0.22839999999999999</v>
      </c>
      <c r="U191" s="4">
        <v>1.06E-2</v>
      </c>
      <c r="V191" s="4">
        <v>0.88680000000000003</v>
      </c>
      <c r="W191" s="4">
        <v>0.55130000000000001</v>
      </c>
      <c r="X191" s="4">
        <v>0.94020000000000004</v>
      </c>
      <c r="Y191" s="4">
        <v>0.1056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0.58599999999999997</v>
      </c>
      <c r="II191" s="4">
        <f t="shared" ref="II191" si="105">AVERAGEIFS(B191:IG191,metrics.rec,"MSE")</f>
        <v>0.60350000000000004</v>
      </c>
      <c r="IJ191" s="4">
        <f t="shared" ref="IJ191" si="106">AVERAGEIFS(B191:IG191,metrics.rec,"R")</f>
        <v>0.22839999999999999</v>
      </c>
      <c r="IK191" s="4">
        <f t="shared" ref="IK191" si="107">AVERAGEIFS(B191:IG191,metrics.rec,"Precision")</f>
        <v>1.06E-2</v>
      </c>
      <c r="IL191" s="4">
        <f t="shared" ref="IL191" si="108">AVERAGEIFS(B191:IG191,metrics.rec,"Recall")</f>
        <v>0.88680000000000003</v>
      </c>
      <c r="IM191" s="4">
        <f t="shared" ref="IM191" si="109">AVERAGEIFS(B191:IG191,metrics.rec,"Coverage")</f>
        <v>0.55130000000000001</v>
      </c>
      <c r="IN191" s="4">
        <f t="shared" ref="IN191" si="110">AVERAGEIFS(B191:IG191,metrics.rec,"Recatio")</f>
        <v>0.94020000000000004</v>
      </c>
      <c r="IO191" s="4">
        <f t="shared" ref="IO191" si="111">AVERAGEIFS(B191:IG191,metrics.rec,"Time")</f>
        <v>0.1056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0.58760000000000001</v>
      </c>
      <c r="S192" s="4">
        <v>0.60309999999999997</v>
      </c>
      <c r="T192" s="4">
        <v>0.22989999999999999</v>
      </c>
      <c r="U192" s="4">
        <v>1.06E-2</v>
      </c>
      <c r="V192" s="4">
        <v>0.88890000000000002</v>
      </c>
      <c r="W192" s="4">
        <v>0.55310000000000004</v>
      </c>
      <c r="X192" s="4">
        <v>0.94020000000000004</v>
      </c>
      <c r="Y192" s="4">
        <v>0.1051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>
        <v>0.5897</v>
      </c>
      <c r="BG192" s="14">
        <v>0.60850000000000004</v>
      </c>
      <c r="BH192" s="14">
        <v>0.22020000000000001</v>
      </c>
      <c r="BI192" s="14">
        <v>1.0500000000000001E-2</v>
      </c>
      <c r="BJ192" s="14">
        <v>0.89129999999999998</v>
      </c>
      <c r="BK192" s="14">
        <v>0.55300000000000005</v>
      </c>
      <c r="BL192" s="14">
        <v>0.94110000000000005</v>
      </c>
      <c r="BM192" s="14">
        <v>7.9000000000000001E-2</v>
      </c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0.58919999999999995</v>
      </c>
      <c r="CU192" s="4">
        <v>0.60699999999999998</v>
      </c>
      <c r="CV192" s="4">
        <v>0.22140000000000001</v>
      </c>
      <c r="CW192" s="4">
        <v>1.06E-2</v>
      </c>
      <c r="CX192" s="4">
        <v>0.89049999999999996</v>
      </c>
      <c r="CY192" s="4">
        <v>0.55089999999999995</v>
      </c>
      <c r="CZ192" s="4">
        <v>0.9395</v>
      </c>
      <c r="DA192" s="4">
        <v>0.1825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>
        <v>0.59009999999999996</v>
      </c>
      <c r="EI192" s="5">
        <v>0.60909999999999997</v>
      </c>
      <c r="EJ192" s="5">
        <v>0.22869999999999999</v>
      </c>
      <c r="EK192" s="5">
        <v>1.06E-2</v>
      </c>
      <c r="EL192" s="5">
        <v>0.8901</v>
      </c>
      <c r="EM192" s="5">
        <v>0.55449999999999999</v>
      </c>
      <c r="EN192" s="5">
        <v>0.9395</v>
      </c>
      <c r="EO192" s="5">
        <v>0.17430000000000001</v>
      </c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0.58914999999999995</v>
      </c>
      <c r="II192" s="4">
        <f t="shared" ref="II192" si="113">AVERAGEIFS(B192:IG192,metrics.rec,"MSE")</f>
        <v>0.60692499999999994</v>
      </c>
      <c r="IJ192" s="4">
        <f t="shared" ref="IJ192" si="114">AVERAGEIFS(B192:IG192,metrics.rec,"R")</f>
        <v>0.22505</v>
      </c>
      <c r="IK192" s="4">
        <f t="shared" ref="IK192" si="115">AVERAGEIFS(B192:IG192,metrics.rec,"Precision")</f>
        <v>1.0574999999999999E-2</v>
      </c>
      <c r="IL192" s="4">
        <f t="shared" ref="IL192" si="116">AVERAGEIFS(B192:IG192,metrics.rec,"Recall")</f>
        <v>0.89019999999999999</v>
      </c>
      <c r="IM192" s="4">
        <f t="shared" ref="IM192" si="117">AVERAGEIFS(B192:IG192,metrics.rec,"Coverage")</f>
        <v>0.55287500000000001</v>
      </c>
      <c r="IN192" s="4">
        <f t="shared" ref="IN192" si="118">AVERAGEIFS(B192:IG192,metrics.rec,"Recatio")</f>
        <v>0.94007499999999999</v>
      </c>
      <c r="IO192" s="4">
        <f t="shared" ref="IO192" si="119">AVERAGEIFS(B192:IG192,metrics.rec,"Time")</f>
        <v>0.13522499999999998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k=20,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k=10,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k=10, r=0.5</v>
      </c>
    </row>
    <row r="193" spans="1:257" x14ac:dyDescent="0.2">
      <c r="A193" s="1" t="s">
        <v>168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>
        <v>0.58069999999999999</v>
      </c>
      <c r="S193" s="4">
        <v>0.58860000000000001</v>
      </c>
      <c r="T193" s="4">
        <v>0.23069999999999999</v>
      </c>
      <c r="U193" s="4">
        <v>1.9400000000000001E-2</v>
      </c>
      <c r="V193" s="4">
        <v>0.85970000000000002</v>
      </c>
      <c r="W193" s="4">
        <v>0.29160000000000003</v>
      </c>
      <c r="X193" s="4">
        <v>0.94379999999999997</v>
      </c>
      <c r="Y193" s="4">
        <v>0.1043</v>
      </c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>
        <v>0.5827</v>
      </c>
      <c r="BG193" s="14">
        <v>0.59379999999999999</v>
      </c>
      <c r="BH193" s="14">
        <v>0.22339999999999999</v>
      </c>
      <c r="BI193" s="14">
        <v>1.9599999999999999E-2</v>
      </c>
      <c r="BJ193" s="14">
        <v>0.86180000000000001</v>
      </c>
      <c r="BK193" s="14">
        <v>0.28739999999999999</v>
      </c>
      <c r="BL193" s="14">
        <v>0.9446</v>
      </c>
      <c r="BM193" s="14">
        <v>7.8299999999999995E-2</v>
      </c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0.58279999999999998</v>
      </c>
      <c r="CU193" s="4">
        <v>0.59419999999999995</v>
      </c>
      <c r="CV193" s="4">
        <v>0.22090000000000001</v>
      </c>
      <c r="CW193" s="4">
        <v>1.9400000000000001E-2</v>
      </c>
      <c r="CX193" s="4">
        <v>0.86170000000000002</v>
      </c>
      <c r="CY193" s="4">
        <v>0.29070000000000001</v>
      </c>
      <c r="CZ193" s="4">
        <v>0.94189999999999996</v>
      </c>
      <c r="DA193" s="4">
        <v>0.19209999999999999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0.58340000000000003</v>
      </c>
      <c r="EI193" s="5">
        <v>0.59550000000000003</v>
      </c>
      <c r="EJ193" s="5">
        <v>0.2263</v>
      </c>
      <c r="EK193" s="5">
        <v>1.9300000000000001E-2</v>
      </c>
      <c r="EL193" s="5">
        <v>0.86199999999999999</v>
      </c>
      <c r="EM193" s="5">
        <v>0.29360000000000003</v>
      </c>
      <c r="EN193" s="5">
        <v>0.94169999999999998</v>
      </c>
      <c r="EO193" s="5">
        <v>0.1741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0.58240000000000003</v>
      </c>
      <c r="II193" s="4">
        <f t="shared" si="97"/>
        <v>0.59302499999999991</v>
      </c>
      <c r="IJ193" s="4">
        <f t="shared" si="98"/>
        <v>0.225325</v>
      </c>
      <c r="IK193" s="4">
        <f t="shared" si="99"/>
        <v>1.9425000000000001E-2</v>
      </c>
      <c r="IL193" s="4">
        <f t="shared" si="100"/>
        <v>0.86130000000000007</v>
      </c>
      <c r="IM193" s="4">
        <f t="shared" si="101"/>
        <v>0.290825</v>
      </c>
      <c r="IN193" s="4">
        <f t="shared" si="102"/>
        <v>0.94299999999999995</v>
      </c>
      <c r="IO193" s="4">
        <f t="shared" si="103"/>
        <v>0.13719999999999999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r=0.5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r=0.5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r=0.5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k=10, r=0.5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k=20, r=0.5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k=10, r=0.5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k=10, r=0.5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0.58850000000000002</v>
      </c>
      <c r="S194" s="4">
        <v>0.60970000000000002</v>
      </c>
      <c r="T194" s="4">
        <v>0.23230000000000001</v>
      </c>
      <c r="U194" s="4">
        <v>8.0999999999999996E-3</v>
      </c>
      <c r="V194" s="4">
        <v>0.89359999999999995</v>
      </c>
      <c r="W194" s="4">
        <v>0.72699999999999998</v>
      </c>
      <c r="X194" s="4">
        <v>0.94640000000000002</v>
      </c>
      <c r="Y194" s="4">
        <v>0.1099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0.58850000000000002</v>
      </c>
      <c r="II194" s="4">
        <f t="shared" si="97"/>
        <v>0.60970000000000002</v>
      </c>
      <c r="IJ194" s="4">
        <f t="shared" si="98"/>
        <v>0.23230000000000001</v>
      </c>
      <c r="IK194" s="4">
        <f t="shared" si="99"/>
        <v>8.0999999999999996E-3</v>
      </c>
      <c r="IL194" s="4">
        <f t="shared" si="100"/>
        <v>0.89359999999999995</v>
      </c>
      <c r="IM194" s="4">
        <f t="shared" si="101"/>
        <v>0.72699999999999998</v>
      </c>
      <c r="IN194" s="4">
        <f t="shared" si="102"/>
        <v>0.94640000000000002</v>
      </c>
      <c r="IO194" s="4">
        <f t="shared" si="103"/>
        <v>0.1099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0.58740000000000003</v>
      </c>
      <c r="S195" s="4">
        <v>0.60389999999999999</v>
      </c>
      <c r="T195" s="4">
        <v>0.22409999999999999</v>
      </c>
      <c r="U195" s="4">
        <v>1.0500000000000001E-2</v>
      </c>
      <c r="V195" s="4">
        <v>0.88939999999999997</v>
      </c>
      <c r="W195" s="4">
        <v>0.5544</v>
      </c>
      <c r="X195" s="4">
        <v>0.94020000000000004</v>
      </c>
      <c r="Y195" s="4">
        <v>0.10539999999999999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>
        <v>0.58950000000000002</v>
      </c>
      <c r="BG195" s="14">
        <v>0.60909999999999997</v>
      </c>
      <c r="BH195" s="14">
        <v>0.21529999999999999</v>
      </c>
      <c r="BI195" s="14">
        <v>1.0500000000000001E-2</v>
      </c>
      <c r="BJ195" s="14">
        <v>0.8921</v>
      </c>
      <c r="BK195" s="14">
        <v>0.5544</v>
      </c>
      <c r="BL195" s="14">
        <v>0.94110000000000005</v>
      </c>
      <c r="BM195" s="14">
        <v>7.8899999999999998E-2</v>
      </c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>
        <v>0.58930000000000005</v>
      </c>
      <c r="CU195" s="4">
        <v>0.60809999999999997</v>
      </c>
      <c r="CV195" s="4">
        <v>0.2172</v>
      </c>
      <c r="CW195" s="4">
        <v>1.06E-2</v>
      </c>
      <c r="CX195" s="4">
        <v>0.89159999999999995</v>
      </c>
      <c r="CY195" s="4">
        <v>0.55230000000000001</v>
      </c>
      <c r="CZ195" s="4">
        <v>0.9395</v>
      </c>
      <c r="DA195" s="4">
        <v>0.18729999999999999</v>
      </c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>
        <v>0.59030000000000005</v>
      </c>
      <c r="EI195" s="5">
        <v>0.61029999999999995</v>
      </c>
      <c r="EJ195" s="5">
        <v>0.22239999999999999</v>
      </c>
      <c r="EK195" s="5">
        <v>1.0500000000000001E-2</v>
      </c>
      <c r="EL195" s="5">
        <v>0.89090000000000003</v>
      </c>
      <c r="EM195" s="5">
        <v>0.55600000000000005</v>
      </c>
      <c r="EN195" s="5">
        <v>0.9395</v>
      </c>
      <c r="EO195" s="5">
        <v>0.16619999999999999</v>
      </c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0.58912500000000001</v>
      </c>
      <c r="II195" s="4">
        <f t="shared" ref="II195" si="121">AVERAGEIFS(B195:IG195,metrics.rec,"MSE")</f>
        <v>0.60785</v>
      </c>
      <c r="IJ195" s="4">
        <f t="shared" ref="IJ195" si="122">AVERAGEIFS(B195:IG195,metrics.rec,"R")</f>
        <v>0.21975</v>
      </c>
      <c r="IK195" s="4">
        <f t="shared" ref="IK195" si="123">AVERAGEIFS(B195:IG195,metrics.rec,"Precision")</f>
        <v>1.0525000000000001E-2</v>
      </c>
      <c r="IL195" s="4">
        <f t="shared" ref="IL195" si="124">AVERAGEIFS(B195:IG195,metrics.rec,"Recall")</f>
        <v>0.89100000000000001</v>
      </c>
      <c r="IM195" s="4">
        <f t="shared" ref="IM195" si="125">AVERAGEIFS(B195:IG195,metrics.rec,"Coverage")</f>
        <v>0.55427500000000007</v>
      </c>
      <c r="IN195" s="4">
        <f t="shared" ref="IN195" si="126">AVERAGEIFS(B195:IG195,metrics.rec,"Recatio")</f>
        <v>0.94007499999999999</v>
      </c>
      <c r="IO195" s="4">
        <f t="shared" ref="IO195" si="127">AVERAGEIFS(B195:IG195,metrics.rec,"Time")</f>
        <v>0.13444999999999999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k=15,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k=20,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k=10,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>
        <v>0.59050000000000002</v>
      </c>
      <c r="S196" s="4">
        <v>0.59760000000000002</v>
      </c>
      <c r="T196" s="4">
        <v>0.18329999999999999</v>
      </c>
      <c r="U196" s="4">
        <v>0.10150000000000001</v>
      </c>
      <c r="V196" s="4">
        <v>0.83069999999999999</v>
      </c>
      <c r="W196" s="4">
        <v>5.3800000000000001E-2</v>
      </c>
      <c r="X196" s="4">
        <v>0.94469999999999998</v>
      </c>
      <c r="Y196" s="4">
        <v>0.69320000000000004</v>
      </c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>
        <v>0.59299999999999997</v>
      </c>
      <c r="BG196" s="14">
        <v>0.60440000000000005</v>
      </c>
      <c r="BH196" s="14">
        <v>0.1699</v>
      </c>
      <c r="BI196" s="14">
        <v>0.1037</v>
      </c>
      <c r="BJ196" s="14">
        <v>0.83189999999999997</v>
      </c>
      <c r="BK196" s="14"/>
      <c r="BL196" s="14">
        <v>0.94540000000000002</v>
      </c>
      <c r="BM196" s="14">
        <v>0.85809999999999997</v>
      </c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>
        <v>0.59060000000000001</v>
      </c>
      <c r="CU196" s="4">
        <v>0.59860000000000002</v>
      </c>
      <c r="CV196" s="4">
        <v>0.16650000000000001</v>
      </c>
      <c r="CW196" s="4">
        <v>0.1024</v>
      </c>
      <c r="CX196" s="4">
        <v>0.83130000000000004</v>
      </c>
      <c r="CY196" s="4">
        <v>5.33E-2</v>
      </c>
      <c r="CZ196" s="4">
        <v>0.94350000000000001</v>
      </c>
      <c r="DA196" s="4">
        <v>1.1113999999999999</v>
      </c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14">
        <v>0.59279999999999999</v>
      </c>
      <c r="EI196" s="14">
        <v>0.60409999999999997</v>
      </c>
      <c r="EJ196" s="14">
        <v>0.17280000000000001</v>
      </c>
      <c r="EK196" s="14">
        <v>0.1019</v>
      </c>
      <c r="EL196" s="14">
        <v>0.83130000000000004</v>
      </c>
      <c r="EM196" s="14">
        <v>5.3800000000000001E-2</v>
      </c>
      <c r="EN196" s="14">
        <v>0.94340000000000002</v>
      </c>
      <c r="EO196" s="14">
        <v>0.89649999999999996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0.59130000000000005</v>
      </c>
      <c r="FW196" s="4">
        <v>0.6018</v>
      </c>
      <c r="FX196" s="4">
        <v>0.1724</v>
      </c>
      <c r="FY196" s="4">
        <v>0.10290000000000001</v>
      </c>
      <c r="FZ196" s="4">
        <v>0.83109999999999995</v>
      </c>
      <c r="GA196" s="4"/>
      <c r="GB196" s="4">
        <v>0.94350000000000001</v>
      </c>
      <c r="GC196" s="4">
        <v>0.68269999999999997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0.59164000000000005</v>
      </c>
      <c r="II196" s="4">
        <f t="shared" si="97"/>
        <v>0.60129999999999995</v>
      </c>
      <c r="IJ196" s="4">
        <f t="shared" si="98"/>
        <v>0.17297999999999997</v>
      </c>
      <c r="IK196" s="4">
        <f t="shared" si="99"/>
        <v>0.10247999999999999</v>
      </c>
      <c r="IL196" s="4">
        <f t="shared" si="100"/>
        <v>0.83126</v>
      </c>
      <c r="IM196" s="4">
        <f t="shared" si="101"/>
        <v>5.3633333333333331E-2</v>
      </c>
      <c r="IN196" s="4">
        <f t="shared" si="102"/>
        <v>0.94409999999999994</v>
      </c>
      <c r="IO196" s="4">
        <f t="shared" si="103"/>
        <v>0.84838000000000002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r=0.5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r=0.5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r=0.5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k=10, r=0.5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k=10, r=0.5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k=5,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k=10, r=0.5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k=50, r=0.5</v>
      </c>
    </row>
    <row r="197" spans="1:257" x14ac:dyDescent="0.2">
      <c r="A197" s="1" t="s">
        <v>170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>
        <v>0.59060000000000001</v>
      </c>
      <c r="S197" s="4">
        <v>0.5998</v>
      </c>
      <c r="T197" s="4">
        <v>0.1782</v>
      </c>
      <c r="U197" s="4">
        <v>7.2300000000000003E-2</v>
      </c>
      <c r="V197" s="4">
        <v>0.84050000000000002</v>
      </c>
      <c r="W197" s="4">
        <v>7.6399999999999996E-2</v>
      </c>
      <c r="X197" s="4">
        <v>0.94259999999999999</v>
      </c>
      <c r="Y197" s="4">
        <v>0.67620000000000002</v>
      </c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>
        <v>0.59240000000000004</v>
      </c>
      <c r="BG197" s="14">
        <v>0.60529999999999995</v>
      </c>
      <c r="BH197" s="14">
        <v>0.17330000000000001</v>
      </c>
      <c r="BI197" s="14">
        <v>7.2800000000000004E-2</v>
      </c>
      <c r="BJ197" s="14">
        <v>0.84260000000000002</v>
      </c>
      <c r="BK197" s="14"/>
      <c r="BL197" s="14">
        <v>0.94359999999999999</v>
      </c>
      <c r="BM197" s="14">
        <v>0.76359999999999995</v>
      </c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>
        <v>0.5907</v>
      </c>
      <c r="CU197" s="4">
        <v>0.60160000000000002</v>
      </c>
      <c r="CV197" s="4">
        <v>0.1676</v>
      </c>
      <c r="CW197" s="4">
        <v>7.1800000000000003E-2</v>
      </c>
      <c r="CX197" s="4">
        <v>0.8417</v>
      </c>
      <c r="CY197" s="4">
        <v>7.6899999999999996E-2</v>
      </c>
      <c r="CZ197" s="4">
        <v>0.94140000000000001</v>
      </c>
      <c r="DA197" s="4">
        <v>1.5341</v>
      </c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0.5927</v>
      </c>
      <c r="EI197" s="5">
        <v>0.60629999999999995</v>
      </c>
      <c r="EJ197" s="5">
        <v>0.17469999999999999</v>
      </c>
      <c r="EK197" s="5">
        <v>7.1999999999999995E-2</v>
      </c>
      <c r="EL197" s="5">
        <v>0.84199999999999997</v>
      </c>
      <c r="EM197" s="5">
        <v>7.6999999999999999E-2</v>
      </c>
      <c r="EN197" s="5">
        <v>0.94089999999999996</v>
      </c>
      <c r="EO197" s="5">
        <v>1.1231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0.59119999999999995</v>
      </c>
      <c r="FW197" s="4">
        <v>0.60409999999999997</v>
      </c>
      <c r="FX197" s="4">
        <v>0.1734</v>
      </c>
      <c r="FY197" s="4">
        <v>7.22E-2</v>
      </c>
      <c r="FZ197" s="4">
        <v>0.84219999999999995</v>
      </c>
      <c r="GA197" s="4"/>
      <c r="GB197" s="4">
        <v>0.94120000000000004</v>
      </c>
      <c r="GC197" s="4">
        <v>0.67779999999999996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0.59152000000000005</v>
      </c>
      <c r="II197" s="4">
        <f t="shared" si="97"/>
        <v>0.60341999999999996</v>
      </c>
      <c r="IJ197" s="4">
        <f t="shared" si="98"/>
        <v>0.17343999999999998</v>
      </c>
      <c r="IK197" s="4">
        <f t="shared" si="99"/>
        <v>7.2219999999999993E-2</v>
      </c>
      <c r="IL197" s="4">
        <f t="shared" si="100"/>
        <v>0.84179999999999988</v>
      </c>
      <c r="IM197" s="4">
        <f t="shared" si="101"/>
        <v>7.6766666666666664E-2</v>
      </c>
      <c r="IN197" s="4">
        <f t="shared" si="102"/>
        <v>0.94194000000000011</v>
      </c>
      <c r="IO197" s="4">
        <f t="shared" si="103"/>
        <v>0.95495999999999981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r=0.5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r=0.5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r=0.5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k=10, r=0.5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k=10, r=0.5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k=10, r=0.5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r=0.5</v>
      </c>
    </row>
    <row r="198" spans="1:257" x14ac:dyDescent="0.2">
      <c r="A198" s="1" t="s">
        <v>171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>
        <v>0.58879999999999999</v>
      </c>
      <c r="S198" s="4">
        <v>0.5958</v>
      </c>
      <c r="T198" s="4">
        <v>0.19439999999999999</v>
      </c>
      <c r="U198" s="4">
        <v>6.3100000000000003E-2</v>
      </c>
      <c r="V198" s="4">
        <v>0.84640000000000004</v>
      </c>
      <c r="W198" s="4">
        <v>8.8300000000000003E-2</v>
      </c>
      <c r="X198" s="4">
        <v>0.94350000000000001</v>
      </c>
      <c r="Y198" s="4">
        <v>0.67430000000000001</v>
      </c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>
        <v>0.59209999999999996</v>
      </c>
      <c r="BG198" s="14">
        <v>0.60489999999999999</v>
      </c>
      <c r="BH198" s="14">
        <v>0.1825</v>
      </c>
      <c r="BI198" s="14">
        <v>6.3299999999999995E-2</v>
      </c>
      <c r="BJ198" s="14">
        <v>0.8488</v>
      </c>
      <c r="BK198" s="14"/>
      <c r="BL198" s="14">
        <v>0.94510000000000005</v>
      </c>
      <c r="BM198" s="14">
        <v>0.77310000000000001</v>
      </c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>
        <v>0.59</v>
      </c>
      <c r="CU198" s="4">
        <v>0.6</v>
      </c>
      <c r="CV198" s="4">
        <v>0.1782</v>
      </c>
      <c r="CW198" s="4">
        <v>6.2700000000000006E-2</v>
      </c>
      <c r="CX198" s="4">
        <v>0.84789999999999999</v>
      </c>
      <c r="CY198" s="4">
        <v>8.8800000000000004E-2</v>
      </c>
      <c r="CZ198" s="4">
        <v>0.94220000000000004</v>
      </c>
      <c r="DA198" s="4">
        <v>1.4471000000000001</v>
      </c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14">
        <v>0.59219999999999995</v>
      </c>
      <c r="EI198" s="14">
        <v>0.60550000000000004</v>
      </c>
      <c r="EJ198" s="14">
        <v>0.18410000000000001</v>
      </c>
      <c r="EK198" s="14">
        <v>6.2300000000000001E-2</v>
      </c>
      <c r="EL198" s="14">
        <v>0.84789999999999999</v>
      </c>
      <c r="EM198" s="14">
        <v>8.9800000000000005E-2</v>
      </c>
      <c r="EN198" s="14">
        <v>0.94199999999999995</v>
      </c>
      <c r="EO198" s="14">
        <v>0.75390000000000001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0.59079999999999999</v>
      </c>
      <c r="FW198" s="4">
        <v>0.60329999999999995</v>
      </c>
      <c r="FX198" s="4">
        <v>0.18579999999999999</v>
      </c>
      <c r="FY198" s="4">
        <v>6.2899999999999998E-2</v>
      </c>
      <c r="FZ198" s="4">
        <v>0.84850000000000003</v>
      </c>
      <c r="GA198" s="4"/>
      <c r="GB198" s="4">
        <v>0.94220000000000004</v>
      </c>
      <c r="GC198" s="4">
        <v>0.66869999999999996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0.59077999999999997</v>
      </c>
      <c r="II198" s="4">
        <f t="shared" si="97"/>
        <v>0.60189999999999999</v>
      </c>
      <c r="IJ198" s="4">
        <f t="shared" si="98"/>
        <v>0.185</v>
      </c>
      <c r="IK198" s="4">
        <f t="shared" si="99"/>
        <v>6.2859999999999999E-2</v>
      </c>
      <c r="IL198" s="4">
        <f t="shared" si="100"/>
        <v>0.84789999999999988</v>
      </c>
      <c r="IM198" s="4">
        <f t="shared" si="101"/>
        <v>8.896666666666668E-2</v>
      </c>
      <c r="IN198" s="4">
        <f t="shared" si="102"/>
        <v>0.94299999999999995</v>
      </c>
      <c r="IO198" s="4">
        <f t="shared" si="103"/>
        <v>0.86341999999999997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r=0.5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r=0.5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r=0.5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k=10, r=0.5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k=10, r=0.5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k=20,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k=10, r=0.5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k=50, r=0.5</v>
      </c>
    </row>
    <row r="199" spans="1:257" x14ac:dyDescent="0.2">
      <c r="A199" s="1" t="s">
        <v>172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>
        <v>0.58889999999999998</v>
      </c>
      <c r="S199" s="4">
        <v>0.58879999999999999</v>
      </c>
      <c r="T199" s="4">
        <v>0.2031</v>
      </c>
      <c r="U199" s="4">
        <v>5.74E-2</v>
      </c>
      <c r="V199" s="4">
        <v>0.82709999999999995</v>
      </c>
      <c r="W199" s="4">
        <v>9.1399999999999995E-2</v>
      </c>
      <c r="X199" s="4">
        <v>0.84440000000000004</v>
      </c>
      <c r="Y199" s="4">
        <v>0.65239999999999998</v>
      </c>
      <c r="Z199" s="5"/>
      <c r="AA199" s="5"/>
      <c r="AB199" s="5"/>
      <c r="AC199" s="5"/>
      <c r="AD199" s="5"/>
      <c r="AE199" s="5"/>
      <c r="AF199" s="5"/>
      <c r="AG199" s="5"/>
      <c r="AH199" s="4"/>
      <c r="AI199" s="4"/>
      <c r="AJ199" s="4"/>
      <c r="AK199" s="4"/>
      <c r="AL199" s="4"/>
      <c r="AM199" s="4"/>
      <c r="AN199" s="4"/>
      <c r="AO199" s="4"/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>
        <v>0.59089999999999998</v>
      </c>
      <c r="BG199" s="14">
        <v>0.59740000000000004</v>
      </c>
      <c r="BH199" s="14">
        <v>0.20019999999999999</v>
      </c>
      <c r="BI199" s="14">
        <v>5.8000000000000003E-2</v>
      </c>
      <c r="BJ199" s="14">
        <v>0.82840000000000003</v>
      </c>
      <c r="BK199" s="14"/>
      <c r="BL199" s="14">
        <v>0.84750000000000003</v>
      </c>
      <c r="BM199" s="14">
        <v>0.74919999999999998</v>
      </c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>
        <v>0.58930000000000005</v>
      </c>
      <c r="CU199" s="4">
        <v>0.59079999999999999</v>
      </c>
      <c r="CV199" s="4">
        <v>0.20080000000000001</v>
      </c>
      <c r="CW199" s="4">
        <v>5.7500000000000002E-2</v>
      </c>
      <c r="CX199" s="4">
        <v>0.82850000000000001</v>
      </c>
      <c r="CY199" s="4">
        <v>9.1300000000000006E-2</v>
      </c>
      <c r="CZ199" s="4">
        <v>0.84699999999999998</v>
      </c>
      <c r="DA199" s="4">
        <v>0.96819999999999995</v>
      </c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14">
        <v>0.59</v>
      </c>
      <c r="EI199" s="14">
        <v>0.59389999999999998</v>
      </c>
      <c r="EJ199" s="14">
        <v>0.21149999999999999</v>
      </c>
      <c r="EK199" s="14">
        <v>5.74E-2</v>
      </c>
      <c r="EL199" s="14">
        <v>0.82779999999999998</v>
      </c>
      <c r="EM199" s="14">
        <v>9.1899999999999996E-2</v>
      </c>
      <c r="EN199" s="14">
        <v>0.84650000000000003</v>
      </c>
      <c r="EO199" s="14">
        <v>2.7081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0.59050000000000002</v>
      </c>
      <c r="FW199" s="4">
        <v>0.59470000000000001</v>
      </c>
      <c r="FX199" s="4">
        <v>0.20250000000000001</v>
      </c>
      <c r="FY199" s="4">
        <v>5.7299999999999997E-2</v>
      </c>
      <c r="FZ199" s="4">
        <v>0.8276</v>
      </c>
      <c r="GA199" s="4"/>
      <c r="GB199" s="4">
        <v>0.84760000000000002</v>
      </c>
      <c r="GC199" s="4">
        <v>0.67510000000000003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0.58992</v>
      </c>
      <c r="II199" s="4">
        <f t="shared" si="97"/>
        <v>0.59311999999999998</v>
      </c>
      <c r="IJ199" s="4">
        <f t="shared" si="98"/>
        <v>0.20362</v>
      </c>
      <c r="IK199" s="4">
        <f t="shared" si="99"/>
        <v>5.7520000000000002E-2</v>
      </c>
      <c r="IL199" s="4">
        <f t="shared" si="100"/>
        <v>0.82788000000000006</v>
      </c>
      <c r="IM199" s="4">
        <f t="shared" si="101"/>
        <v>9.1533333333333342E-2</v>
      </c>
      <c r="IN199" s="4">
        <f t="shared" si="102"/>
        <v>0.84659999999999991</v>
      </c>
      <c r="IO199" s="4">
        <f t="shared" si="103"/>
        <v>1.1506000000000001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r=0.5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r=0.5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k=20, r=0.5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k=10, r=0.5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k=15, r=0.5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k=20,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k=50, r=0.5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r=0.5</v>
      </c>
    </row>
    <row r="200" spans="1:257" x14ac:dyDescent="0.2">
      <c r="A200" s="1" t="s">
        <v>173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>
        <v>0.58879999999999999</v>
      </c>
      <c r="S200" s="4">
        <v>0.59240000000000004</v>
      </c>
      <c r="T200" s="4">
        <v>0.19220000000000001</v>
      </c>
      <c r="U200" s="4">
        <v>6.93E-2</v>
      </c>
      <c r="V200" s="4">
        <v>0.84319999999999995</v>
      </c>
      <c r="W200" s="4">
        <v>0.08</v>
      </c>
      <c r="X200" s="4">
        <v>0.94379999999999997</v>
      </c>
      <c r="Y200" s="4">
        <v>0.67520000000000002</v>
      </c>
      <c r="Z200" s="5"/>
      <c r="AA200" s="5"/>
      <c r="AB200" s="5"/>
      <c r="AC200" s="5"/>
      <c r="AD200" s="5"/>
      <c r="AE200" s="5"/>
      <c r="AF200" s="5"/>
      <c r="AG200" s="5"/>
      <c r="AH200" s="4"/>
      <c r="AI200" s="4"/>
      <c r="AJ200" s="4"/>
      <c r="AK200" s="4"/>
      <c r="AL200" s="4"/>
      <c r="AM200" s="4"/>
      <c r="AN200" s="4"/>
      <c r="AO200" s="4"/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>
        <v>0.59099999999999997</v>
      </c>
      <c r="BG200" s="14">
        <v>0.59930000000000005</v>
      </c>
      <c r="BH200" s="14">
        <v>0.18410000000000001</v>
      </c>
      <c r="BI200" s="14">
        <v>6.93E-2</v>
      </c>
      <c r="BJ200" s="14">
        <v>0.84399999999999997</v>
      </c>
      <c r="BK200" s="14"/>
      <c r="BL200" s="14">
        <v>0.94510000000000005</v>
      </c>
      <c r="BM200" s="14">
        <v>0.77949999999999997</v>
      </c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>
        <v>0.58860000000000001</v>
      </c>
      <c r="CU200" s="4">
        <v>0.59440000000000004</v>
      </c>
      <c r="CV200" s="4">
        <v>0.18459999999999999</v>
      </c>
      <c r="CW200" s="4">
        <v>6.8400000000000002E-2</v>
      </c>
      <c r="CX200" s="4">
        <v>0.84389999999999998</v>
      </c>
      <c r="CY200" s="4">
        <v>8.09E-2</v>
      </c>
      <c r="CZ200" s="4">
        <v>0.9425</v>
      </c>
      <c r="DA200" s="4">
        <v>1.0823</v>
      </c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0.59050000000000002</v>
      </c>
      <c r="EI200" s="5">
        <v>0.59870000000000001</v>
      </c>
      <c r="EJ200" s="5">
        <v>0.18729999999999999</v>
      </c>
      <c r="EK200" s="5">
        <v>6.8500000000000005E-2</v>
      </c>
      <c r="EL200" s="5">
        <v>0.84289999999999998</v>
      </c>
      <c r="EM200" s="5">
        <v>8.1100000000000005E-2</v>
      </c>
      <c r="EN200" s="5">
        <v>0.94199999999999995</v>
      </c>
      <c r="EO200" s="5">
        <v>0.62580000000000002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0.58989999999999998</v>
      </c>
      <c r="FW200" s="4">
        <v>0.59799999999999998</v>
      </c>
      <c r="FX200" s="4">
        <v>0.184</v>
      </c>
      <c r="FY200" s="4">
        <v>6.88E-2</v>
      </c>
      <c r="FZ200" s="4">
        <v>0.84360000000000002</v>
      </c>
      <c r="GA200" s="4"/>
      <c r="GB200" s="4">
        <v>0.94240000000000002</v>
      </c>
      <c r="GC200" s="4">
        <v>0.67349999999999999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0.58976000000000006</v>
      </c>
      <c r="II200" s="4">
        <f t="shared" si="97"/>
        <v>0.59655999999999998</v>
      </c>
      <c r="IJ200" s="4">
        <f t="shared" si="98"/>
        <v>0.18643999999999999</v>
      </c>
      <c r="IK200" s="4">
        <f t="shared" si="99"/>
        <v>6.8860000000000005E-2</v>
      </c>
      <c r="IL200" s="4">
        <f t="shared" si="100"/>
        <v>0.84352000000000005</v>
      </c>
      <c r="IM200" s="4">
        <f t="shared" si="101"/>
        <v>8.0666666666666664E-2</v>
      </c>
      <c r="IN200" s="4">
        <f t="shared" si="102"/>
        <v>0.94316</v>
      </c>
      <c r="IO200" s="4">
        <f t="shared" si="103"/>
        <v>0.76725999999999994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k=15, r=0.5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r=0.5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r=0.5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r=0.5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k=10, r=0.5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k=20,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k=10, r=0.5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k=20, r=0.5</v>
      </c>
    </row>
    <row r="201" spans="1:257" x14ac:dyDescent="0.2">
      <c r="A201" s="1" t="s">
        <v>174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/>
      <c r="AI201" s="4"/>
      <c r="AJ201" s="4"/>
      <c r="AK201" s="4"/>
      <c r="AL201" s="4"/>
      <c r="AM201" s="4"/>
      <c r="AN201" s="4"/>
      <c r="AO201" s="4"/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 t="e">
        <f t="shared" si="96"/>
        <v>#DIV/0!</v>
      </c>
      <c r="II201" s="4" t="e">
        <f t="shared" si="97"/>
        <v>#DIV/0!</v>
      </c>
      <c r="IJ201" s="4" t="e">
        <f t="shared" si="98"/>
        <v>#DIV/0!</v>
      </c>
      <c r="IK201" s="4" t="e">
        <f t="shared" si="99"/>
        <v>#DIV/0!</v>
      </c>
      <c r="IL201" s="4" t="e">
        <f t="shared" si="100"/>
        <v>#DIV/0!</v>
      </c>
      <c r="IM201" s="4" t="e">
        <f t="shared" si="101"/>
        <v>#DIV/0!</v>
      </c>
      <c r="IN201" s="4" t="e">
        <f t="shared" si="102"/>
        <v>#DIV/0!</v>
      </c>
      <c r="IO201" s="4" t="e">
        <f t="shared" si="103"/>
        <v>#DIV/0!</v>
      </c>
      <c r="IP201" s="1" t="e" cm="1">
        <f t="array" aca="1" ref="IP201" ca="1">CONCATENATE(INDIRECT(ADDRESS(1,MATCH(_xlfn.MINIFS(B201:IG201,metrics.rec,"MAE"),B201:IG201,0)+1)), ", ", INDIRECT(ADDRESS(2,MATCH(_xlfn.MINIFS(B201:IG201,metrics.rec,"MAE"),B201:IG201,0)+1)))</f>
        <v>#N/A</v>
      </c>
      <c r="IQ201" s="1" t="e" cm="1">
        <f t="array" aca="1" ref="IQ201" ca="1">CONCATENATE(INDIRECT(ADDRESS(1,MATCH(_xlfn.MINIFS(B201:IG201,metrics.rec,"MSE"),B201:IG201,0)+1)), ", ", INDIRECT(ADDRESS(2,MATCH(_xlfn.MINIFS(B201:IG201,metrics.rec,"MSE"),B201:IG201,0)+1)))</f>
        <v>#N/A</v>
      </c>
      <c r="IR201" s="1" t="e" cm="1">
        <f t="array" aca="1" ref="IR201" ca="1">CONCATENATE(INDIRECT(ADDRESS(1,MATCH(_xlfn.MAXIFS(B201:IG201,metrics.rec,"R"),B201:IG201,0)+1)), ", ", INDIRECT(ADDRESS(2,MATCH(_xlfn.MAXIFS(B201:IG201,metrics.rec,"R"),B201:IG201,0)+1)))</f>
        <v>#N/A</v>
      </c>
      <c r="IS201" s="1" t="e" cm="1">
        <f t="array" aca="1" ref="IS201" ca="1">CONCATENATE(INDIRECT(ADDRESS(1,MATCH(_xlfn.MAXIFS(B201:IG201,metrics.rec,"Precision"),B201:IG201,0)+1)), ", ", INDIRECT(ADDRESS(2,MATCH(_xlfn.MAXIFS(B201:IG201,metrics.rec,"Precision"),B201:IG201,0)+1)))</f>
        <v>#N/A</v>
      </c>
      <c r="IT201" s="1" t="e" cm="1">
        <f t="array" aca="1" ref="IT201" ca="1">CONCATENATE(INDIRECT(ADDRESS(1,MATCH(_xlfn.MAXIFS(B201:IG201,metrics.rec,"Recall"),B201:IG201,0)+1)), ", ", INDIRECT(ADDRESS(2,MATCH(_xlfn.MAXIFS(B201:IG201,metrics.rec,"Recall"),B201:IG201,0)+1)))</f>
        <v>#N/A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e" cm="1">
        <f t="array" aca="1" ref="IV201" ca="1">CONCATENATE(INDIRECT(ADDRESS(1,MATCH(_xlfn.MAXIFS(B201:IG201,metrics.rec,"Recatio"),B201:IG201,0)+1)), ", ", INDIRECT(ADDRESS(2,MATCH(_xlfn.MAXIFS(B201:IG201,metrics.rec,"Recatio"),B201:IG201,0)+1)))</f>
        <v>#N/A</v>
      </c>
      <c r="IW201" s="1" t="e" cm="1">
        <f t="array" aca="1" ref="IW201" ca="1">CONCATENATE(INDIRECT(ADDRESS(1,MATCH(_xlfn.MINIFS(B201:IG201,metrics.rec,"Time"),B201:IG201,0)+1)), ", ", INDIRECT(ADDRESS(2,MATCH(_xlfn.MINIFS(B201:IG201,metrics.rec,"Time"),B201:IG201,0)+1)))</f>
        <v>#N/A</v>
      </c>
    </row>
    <row r="202" spans="1:257" x14ac:dyDescent="0.2">
      <c r="A202" s="1" t="s">
        <v>175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/>
      <c r="AI202" s="4"/>
      <c r="AJ202" s="4"/>
      <c r="AK202" s="4"/>
      <c r="AL202" s="4"/>
      <c r="AM202" s="4"/>
      <c r="AN202" s="4"/>
      <c r="AO202" s="4"/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 t="e">
        <f t="shared" si="96"/>
        <v>#DIV/0!</v>
      </c>
      <c r="II202" s="4" t="e">
        <f t="shared" si="97"/>
        <v>#DIV/0!</v>
      </c>
      <c r="IJ202" s="4" t="e">
        <f t="shared" si="98"/>
        <v>#DIV/0!</v>
      </c>
      <c r="IK202" s="4" t="e">
        <f t="shared" si="99"/>
        <v>#DIV/0!</v>
      </c>
      <c r="IL202" s="4" t="e">
        <f t="shared" si="100"/>
        <v>#DIV/0!</v>
      </c>
      <c r="IM202" s="4" t="e">
        <f t="shared" si="101"/>
        <v>#DIV/0!</v>
      </c>
      <c r="IN202" s="4" t="e">
        <f t="shared" si="102"/>
        <v>#DIV/0!</v>
      </c>
      <c r="IO202" s="4" t="e">
        <f t="shared" si="103"/>
        <v>#DIV/0!</v>
      </c>
      <c r="IP202" s="1" t="e" cm="1">
        <f t="array" aca="1" ref="IP202" ca="1">CONCATENATE(INDIRECT(ADDRESS(1,MATCH(_xlfn.MINIFS(B202:IG202,metrics.rec,"MAE"),B202:IG202,0)+1)), ", ", INDIRECT(ADDRESS(2,MATCH(_xlfn.MINIFS(B202:IG202,metrics.rec,"MAE"),B202:IG202,0)+1)))</f>
        <v>#N/A</v>
      </c>
      <c r="IQ202" s="1" t="e" cm="1">
        <f t="array" aca="1" ref="IQ202" ca="1">CONCATENATE(INDIRECT(ADDRESS(1,MATCH(_xlfn.MINIFS(B202:IG202,metrics.rec,"MSE"),B202:IG202,0)+1)), ", ", INDIRECT(ADDRESS(2,MATCH(_xlfn.MINIFS(B202:IG202,metrics.rec,"MSE"),B202:IG202,0)+1)))</f>
        <v>#N/A</v>
      </c>
      <c r="IR202" s="1" t="e" cm="1">
        <f t="array" aca="1" ref="IR202" ca="1">CONCATENATE(INDIRECT(ADDRESS(1,MATCH(_xlfn.MAXIFS(B202:IG202,metrics.rec,"R"),B202:IG202,0)+1)), ", ", INDIRECT(ADDRESS(2,MATCH(_xlfn.MAXIFS(B202:IG202,metrics.rec,"R"),B202:IG202,0)+1)))</f>
        <v>#N/A</v>
      </c>
      <c r="IS202" s="1" t="e" cm="1">
        <f t="array" aca="1" ref="IS202" ca="1">CONCATENATE(INDIRECT(ADDRESS(1,MATCH(_xlfn.MAXIFS(B202:IG202,metrics.rec,"Precision"),B202:IG202,0)+1)), ", ", INDIRECT(ADDRESS(2,MATCH(_xlfn.MAXIFS(B202:IG202,metrics.rec,"Precision"),B202:IG202,0)+1)))</f>
        <v>#N/A</v>
      </c>
      <c r="IT202" s="1" t="e" cm="1">
        <f t="array" aca="1" ref="IT202" ca="1">CONCATENATE(INDIRECT(ADDRESS(1,MATCH(_xlfn.MAXIFS(B202:IG202,metrics.rec,"Recall"),B202:IG202,0)+1)), ", ", INDIRECT(ADDRESS(2,MATCH(_xlfn.MAXIFS(B202:IG202,metrics.rec,"Recall"),B202:IG202,0)+1)))</f>
        <v>#N/A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e" cm="1">
        <f t="array" aca="1" ref="IV202" ca="1">CONCATENATE(INDIRECT(ADDRESS(1,MATCH(_xlfn.MAXIFS(B202:IG202,metrics.rec,"Recatio"),B202:IG202,0)+1)), ", ", INDIRECT(ADDRESS(2,MATCH(_xlfn.MAXIFS(B202:IG202,metrics.rec,"Recatio"),B202:IG202,0)+1)))</f>
        <v>#N/A</v>
      </c>
      <c r="IW202" s="1" t="e" cm="1">
        <f t="array" aca="1" ref="IW202" ca="1">CONCATENATE(INDIRECT(ADDRESS(1,MATCH(_xlfn.MINIFS(B202:IG202,metrics.rec,"Time"),B202:IG202,0)+1)), ", ", INDIRECT(ADDRESS(2,MATCH(_xlfn.MINIFS(B202:IG202,metrics.rec,"Time"),B202:IG202,0)+1)))</f>
        <v>#N/A</v>
      </c>
    </row>
    <row r="203" spans="1:257" x14ac:dyDescent="0.2">
      <c r="A203" s="1" t="s">
        <v>176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/>
      <c r="AI203" s="4"/>
      <c r="AJ203" s="4"/>
      <c r="AK203" s="4"/>
      <c r="AL203" s="4"/>
      <c r="AM203" s="4"/>
      <c r="AN203" s="4"/>
      <c r="AO203" s="4"/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 t="e">
        <f t="shared" si="96"/>
        <v>#DIV/0!</v>
      </c>
      <c r="II203" s="4" t="e">
        <f t="shared" si="97"/>
        <v>#DIV/0!</v>
      </c>
      <c r="IJ203" s="4" t="e">
        <f t="shared" si="98"/>
        <v>#DIV/0!</v>
      </c>
      <c r="IK203" s="4" t="e">
        <f t="shared" si="99"/>
        <v>#DIV/0!</v>
      </c>
      <c r="IL203" s="4" t="e">
        <f t="shared" si="100"/>
        <v>#DIV/0!</v>
      </c>
      <c r="IM203" s="4" t="e">
        <f t="shared" si="101"/>
        <v>#DIV/0!</v>
      </c>
      <c r="IN203" s="4" t="e">
        <f t="shared" si="102"/>
        <v>#DIV/0!</v>
      </c>
      <c r="IO203" s="4" t="e">
        <f t="shared" si="103"/>
        <v>#DIV/0!</v>
      </c>
      <c r="IP203" s="1" t="e" cm="1">
        <f t="array" aca="1" ref="IP203" ca="1">CONCATENATE(INDIRECT(ADDRESS(1,MATCH(_xlfn.MINIFS(B203:IG203,metrics.rec,"MAE"),B203:IG203,0)+1)), ", ", INDIRECT(ADDRESS(2,MATCH(_xlfn.MINIFS(B203:IG203,metrics.rec,"MAE"),B203:IG203,0)+1)))</f>
        <v>#N/A</v>
      </c>
      <c r="IQ203" s="1" t="e" cm="1">
        <f t="array" aca="1" ref="IQ203" ca="1">CONCATENATE(INDIRECT(ADDRESS(1,MATCH(_xlfn.MINIFS(B203:IG203,metrics.rec,"MSE"),B203:IG203,0)+1)), ", ", INDIRECT(ADDRESS(2,MATCH(_xlfn.MINIFS(B203:IG203,metrics.rec,"MSE"),B203:IG203,0)+1)))</f>
        <v>#N/A</v>
      </c>
      <c r="IR203" s="1" t="e" cm="1">
        <f t="array" aca="1" ref="IR203" ca="1">CONCATENATE(INDIRECT(ADDRESS(1,MATCH(_xlfn.MAXIFS(B203:IG203,metrics.rec,"R"),B203:IG203,0)+1)), ", ", INDIRECT(ADDRESS(2,MATCH(_xlfn.MAXIFS(B203:IG203,metrics.rec,"R"),B203:IG203,0)+1)))</f>
        <v>#N/A</v>
      </c>
      <c r="IS203" s="1" t="e" cm="1">
        <f t="array" aca="1" ref="IS203" ca="1">CONCATENATE(INDIRECT(ADDRESS(1,MATCH(_xlfn.MAXIFS(B203:IG203,metrics.rec,"Precision"),B203:IG203,0)+1)), ", ", INDIRECT(ADDRESS(2,MATCH(_xlfn.MAXIFS(B203:IG203,metrics.rec,"Precision"),B203:IG203,0)+1)))</f>
        <v>#N/A</v>
      </c>
      <c r="IT203" s="1" t="e" cm="1">
        <f t="array" aca="1" ref="IT203" ca="1">CONCATENATE(INDIRECT(ADDRESS(1,MATCH(_xlfn.MAXIFS(B203:IG203,metrics.rec,"Recall"),B203:IG203,0)+1)), ", ", INDIRECT(ADDRESS(2,MATCH(_xlfn.MAXIFS(B203:IG203,metrics.rec,"Recall"),B203:IG203,0)+1)))</f>
        <v>#N/A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e" cm="1">
        <f t="array" aca="1" ref="IV203" ca="1">CONCATENATE(INDIRECT(ADDRESS(1,MATCH(_xlfn.MAXIFS(B203:IG203,metrics.rec,"Recatio"),B203:IG203,0)+1)), ", ", INDIRECT(ADDRESS(2,MATCH(_xlfn.MAXIFS(B203:IG203,metrics.rec,"Recatio"),B203:IG203,0)+1)))</f>
        <v>#N/A</v>
      </c>
      <c r="IW203" s="1" t="e" cm="1">
        <f t="array" aca="1" ref="IW203" ca="1">CONCATENATE(INDIRECT(ADDRESS(1,MATCH(_xlfn.MINIFS(B203:IG203,metrics.rec,"Time"),B203:IG203,0)+1)), ", ", INDIRECT(ADDRESS(2,MATCH(_xlfn.MINIFS(B203:IG203,metrics.rec,"Time"),B203:IG203,0)+1)))</f>
        <v>#N/A</v>
      </c>
    </row>
    <row r="204" spans="1:257" x14ac:dyDescent="0.2">
      <c r="A204" s="1" t="s">
        <v>177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/>
      <c r="AI204" s="4"/>
      <c r="AJ204" s="4"/>
      <c r="AK204" s="4"/>
      <c r="AL204" s="4"/>
      <c r="AM204" s="4"/>
      <c r="AN204" s="4"/>
      <c r="AO204" s="4"/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 t="e">
        <f t="shared" si="96"/>
        <v>#DIV/0!</v>
      </c>
      <c r="II204" s="4" t="e">
        <f t="shared" si="97"/>
        <v>#DIV/0!</v>
      </c>
      <c r="IJ204" s="4" t="e">
        <f t="shared" si="98"/>
        <v>#DIV/0!</v>
      </c>
      <c r="IK204" s="4" t="e">
        <f t="shared" si="99"/>
        <v>#DIV/0!</v>
      </c>
      <c r="IL204" s="4" t="e">
        <f t="shared" si="100"/>
        <v>#DIV/0!</v>
      </c>
      <c r="IM204" s="4" t="e">
        <f t="shared" si="101"/>
        <v>#DIV/0!</v>
      </c>
      <c r="IN204" s="4" t="e">
        <f t="shared" si="102"/>
        <v>#DIV/0!</v>
      </c>
      <c r="IO204" s="4" t="e">
        <f t="shared" si="103"/>
        <v>#DIV/0!</v>
      </c>
      <c r="IP204" s="1" t="e" cm="1">
        <f t="array" aca="1" ref="IP204" ca="1">CONCATENATE(INDIRECT(ADDRESS(1,MATCH(_xlfn.MINIFS(B204:IG204,metrics.rec,"MAE"),B204:IG204,0)+1)), ", ", INDIRECT(ADDRESS(2,MATCH(_xlfn.MINIFS(B204:IG204,metrics.rec,"MAE"),B204:IG204,0)+1)))</f>
        <v>#N/A</v>
      </c>
      <c r="IQ204" s="1" t="e" cm="1">
        <f t="array" aca="1" ref="IQ204" ca="1">CONCATENATE(INDIRECT(ADDRESS(1,MATCH(_xlfn.MINIFS(B204:IG204,metrics.rec,"MSE"),B204:IG204,0)+1)), ", ", INDIRECT(ADDRESS(2,MATCH(_xlfn.MINIFS(B204:IG204,metrics.rec,"MSE"),B204:IG204,0)+1)))</f>
        <v>#N/A</v>
      </c>
      <c r="IR204" s="1" t="e" cm="1">
        <f t="array" aca="1" ref="IR204" ca="1">CONCATENATE(INDIRECT(ADDRESS(1,MATCH(_xlfn.MAXIFS(B204:IG204,metrics.rec,"R"),B204:IG204,0)+1)), ", ", INDIRECT(ADDRESS(2,MATCH(_xlfn.MAXIFS(B204:IG204,metrics.rec,"R"),B204:IG204,0)+1)))</f>
        <v>#N/A</v>
      </c>
      <c r="IS204" s="1" t="e" cm="1">
        <f t="array" aca="1" ref="IS204" ca="1">CONCATENATE(INDIRECT(ADDRESS(1,MATCH(_xlfn.MAXIFS(B204:IG204,metrics.rec,"Precision"),B204:IG204,0)+1)), ", ", INDIRECT(ADDRESS(2,MATCH(_xlfn.MAXIFS(B204:IG204,metrics.rec,"Precision"),B204:IG204,0)+1)))</f>
        <v>#N/A</v>
      </c>
      <c r="IT204" s="1" t="e" cm="1">
        <f t="array" aca="1" ref="IT204" ca="1">CONCATENATE(INDIRECT(ADDRESS(1,MATCH(_xlfn.MAXIFS(B204:IG204,metrics.rec,"Recall"),B204:IG204,0)+1)), ", ", INDIRECT(ADDRESS(2,MATCH(_xlfn.MAXIFS(B204:IG204,metrics.rec,"Recall"),B204:IG204,0)+1)))</f>
        <v>#N/A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e" cm="1">
        <f t="array" aca="1" ref="IV204" ca="1">CONCATENATE(INDIRECT(ADDRESS(1,MATCH(_xlfn.MAXIFS(B204:IG204,metrics.rec,"Recatio"),B204:IG204,0)+1)), ", ", INDIRECT(ADDRESS(2,MATCH(_xlfn.MAXIFS(B204:IG204,metrics.rec,"Recatio"),B204:IG204,0)+1)))</f>
        <v>#N/A</v>
      </c>
      <c r="IW204" s="1" t="e" cm="1">
        <f t="array" aca="1" ref="IW204" ca="1">CONCATENATE(INDIRECT(ADDRESS(1,MATCH(_xlfn.MINIFS(B204:IG204,metrics.rec,"Time"),B204:IG204,0)+1)), ", ", INDIRECT(ADDRESS(2,MATCH(_xlfn.MINIFS(B204:IG204,metrics.rec,"Time"),B204:IG204,0)+1)))</f>
        <v>#N/A</v>
      </c>
    </row>
    <row r="205" spans="1:257" x14ac:dyDescent="0.2">
      <c r="A205" s="1" t="s">
        <v>178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/>
      <c r="AI205" s="4"/>
      <c r="AJ205" s="4"/>
      <c r="AK205" s="4"/>
      <c r="AL205" s="4"/>
      <c r="AM205" s="4"/>
      <c r="AN205" s="4"/>
      <c r="AO205" s="4"/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 t="e">
        <f t="shared" si="96"/>
        <v>#DIV/0!</v>
      </c>
      <c r="II205" s="4" t="e">
        <f t="shared" si="97"/>
        <v>#DIV/0!</v>
      </c>
      <c r="IJ205" s="4" t="e">
        <f t="shared" si="98"/>
        <v>#DIV/0!</v>
      </c>
      <c r="IK205" s="4" t="e">
        <f t="shared" si="99"/>
        <v>#DIV/0!</v>
      </c>
      <c r="IL205" s="4" t="e">
        <f t="shared" si="100"/>
        <v>#DIV/0!</v>
      </c>
      <c r="IM205" s="4" t="e">
        <f t="shared" si="101"/>
        <v>#DIV/0!</v>
      </c>
      <c r="IN205" s="4" t="e">
        <f t="shared" si="102"/>
        <v>#DIV/0!</v>
      </c>
      <c r="IO205" s="4" t="e">
        <f t="shared" si="103"/>
        <v>#DIV/0!</v>
      </c>
      <c r="IP205" s="1" t="e" cm="1">
        <f t="array" aca="1" ref="IP205" ca="1">CONCATENATE(INDIRECT(ADDRESS(1,MATCH(_xlfn.MINIFS(B205:IG205,metrics.rec,"MAE"),B205:IG205,0)+1)), ", ", INDIRECT(ADDRESS(2,MATCH(_xlfn.MINIFS(B205:IG205,metrics.rec,"MAE"),B205:IG205,0)+1)))</f>
        <v>#N/A</v>
      </c>
      <c r="IQ205" s="1" t="e" cm="1">
        <f t="array" aca="1" ref="IQ205" ca="1">CONCATENATE(INDIRECT(ADDRESS(1,MATCH(_xlfn.MINIFS(B205:IG205,metrics.rec,"MSE"),B205:IG205,0)+1)), ", ", INDIRECT(ADDRESS(2,MATCH(_xlfn.MINIFS(B205:IG205,metrics.rec,"MSE"),B205:IG205,0)+1)))</f>
        <v>#N/A</v>
      </c>
      <c r="IR205" s="1" t="e" cm="1">
        <f t="array" aca="1" ref="IR205" ca="1">CONCATENATE(INDIRECT(ADDRESS(1,MATCH(_xlfn.MAXIFS(B205:IG205,metrics.rec,"R"),B205:IG205,0)+1)), ", ", INDIRECT(ADDRESS(2,MATCH(_xlfn.MAXIFS(B205:IG205,metrics.rec,"R"),B205:IG205,0)+1)))</f>
        <v>#N/A</v>
      </c>
      <c r="IS205" s="1" t="e" cm="1">
        <f t="array" aca="1" ref="IS205" ca="1">CONCATENATE(INDIRECT(ADDRESS(1,MATCH(_xlfn.MAXIFS(B205:IG205,metrics.rec,"Precision"),B205:IG205,0)+1)), ", ", INDIRECT(ADDRESS(2,MATCH(_xlfn.MAXIFS(B205:IG205,metrics.rec,"Precision"),B205:IG205,0)+1)))</f>
        <v>#N/A</v>
      </c>
      <c r="IT205" s="1" t="e" cm="1">
        <f t="array" aca="1" ref="IT205" ca="1">CONCATENATE(INDIRECT(ADDRESS(1,MATCH(_xlfn.MAXIFS(B205:IG205,metrics.rec,"Recall"),B205:IG205,0)+1)), ", ", INDIRECT(ADDRESS(2,MATCH(_xlfn.MAXIFS(B205:IG205,metrics.rec,"Recall"),B205:IG205,0)+1)))</f>
        <v>#N/A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e" cm="1">
        <f t="array" aca="1" ref="IV205" ca="1">CONCATENATE(INDIRECT(ADDRESS(1,MATCH(_xlfn.MAXIFS(B205:IG205,metrics.rec,"Recatio"),B205:IG205,0)+1)), ", ", INDIRECT(ADDRESS(2,MATCH(_xlfn.MAXIFS(B205:IG205,metrics.rec,"Recatio"),B205:IG205,0)+1)))</f>
        <v>#N/A</v>
      </c>
      <c r="IW205" s="1" t="e" cm="1">
        <f t="array" aca="1" ref="IW205" ca="1">CONCATENATE(INDIRECT(ADDRESS(1,MATCH(_xlfn.MINIFS(B205:IG205,metrics.rec,"Time"),B205:IG205,0)+1)), ", ", INDIRECT(ADDRESS(2,MATCH(_xlfn.MINIFS(B205:IG205,metrics.rec,"Time"),B205:IG205,0)+1)))</f>
        <v>#N/A</v>
      </c>
    </row>
    <row r="206" spans="1:257" x14ac:dyDescent="0.2">
      <c r="A206" s="1" t="s">
        <v>179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/>
      <c r="AI206" s="4"/>
      <c r="AJ206" s="4"/>
      <c r="AK206" s="4"/>
      <c r="AL206" s="4"/>
      <c r="AM206" s="4"/>
      <c r="AN206" s="4"/>
      <c r="AO206" s="4"/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 t="e">
        <f t="shared" si="96"/>
        <v>#DIV/0!</v>
      </c>
      <c r="II206" s="4" t="e">
        <f t="shared" si="97"/>
        <v>#DIV/0!</v>
      </c>
      <c r="IJ206" s="4" t="e">
        <f t="shared" si="98"/>
        <v>#DIV/0!</v>
      </c>
      <c r="IK206" s="4" t="e">
        <f t="shared" si="99"/>
        <v>#DIV/0!</v>
      </c>
      <c r="IL206" s="4" t="e">
        <f t="shared" si="100"/>
        <v>#DIV/0!</v>
      </c>
      <c r="IM206" s="4" t="e">
        <f t="shared" si="101"/>
        <v>#DIV/0!</v>
      </c>
      <c r="IN206" s="4" t="e">
        <f t="shared" si="102"/>
        <v>#DIV/0!</v>
      </c>
      <c r="IO206" s="4" t="e">
        <f t="shared" si="103"/>
        <v>#DIV/0!</v>
      </c>
      <c r="IP206" s="1" t="e" cm="1">
        <f t="array" aca="1" ref="IP206" ca="1">CONCATENATE(INDIRECT(ADDRESS(1,MATCH(_xlfn.MINIFS(B206:IG206,metrics.rec,"MAE"),B206:IG206,0)+1)), ", ", INDIRECT(ADDRESS(2,MATCH(_xlfn.MINIFS(B206:IG206,metrics.rec,"MAE"),B206:IG206,0)+1)))</f>
        <v>#N/A</v>
      </c>
      <c r="IQ206" s="1" t="e" cm="1">
        <f t="array" aca="1" ref="IQ206" ca="1">CONCATENATE(INDIRECT(ADDRESS(1,MATCH(_xlfn.MINIFS(B206:IG206,metrics.rec,"MSE"),B206:IG206,0)+1)), ", ", INDIRECT(ADDRESS(2,MATCH(_xlfn.MINIFS(B206:IG206,metrics.rec,"MSE"),B206:IG206,0)+1)))</f>
        <v>#N/A</v>
      </c>
      <c r="IR206" s="1" t="e" cm="1">
        <f t="array" aca="1" ref="IR206" ca="1">CONCATENATE(INDIRECT(ADDRESS(1,MATCH(_xlfn.MAXIFS(B206:IG206,metrics.rec,"R"),B206:IG206,0)+1)), ", ", INDIRECT(ADDRESS(2,MATCH(_xlfn.MAXIFS(B206:IG206,metrics.rec,"R"),B206:IG206,0)+1)))</f>
        <v>#N/A</v>
      </c>
      <c r="IS206" s="1" t="e" cm="1">
        <f t="array" aca="1" ref="IS206" ca="1">CONCATENATE(INDIRECT(ADDRESS(1,MATCH(_xlfn.MAXIFS(B206:IG206,metrics.rec,"Precision"),B206:IG206,0)+1)), ", ", INDIRECT(ADDRESS(2,MATCH(_xlfn.MAXIFS(B206:IG206,metrics.rec,"Precision"),B206:IG206,0)+1)))</f>
        <v>#N/A</v>
      </c>
      <c r="IT206" s="1" t="e" cm="1">
        <f t="array" aca="1" ref="IT206" ca="1">CONCATENATE(INDIRECT(ADDRESS(1,MATCH(_xlfn.MAXIFS(B206:IG206,metrics.rec,"Recall"),B206:IG206,0)+1)), ", ", INDIRECT(ADDRESS(2,MATCH(_xlfn.MAXIFS(B206:IG206,metrics.rec,"Recall"),B206:IG206,0)+1)))</f>
        <v>#N/A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e" cm="1">
        <f t="array" aca="1" ref="IV206" ca="1">CONCATENATE(INDIRECT(ADDRESS(1,MATCH(_xlfn.MAXIFS(B206:IG206,metrics.rec,"Recatio"),B206:IG206,0)+1)), ", ", INDIRECT(ADDRESS(2,MATCH(_xlfn.MAXIFS(B206:IG206,metrics.rec,"Recatio"),B206:IG206,0)+1)))</f>
        <v>#N/A</v>
      </c>
      <c r="IW206" s="1" t="e" cm="1">
        <f t="array" aca="1" ref="IW206" ca="1">CONCATENATE(INDIRECT(ADDRESS(1,MATCH(_xlfn.MINIFS(B206:IG206,metrics.rec,"Time"),B206:IG206,0)+1)), ", ", INDIRECT(ADDRESS(2,MATCH(_xlfn.MINIFS(B206:IG206,metrics.rec,"Time"),B206:IG206,0)+1)))</f>
        <v>#N/A</v>
      </c>
    </row>
    <row r="207" spans="1:257" x14ac:dyDescent="0.2">
      <c r="A207" s="1" t="s">
        <v>180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/>
      <c r="AI207" s="4"/>
      <c r="AJ207" s="4"/>
      <c r="AK207" s="4"/>
      <c r="AL207" s="4"/>
      <c r="AM207" s="4"/>
      <c r="AN207" s="4"/>
      <c r="AO207" s="4"/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 t="e">
        <f t="shared" si="96"/>
        <v>#DIV/0!</v>
      </c>
      <c r="II207" s="4" t="e">
        <f t="shared" si="97"/>
        <v>#DIV/0!</v>
      </c>
      <c r="IJ207" s="4" t="e">
        <f t="shared" si="98"/>
        <v>#DIV/0!</v>
      </c>
      <c r="IK207" s="4" t="e">
        <f t="shared" si="99"/>
        <v>#DIV/0!</v>
      </c>
      <c r="IL207" s="4" t="e">
        <f t="shared" si="100"/>
        <v>#DIV/0!</v>
      </c>
      <c r="IM207" s="4" t="e">
        <f t="shared" si="101"/>
        <v>#DIV/0!</v>
      </c>
      <c r="IN207" s="4" t="e">
        <f t="shared" si="102"/>
        <v>#DIV/0!</v>
      </c>
      <c r="IO207" s="4" t="e">
        <f t="shared" si="103"/>
        <v>#DIV/0!</v>
      </c>
      <c r="IP207" s="1" t="e" cm="1">
        <f t="array" aca="1" ref="IP207" ca="1">CONCATENATE(INDIRECT(ADDRESS(1,MATCH(_xlfn.MINIFS(B207:IG207,metrics.rec,"MAE"),B207:IG207,0)+1)), ", ", INDIRECT(ADDRESS(2,MATCH(_xlfn.MINIFS(B207:IG207,metrics.rec,"MAE"),B207:IG207,0)+1)))</f>
        <v>#N/A</v>
      </c>
      <c r="IQ207" s="1" t="e" cm="1">
        <f t="array" aca="1" ref="IQ207" ca="1">CONCATENATE(INDIRECT(ADDRESS(1,MATCH(_xlfn.MINIFS(B207:IG207,metrics.rec,"MSE"),B207:IG207,0)+1)), ", ", INDIRECT(ADDRESS(2,MATCH(_xlfn.MINIFS(B207:IG207,metrics.rec,"MSE"),B207:IG207,0)+1)))</f>
        <v>#N/A</v>
      </c>
      <c r="IR207" s="1" t="e" cm="1">
        <f t="array" aca="1" ref="IR207" ca="1">CONCATENATE(INDIRECT(ADDRESS(1,MATCH(_xlfn.MAXIFS(B207:IG207,metrics.rec,"R"),B207:IG207,0)+1)), ", ", INDIRECT(ADDRESS(2,MATCH(_xlfn.MAXIFS(B207:IG207,metrics.rec,"R"),B207:IG207,0)+1)))</f>
        <v>#N/A</v>
      </c>
      <c r="IS207" s="1" t="e" cm="1">
        <f t="array" aca="1" ref="IS207" ca="1">CONCATENATE(INDIRECT(ADDRESS(1,MATCH(_xlfn.MAXIFS(B207:IG207,metrics.rec,"Precision"),B207:IG207,0)+1)), ", ", INDIRECT(ADDRESS(2,MATCH(_xlfn.MAXIFS(B207:IG207,metrics.rec,"Precision"),B207:IG207,0)+1)))</f>
        <v>#N/A</v>
      </c>
      <c r="IT207" s="1" t="e" cm="1">
        <f t="array" aca="1" ref="IT207" ca="1">CONCATENATE(INDIRECT(ADDRESS(1,MATCH(_xlfn.MAXIFS(B207:IG207,metrics.rec,"Recall"),B207:IG207,0)+1)), ", ", INDIRECT(ADDRESS(2,MATCH(_xlfn.MAXIFS(B207:IG207,metrics.rec,"Recall"),B207:IG207,0)+1)))</f>
        <v>#N/A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e" cm="1">
        <f t="array" aca="1" ref="IV207" ca="1">CONCATENATE(INDIRECT(ADDRESS(1,MATCH(_xlfn.MAXIFS(B207:IG207,metrics.rec,"Recatio"),B207:IG207,0)+1)), ", ", INDIRECT(ADDRESS(2,MATCH(_xlfn.MAXIFS(B207:IG207,metrics.rec,"Recatio"),B207:IG207,0)+1)))</f>
        <v>#N/A</v>
      </c>
      <c r="IW207" s="1" t="e" cm="1">
        <f t="array" aca="1" ref="IW207" ca="1">CONCATENATE(INDIRECT(ADDRESS(1,MATCH(_xlfn.MINIFS(B207:IG207,metrics.rec,"Time"),B207:IG207,0)+1)), ", ", INDIRECT(ADDRESS(2,MATCH(_xlfn.MINIFS(B207:IG207,metrics.rec,"Time"),B207:IG207,0)+1)))</f>
        <v>#N/A</v>
      </c>
    </row>
    <row r="208" spans="1:257" x14ac:dyDescent="0.2">
      <c r="A208" s="1" t="s">
        <v>181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/>
      <c r="AI208" s="4"/>
      <c r="AJ208" s="4"/>
      <c r="AK208" s="4"/>
      <c r="AL208" s="4"/>
      <c r="AM208" s="4"/>
      <c r="AN208" s="4"/>
      <c r="AO208" s="4"/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 t="e">
        <f t="shared" si="96"/>
        <v>#DIV/0!</v>
      </c>
      <c r="II208" s="4" t="e">
        <f t="shared" si="97"/>
        <v>#DIV/0!</v>
      </c>
      <c r="IJ208" s="4" t="e">
        <f t="shared" si="98"/>
        <v>#DIV/0!</v>
      </c>
      <c r="IK208" s="4" t="e">
        <f t="shared" si="99"/>
        <v>#DIV/0!</v>
      </c>
      <c r="IL208" s="4" t="e">
        <f t="shared" si="100"/>
        <v>#DIV/0!</v>
      </c>
      <c r="IM208" s="4" t="e">
        <f t="shared" si="101"/>
        <v>#DIV/0!</v>
      </c>
      <c r="IN208" s="4" t="e">
        <f t="shared" si="102"/>
        <v>#DIV/0!</v>
      </c>
      <c r="IO208" s="4" t="e">
        <f t="shared" si="103"/>
        <v>#DIV/0!</v>
      </c>
      <c r="IP208" s="1" t="e" cm="1">
        <f t="array" aca="1" ref="IP208" ca="1">CONCATENATE(INDIRECT(ADDRESS(1,MATCH(_xlfn.MINIFS(B208:IG208,metrics.rec,"MAE"),B208:IG208,0)+1)), ", ", INDIRECT(ADDRESS(2,MATCH(_xlfn.MINIFS(B208:IG208,metrics.rec,"MAE"),B208:IG208,0)+1)))</f>
        <v>#N/A</v>
      </c>
      <c r="IQ208" s="1" t="e" cm="1">
        <f t="array" aca="1" ref="IQ208" ca="1">CONCATENATE(INDIRECT(ADDRESS(1,MATCH(_xlfn.MINIFS(B208:IG208,metrics.rec,"MSE"),B208:IG208,0)+1)), ", ", INDIRECT(ADDRESS(2,MATCH(_xlfn.MINIFS(B208:IG208,metrics.rec,"MSE"),B208:IG208,0)+1)))</f>
        <v>#N/A</v>
      </c>
      <c r="IR208" s="1" t="e" cm="1">
        <f t="array" aca="1" ref="IR208" ca="1">CONCATENATE(INDIRECT(ADDRESS(1,MATCH(_xlfn.MAXIFS(B208:IG208,metrics.rec,"R"),B208:IG208,0)+1)), ", ", INDIRECT(ADDRESS(2,MATCH(_xlfn.MAXIFS(B208:IG208,metrics.rec,"R"),B208:IG208,0)+1)))</f>
        <v>#N/A</v>
      </c>
      <c r="IS208" s="1" t="e" cm="1">
        <f t="array" aca="1" ref="IS208" ca="1">CONCATENATE(INDIRECT(ADDRESS(1,MATCH(_xlfn.MAXIFS(B208:IG208,metrics.rec,"Precision"),B208:IG208,0)+1)), ", ", INDIRECT(ADDRESS(2,MATCH(_xlfn.MAXIFS(B208:IG208,metrics.rec,"Precision"),B208:IG208,0)+1)))</f>
        <v>#N/A</v>
      </c>
      <c r="IT208" s="1" t="e" cm="1">
        <f t="array" aca="1" ref="IT208" ca="1">CONCATENATE(INDIRECT(ADDRESS(1,MATCH(_xlfn.MAXIFS(B208:IG208,metrics.rec,"Recall"),B208:IG208,0)+1)), ", ", INDIRECT(ADDRESS(2,MATCH(_xlfn.MAXIFS(B208:IG208,metrics.rec,"Recall"),B208:IG208,0)+1)))</f>
        <v>#N/A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e" cm="1">
        <f t="array" aca="1" ref="IV208" ca="1">CONCATENATE(INDIRECT(ADDRESS(1,MATCH(_xlfn.MAXIFS(B208:IG208,metrics.rec,"Recatio"),B208:IG208,0)+1)), ", ", INDIRECT(ADDRESS(2,MATCH(_xlfn.MAXIFS(B208:IG208,metrics.rec,"Recatio"),B208:IG208,0)+1)))</f>
        <v>#N/A</v>
      </c>
      <c r="IW208" s="1" t="e" cm="1">
        <f t="array" aca="1" ref="IW208" ca="1">CONCATENATE(INDIRECT(ADDRESS(1,MATCH(_xlfn.MINIFS(B208:IG208,metrics.rec,"Time"),B208:IG208,0)+1)), ", ", INDIRECT(ADDRESS(2,MATCH(_xlfn.MINIFS(B208:IG208,metrics.rec,"Time"),B208:IG208,0)+1)))</f>
        <v>#N/A</v>
      </c>
    </row>
    <row r="209" spans="1:257" x14ac:dyDescent="0.2">
      <c r="A209" s="1" t="s">
        <v>182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/>
      <c r="AI209" s="4"/>
      <c r="AJ209" s="4"/>
      <c r="AK209" s="4"/>
      <c r="AL209" s="4"/>
      <c r="AM209" s="4"/>
      <c r="AN209" s="4"/>
      <c r="AO209" s="4"/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 t="e">
        <f t="shared" si="96"/>
        <v>#DIV/0!</v>
      </c>
      <c r="II209" s="4" t="e">
        <f t="shared" si="97"/>
        <v>#DIV/0!</v>
      </c>
      <c r="IJ209" s="4" t="e">
        <f t="shared" si="98"/>
        <v>#DIV/0!</v>
      </c>
      <c r="IK209" s="4" t="e">
        <f t="shared" si="99"/>
        <v>#DIV/0!</v>
      </c>
      <c r="IL209" s="4" t="e">
        <f t="shared" si="100"/>
        <v>#DIV/0!</v>
      </c>
      <c r="IM209" s="4" t="e">
        <f t="shared" si="101"/>
        <v>#DIV/0!</v>
      </c>
      <c r="IN209" s="4" t="e">
        <f t="shared" si="102"/>
        <v>#DIV/0!</v>
      </c>
      <c r="IO209" s="4" t="e">
        <f t="shared" si="103"/>
        <v>#DIV/0!</v>
      </c>
      <c r="IP209" s="1" t="e" cm="1">
        <f t="array" aca="1" ref="IP209" ca="1">CONCATENATE(INDIRECT(ADDRESS(1,MATCH(_xlfn.MINIFS(B209:IG209,metrics.rec,"MAE"),B209:IG209,0)+1)), ", ", INDIRECT(ADDRESS(2,MATCH(_xlfn.MINIFS(B209:IG209,metrics.rec,"MAE"),B209:IG209,0)+1)))</f>
        <v>#N/A</v>
      </c>
      <c r="IQ209" s="1" t="e" cm="1">
        <f t="array" aca="1" ref="IQ209" ca="1">CONCATENATE(INDIRECT(ADDRESS(1,MATCH(_xlfn.MINIFS(B209:IG209,metrics.rec,"MSE"),B209:IG209,0)+1)), ", ", INDIRECT(ADDRESS(2,MATCH(_xlfn.MINIFS(B209:IG209,metrics.rec,"MSE"),B209:IG209,0)+1)))</f>
        <v>#N/A</v>
      </c>
      <c r="IR209" s="1" t="e" cm="1">
        <f t="array" aca="1" ref="IR209" ca="1">CONCATENATE(INDIRECT(ADDRESS(1,MATCH(_xlfn.MAXIFS(B209:IG209,metrics.rec,"R"),B209:IG209,0)+1)), ", ", INDIRECT(ADDRESS(2,MATCH(_xlfn.MAXIFS(B209:IG209,metrics.rec,"R"),B209:IG209,0)+1)))</f>
        <v>#N/A</v>
      </c>
      <c r="IS209" s="1" t="e" cm="1">
        <f t="array" aca="1" ref="IS209" ca="1">CONCATENATE(INDIRECT(ADDRESS(1,MATCH(_xlfn.MAXIFS(B209:IG209,metrics.rec,"Precision"),B209:IG209,0)+1)), ", ", INDIRECT(ADDRESS(2,MATCH(_xlfn.MAXIFS(B209:IG209,metrics.rec,"Precision"),B209:IG209,0)+1)))</f>
        <v>#N/A</v>
      </c>
      <c r="IT209" s="1" t="e" cm="1">
        <f t="array" aca="1" ref="IT209" ca="1">CONCATENATE(INDIRECT(ADDRESS(1,MATCH(_xlfn.MAXIFS(B209:IG209,metrics.rec,"Recall"),B209:IG209,0)+1)), ", ", INDIRECT(ADDRESS(2,MATCH(_xlfn.MAXIFS(B209:IG209,metrics.rec,"Recall"),B209:IG209,0)+1)))</f>
        <v>#N/A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e" cm="1">
        <f t="array" aca="1" ref="IV209" ca="1">CONCATENATE(INDIRECT(ADDRESS(1,MATCH(_xlfn.MAXIFS(B209:IG209,metrics.rec,"Recatio"),B209:IG209,0)+1)), ", ", INDIRECT(ADDRESS(2,MATCH(_xlfn.MAXIFS(B209:IG209,metrics.rec,"Recatio"),B209:IG209,0)+1)))</f>
        <v>#N/A</v>
      </c>
      <c r="IW209" s="1" t="e" cm="1">
        <f t="array" aca="1" ref="IW209" ca="1">CONCATENATE(INDIRECT(ADDRESS(1,MATCH(_xlfn.MINIFS(B209:IG209,metrics.rec,"Time"),B209:IG209,0)+1)), ", ", INDIRECT(ADDRESS(2,MATCH(_xlfn.MINIFS(B209:IG209,metrics.rec,"Time"),B209:IG209,0)+1)))</f>
        <v>#N/A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>
        <v>0.58950000000000002</v>
      </c>
      <c r="S210" s="4">
        <v>0.59140000000000004</v>
      </c>
      <c r="T210" s="4">
        <v>0.1759</v>
      </c>
      <c r="U210" s="4">
        <v>0.1288</v>
      </c>
      <c r="V210" s="4">
        <v>0.81930000000000003</v>
      </c>
      <c r="W210" s="4">
        <v>4.1799999999999997E-2</v>
      </c>
      <c r="X210" s="4">
        <v>0.94240000000000002</v>
      </c>
      <c r="Y210" s="4">
        <v>0.54700000000000004</v>
      </c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>
        <v>0.59279999999999999</v>
      </c>
      <c r="BG210" s="14">
        <v>0.59950000000000003</v>
      </c>
      <c r="BH210" s="14">
        <v>0.1658</v>
      </c>
      <c r="BI210" s="14">
        <v>0.13039999999999999</v>
      </c>
      <c r="BJ210" s="14">
        <v>0.82010000000000005</v>
      </c>
      <c r="BK210" s="14">
        <v>4.1099999999999998E-2</v>
      </c>
      <c r="BL210" s="14">
        <v>0.94289999999999996</v>
      </c>
      <c r="BM210" s="14">
        <v>0.45340000000000003</v>
      </c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0.59060000000000001</v>
      </c>
      <c r="CU210" s="4">
        <v>0.59489999999999998</v>
      </c>
      <c r="CV210" s="4">
        <v>0.16450000000000001</v>
      </c>
      <c r="CW210" s="4">
        <v>0.12959999999999999</v>
      </c>
      <c r="CX210" s="4">
        <v>0.81950000000000001</v>
      </c>
      <c r="CY210" s="4">
        <v>4.1500000000000002E-2</v>
      </c>
      <c r="CZ210" s="4">
        <v>0.94089999999999996</v>
      </c>
      <c r="DA210" s="4">
        <v>1.1327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>
        <v>0.59209999999999996</v>
      </c>
      <c r="EI210" s="5">
        <v>0.59860000000000002</v>
      </c>
      <c r="EJ210" s="5">
        <v>0.1696</v>
      </c>
      <c r="EK210" s="5">
        <v>0.1288</v>
      </c>
      <c r="EL210" s="5">
        <v>0.81969999999999998</v>
      </c>
      <c r="EM210" s="5">
        <v>4.19E-2</v>
      </c>
      <c r="EN210" s="5">
        <v>0.94069999999999998</v>
      </c>
      <c r="EO210" s="5">
        <v>0.7107</v>
      </c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0.59125000000000005</v>
      </c>
      <c r="II210" s="4">
        <f t="shared" si="97"/>
        <v>0.59610000000000007</v>
      </c>
      <c r="IJ210" s="4">
        <f t="shared" si="98"/>
        <v>0.16894999999999999</v>
      </c>
      <c r="IK210" s="4">
        <f t="shared" si="99"/>
        <v>0.12939999999999999</v>
      </c>
      <c r="IL210" s="4">
        <f t="shared" si="100"/>
        <v>0.8196500000000001</v>
      </c>
      <c r="IM210" s="4">
        <f t="shared" si="101"/>
        <v>4.1575000000000001E-2</v>
      </c>
      <c r="IN210" s="4">
        <f t="shared" si="102"/>
        <v>0.94172500000000003</v>
      </c>
      <c r="IO210" s="4">
        <f t="shared" si="103"/>
        <v>0.71094999999999997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k=20,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/>
      <c r="AI212" s="4"/>
      <c r="AJ212" s="4"/>
      <c r="AK212" s="4"/>
      <c r="AL212" s="4"/>
      <c r="AM212" s="4"/>
      <c r="AN212" s="4"/>
      <c r="AO212" s="4"/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 t="e">
        <f t="shared" si="96"/>
        <v>#DIV/0!</v>
      </c>
      <c r="II212" s="4" t="e">
        <f t="shared" si="97"/>
        <v>#DIV/0!</v>
      </c>
      <c r="IJ212" s="4" t="e">
        <f t="shared" si="98"/>
        <v>#DIV/0!</v>
      </c>
      <c r="IK212" s="4" t="e">
        <f t="shared" si="99"/>
        <v>#DIV/0!</v>
      </c>
      <c r="IL212" s="4" t="e">
        <f t="shared" si="100"/>
        <v>#DIV/0!</v>
      </c>
      <c r="IM212" s="4" t="e">
        <f t="shared" si="101"/>
        <v>#DIV/0!</v>
      </c>
      <c r="IN212" s="4" t="e">
        <f t="shared" si="102"/>
        <v>#DIV/0!</v>
      </c>
      <c r="IO212" s="4" t="e">
        <f t="shared" si="103"/>
        <v>#DIV/0!</v>
      </c>
      <c r="IP212" s="1" t="e" cm="1">
        <f t="array" aca="1" ref="IP212" ca="1">CONCATENATE(INDIRECT(ADDRESS(1,MATCH(_xlfn.MINIFS(B212:IG212,metrics.rec,"MAE"),B212:IG212,0)+1)), ", ", INDIRECT(ADDRESS(2,MATCH(_xlfn.MINIFS(B212:IG212,metrics.rec,"MAE"),B212:IG212,0)+1)))</f>
        <v>#N/A</v>
      </c>
      <c r="IQ212" s="1" t="e" cm="1">
        <f t="array" aca="1" ref="IQ212" ca="1">CONCATENATE(INDIRECT(ADDRESS(1,MATCH(_xlfn.MINIFS(B212:IG212,metrics.rec,"MSE"),B212:IG212,0)+1)), ", ", INDIRECT(ADDRESS(2,MATCH(_xlfn.MINIFS(B212:IG212,metrics.rec,"MSE"),B212:IG212,0)+1)))</f>
        <v>#N/A</v>
      </c>
      <c r="IR212" s="1" t="e" cm="1">
        <f t="array" aca="1" ref="IR212" ca="1">CONCATENATE(INDIRECT(ADDRESS(1,MATCH(_xlfn.MAXIFS(B212:IG212,metrics.rec,"R"),B212:IG212,0)+1)), ", ", INDIRECT(ADDRESS(2,MATCH(_xlfn.MAXIFS(B212:IG212,metrics.rec,"R"),B212:IG212,0)+1)))</f>
        <v>#N/A</v>
      </c>
      <c r="IS212" s="1" t="e" cm="1">
        <f t="array" aca="1" ref="IS212" ca="1">CONCATENATE(INDIRECT(ADDRESS(1,MATCH(_xlfn.MAXIFS(B212:IG212,metrics.rec,"Precision"),B212:IG212,0)+1)), ", ", INDIRECT(ADDRESS(2,MATCH(_xlfn.MAXIFS(B212:IG212,metrics.rec,"Precision"),B212:IG212,0)+1)))</f>
        <v>#N/A</v>
      </c>
      <c r="IT212" s="1" t="e" cm="1">
        <f t="array" aca="1" ref="IT212" ca="1">CONCATENATE(INDIRECT(ADDRESS(1,MATCH(_xlfn.MAXIFS(B212:IG212,metrics.rec,"Recall"),B212:IG212,0)+1)), ", ", INDIRECT(ADDRESS(2,MATCH(_xlfn.MAXIFS(B212:IG212,metrics.rec,"Recall"),B212:IG212,0)+1)))</f>
        <v>#N/A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e" cm="1">
        <f t="array" aca="1" ref="IV212" ca="1">CONCATENATE(INDIRECT(ADDRESS(1,MATCH(_xlfn.MAXIFS(B212:IG212,metrics.rec,"Recatio"),B212:IG212,0)+1)), ", ", INDIRECT(ADDRESS(2,MATCH(_xlfn.MAXIFS(B212:IG212,metrics.rec,"Recatio"),B212:IG212,0)+1)))</f>
        <v>#N/A</v>
      </c>
      <c r="IW212" s="1" t="e" cm="1">
        <f t="array" aca="1" ref="IW212" ca="1">CONCATENATE(INDIRECT(ADDRESS(1,MATCH(_xlfn.MINIFS(B212:IG212,metrics.rec,"Time"),B212:IG212,0)+1)), ", ", INDIRECT(ADDRESS(2,MATCH(_xlfn.MINIFS(B212:IG212,metrics.rec,"Time"),B212:IG212,0)+1)))</f>
        <v>#N/A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>
        <v>0.58799999999999997</v>
      </c>
      <c r="S215" s="4">
        <v>0.60370000000000001</v>
      </c>
      <c r="T215" s="4">
        <v>0.22950000000000001</v>
      </c>
      <c r="U215" s="4">
        <v>1.06E-2</v>
      </c>
      <c r="V215" s="4">
        <v>0.88900000000000001</v>
      </c>
      <c r="W215" s="4">
        <v>0.54969999999999997</v>
      </c>
      <c r="X215" s="4">
        <v>0.94410000000000005</v>
      </c>
      <c r="Y215" s="4">
        <v>0.1055</v>
      </c>
      <c r="Z215" s="5"/>
      <c r="AA215" s="5"/>
      <c r="AB215" s="5"/>
      <c r="AC215" s="5"/>
      <c r="AD215" s="5"/>
      <c r="AE215" s="5"/>
      <c r="AF215" s="5"/>
      <c r="AG215" s="5"/>
      <c r="AH215" s="4"/>
      <c r="AI215" s="4"/>
      <c r="AJ215" s="4"/>
      <c r="AK215" s="4"/>
      <c r="AL215" s="4"/>
      <c r="AM215" s="4"/>
      <c r="AN215" s="4"/>
      <c r="AO215" s="4"/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>
        <v>0.59030000000000005</v>
      </c>
      <c r="BG215" s="14">
        <v>0.60909999999999997</v>
      </c>
      <c r="BH215" s="14">
        <v>0.22220000000000001</v>
      </c>
      <c r="BI215" s="14">
        <v>1.06E-2</v>
      </c>
      <c r="BJ215" s="14">
        <v>0.8911</v>
      </c>
      <c r="BK215" s="14">
        <v>0.55010000000000003</v>
      </c>
      <c r="BL215" s="14">
        <v>0.94579999999999997</v>
      </c>
      <c r="BM215" s="14">
        <v>7.8E-2</v>
      </c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0.59030000000000005</v>
      </c>
      <c r="CU215" s="4">
        <v>0.60880000000000001</v>
      </c>
      <c r="CV215" s="4">
        <v>0.22120000000000001</v>
      </c>
      <c r="CW215" s="4">
        <v>1.0699999999999999E-2</v>
      </c>
      <c r="CX215" s="4">
        <v>0.89029999999999998</v>
      </c>
      <c r="CY215" s="4">
        <v>0.54769999999999996</v>
      </c>
      <c r="CZ215" s="4">
        <v>0.94310000000000005</v>
      </c>
      <c r="DA215" s="4">
        <v>0.20630000000000001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>
        <v>0.59109999999999996</v>
      </c>
      <c r="EI215" s="5">
        <v>0.61009999999999998</v>
      </c>
      <c r="EJ215" s="5">
        <v>0.22900000000000001</v>
      </c>
      <c r="EK215" s="5">
        <v>1.06E-2</v>
      </c>
      <c r="EL215" s="5">
        <v>0.89039999999999997</v>
      </c>
      <c r="EM215" s="5">
        <v>0.55130000000000001</v>
      </c>
      <c r="EN215" s="5">
        <v>0.9425</v>
      </c>
      <c r="EO215" s="5">
        <v>0.19159999999999999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0.58992500000000003</v>
      </c>
      <c r="II215" s="4">
        <f t="shared" si="97"/>
        <v>0.60792500000000005</v>
      </c>
      <c r="IJ215" s="4">
        <f t="shared" si="98"/>
        <v>0.22547500000000001</v>
      </c>
      <c r="IK215" s="4">
        <f t="shared" si="99"/>
        <v>1.0624999999999999E-2</v>
      </c>
      <c r="IL215" s="4">
        <f t="shared" si="100"/>
        <v>0.89019999999999999</v>
      </c>
      <c r="IM215" s="4">
        <f t="shared" si="101"/>
        <v>0.54969999999999997</v>
      </c>
      <c r="IN215" s="4">
        <f t="shared" si="102"/>
        <v>0.94387500000000002</v>
      </c>
      <c r="IO215" s="4">
        <f t="shared" si="103"/>
        <v>0.14535000000000001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r=0.5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r=0.5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r=0.5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k=15, r=0.5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k=10, r=0.5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k=20,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k=10, r=0.5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k=10, r=0.5</v>
      </c>
    </row>
    <row r="216" spans="1:257" x14ac:dyDescent="0.2">
      <c r="A216" s="1" t="s">
        <v>185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>
        <v>0.59119999999999995</v>
      </c>
      <c r="S216" s="4">
        <v>0.60389999999999999</v>
      </c>
      <c r="T216" s="4">
        <v>0.17269999999999999</v>
      </c>
      <c r="U216" s="4">
        <v>8.6999999999999994E-2</v>
      </c>
      <c r="V216" s="4">
        <v>0.84040000000000004</v>
      </c>
      <c r="W216" s="4">
        <v>6.3600000000000004E-2</v>
      </c>
      <c r="X216" s="4">
        <v>0.94410000000000005</v>
      </c>
      <c r="Y216" s="4">
        <v>0.60809999999999997</v>
      </c>
      <c r="Z216" s="5"/>
      <c r="AA216" s="5"/>
      <c r="AB216" s="5"/>
      <c r="AC216" s="5"/>
      <c r="AD216" s="5"/>
      <c r="AE216" s="5"/>
      <c r="AF216" s="5"/>
      <c r="AG216" s="5"/>
      <c r="AH216" s="4"/>
      <c r="AI216" s="4"/>
      <c r="AJ216" s="4"/>
      <c r="AK216" s="4"/>
      <c r="AL216" s="4"/>
      <c r="AM216" s="4"/>
      <c r="AN216" s="4"/>
      <c r="AO216" s="4"/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>
        <v>0.59460000000000002</v>
      </c>
      <c r="BG216" s="14">
        <v>0.61250000000000004</v>
      </c>
      <c r="BH216" s="14">
        <v>0.1636</v>
      </c>
      <c r="BI216" s="14">
        <v>8.9399999999999993E-2</v>
      </c>
      <c r="BJ216" s="14">
        <v>0.84399999999999997</v>
      </c>
      <c r="BK216" s="14">
        <v>6.1800000000000001E-2</v>
      </c>
      <c r="BL216" s="14">
        <v>0.94399999999999995</v>
      </c>
      <c r="BM216" s="14">
        <v>0.49619999999999997</v>
      </c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0.59299999999999997</v>
      </c>
      <c r="CU216" s="4">
        <v>0.60880000000000001</v>
      </c>
      <c r="CV216" s="4">
        <v>0.15920000000000001</v>
      </c>
      <c r="CW216" s="4">
        <v>8.8900000000000007E-2</v>
      </c>
      <c r="CX216" s="4">
        <v>0.84309999999999996</v>
      </c>
      <c r="CY216" s="4">
        <v>6.2300000000000001E-2</v>
      </c>
      <c r="CZ216" s="4">
        <v>0.94220000000000004</v>
      </c>
      <c r="DA216" s="4">
        <v>1.2394000000000001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>
        <v>0.59450000000000003</v>
      </c>
      <c r="EI216" s="5">
        <v>0.61270000000000002</v>
      </c>
      <c r="EJ216" s="5">
        <v>0.16439999999999999</v>
      </c>
      <c r="EK216" s="5">
        <v>8.7900000000000006E-2</v>
      </c>
      <c r="EL216" s="5">
        <v>0.84260000000000002</v>
      </c>
      <c r="EM216" s="5">
        <v>6.3200000000000006E-2</v>
      </c>
      <c r="EN216" s="5">
        <v>0.94240000000000002</v>
      </c>
      <c r="EO216" s="5">
        <v>1.3168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0.59332499999999999</v>
      </c>
      <c r="II216" s="4">
        <f t="shared" si="97"/>
        <v>0.60947499999999999</v>
      </c>
      <c r="IJ216" s="4">
        <f t="shared" si="98"/>
        <v>0.16497499999999998</v>
      </c>
      <c r="IK216" s="4">
        <f t="shared" si="99"/>
        <v>8.829999999999999E-2</v>
      </c>
      <c r="IL216" s="4">
        <f t="shared" si="100"/>
        <v>0.84252499999999997</v>
      </c>
      <c r="IM216" s="4">
        <f t="shared" si="101"/>
        <v>6.2725000000000003E-2</v>
      </c>
      <c r="IN216" s="4">
        <f t="shared" si="102"/>
        <v>0.9431750000000001</v>
      </c>
      <c r="IO216" s="4">
        <f t="shared" si="103"/>
        <v>0.91512499999999997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r=0.5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r=0.5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r=0.5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k=10, r=0.5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k=10, r=0.5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k=5,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r=0.5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k=10, r=0.5</v>
      </c>
    </row>
    <row r="217" spans="1:257" x14ac:dyDescent="0.2">
      <c r="A217" s="1" t="s">
        <v>186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>
        <v>0.58840000000000003</v>
      </c>
      <c r="S217" s="4">
        <v>0.60670000000000002</v>
      </c>
      <c r="T217" s="4">
        <v>0.22339999999999999</v>
      </c>
      <c r="U217" s="4">
        <v>1.0500000000000001E-2</v>
      </c>
      <c r="V217" s="4">
        <v>0.88949999999999996</v>
      </c>
      <c r="W217" s="4">
        <v>0.55469999999999997</v>
      </c>
      <c r="X217" s="4">
        <v>0.94020000000000004</v>
      </c>
      <c r="Y217" s="4">
        <v>0.1052</v>
      </c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>
        <v>0.5907</v>
      </c>
      <c r="BG217" s="14">
        <v>0.61219999999999997</v>
      </c>
      <c r="BH217" s="14">
        <v>0.2147</v>
      </c>
      <c r="BI217" s="14">
        <v>1.0500000000000001E-2</v>
      </c>
      <c r="BJ217" s="14">
        <v>0.89239999999999997</v>
      </c>
      <c r="BK217" s="14">
        <v>0.55469999999999997</v>
      </c>
      <c r="BL217" s="14">
        <v>0.94110000000000005</v>
      </c>
      <c r="BM217" s="14">
        <v>7.7600000000000002E-2</v>
      </c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0.59030000000000005</v>
      </c>
      <c r="CU217" s="4">
        <v>0.61109999999999998</v>
      </c>
      <c r="CV217" s="4">
        <v>0.21659999999999999</v>
      </c>
      <c r="CW217" s="4">
        <v>1.06E-2</v>
      </c>
      <c r="CX217" s="4">
        <v>0.89159999999999995</v>
      </c>
      <c r="CY217" s="4">
        <v>0.55259999999999998</v>
      </c>
      <c r="CZ217" s="4">
        <v>0.9395</v>
      </c>
      <c r="DA217" s="4">
        <v>0.19939999999999999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>
        <v>0.5917</v>
      </c>
      <c r="EI217" s="5">
        <v>0.6139</v>
      </c>
      <c r="EJ217" s="5">
        <v>0.22140000000000001</v>
      </c>
      <c r="EK217" s="5">
        <v>1.0500000000000001E-2</v>
      </c>
      <c r="EL217" s="5">
        <v>0.89129999999999998</v>
      </c>
      <c r="EM217" s="5">
        <v>0.55630000000000002</v>
      </c>
      <c r="EN217" s="5">
        <v>0.9395</v>
      </c>
      <c r="EO217" s="5">
        <v>0.1464</v>
      </c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0.59027499999999999</v>
      </c>
      <c r="II217" s="4">
        <f t="shared" si="97"/>
        <v>0.61097500000000005</v>
      </c>
      <c r="IJ217" s="4">
        <f t="shared" si="98"/>
        <v>0.219025</v>
      </c>
      <c r="IK217" s="4">
        <f t="shared" si="99"/>
        <v>1.0525000000000001E-2</v>
      </c>
      <c r="IL217" s="4">
        <f t="shared" si="100"/>
        <v>0.89119999999999999</v>
      </c>
      <c r="IM217" s="4">
        <f t="shared" si="101"/>
        <v>0.55457500000000004</v>
      </c>
      <c r="IN217" s="4">
        <f t="shared" si="102"/>
        <v>0.94007499999999999</v>
      </c>
      <c r="IO217" s="4">
        <f t="shared" si="103"/>
        <v>0.13214999999999999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r=0.5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r=0.5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r=0.5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k=15, r=0.5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k=10, r=0.5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k=20,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k=10, r=0.5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k=10, r=0.5</v>
      </c>
    </row>
    <row r="218" spans="1:257" x14ac:dyDescent="0.2">
      <c r="A218" s="1" t="s">
        <v>187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>
        <v>0.58740000000000003</v>
      </c>
      <c r="S218" s="4">
        <v>0.60860000000000003</v>
      </c>
      <c r="T218" s="4">
        <v>0.2319</v>
      </c>
      <c r="U218" s="4">
        <v>8.0999999999999996E-3</v>
      </c>
      <c r="V218" s="4">
        <v>0.89459999999999995</v>
      </c>
      <c r="W218" s="4">
        <v>0.72799999999999998</v>
      </c>
      <c r="X218" s="4">
        <v>0.94640000000000002</v>
      </c>
      <c r="Y218" s="4">
        <v>0.1069</v>
      </c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>
        <v>0.58909999999999996</v>
      </c>
      <c r="BG218" s="14">
        <v>0.61480000000000001</v>
      </c>
      <c r="BH218" s="14">
        <v>0.22020000000000001</v>
      </c>
      <c r="BI218" s="14">
        <v>8.0000000000000002E-3</v>
      </c>
      <c r="BJ218" s="14">
        <v>0.89680000000000004</v>
      </c>
      <c r="BK218" s="14">
        <v>0.73119999999999996</v>
      </c>
      <c r="BL218" s="14">
        <v>0.94740000000000002</v>
      </c>
      <c r="BM218" s="14">
        <v>8.0799999999999997E-2</v>
      </c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0.58879999999999999</v>
      </c>
      <c r="CU218" s="4">
        <v>0.61299999999999999</v>
      </c>
      <c r="CV218" s="4">
        <v>0.21940000000000001</v>
      </c>
      <c r="CW218" s="4">
        <v>8.0999999999999996E-3</v>
      </c>
      <c r="CX218" s="4">
        <v>0.89590000000000003</v>
      </c>
      <c r="CY218" s="4">
        <v>0.7248</v>
      </c>
      <c r="CZ218" s="4">
        <v>0.9456</v>
      </c>
      <c r="DA218" s="4">
        <v>0.2097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>
        <v>0.58989999999999998</v>
      </c>
      <c r="EI218" s="5">
        <v>0.61519999999999997</v>
      </c>
      <c r="EJ218" s="5">
        <v>0.2278</v>
      </c>
      <c r="EK218" s="5">
        <v>8.0999999999999996E-3</v>
      </c>
      <c r="EL218" s="5">
        <v>0.89559999999999995</v>
      </c>
      <c r="EM218" s="5">
        <v>0.72640000000000005</v>
      </c>
      <c r="EN218" s="5">
        <v>0.94479999999999997</v>
      </c>
      <c r="EO218" s="5">
        <v>0.13489999999999999</v>
      </c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0.58879999999999999</v>
      </c>
      <c r="II218" s="4">
        <f t="shared" si="97"/>
        <v>0.6129</v>
      </c>
      <c r="IJ218" s="4">
        <f t="shared" si="98"/>
        <v>0.224825</v>
      </c>
      <c r="IK218" s="4">
        <f t="shared" si="99"/>
        <v>8.0749999999999988E-3</v>
      </c>
      <c r="IL218" s="4">
        <f t="shared" si="100"/>
        <v>0.89572499999999999</v>
      </c>
      <c r="IM218" s="4">
        <f t="shared" si="101"/>
        <v>0.72760000000000002</v>
      </c>
      <c r="IN218" s="4">
        <f t="shared" si="102"/>
        <v>0.94605000000000006</v>
      </c>
      <c r="IO218" s="4">
        <f t="shared" si="103"/>
        <v>0.133075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r=0.5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r=0.5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r=0.5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r=0.5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k=10, r=0.5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k=10, r=0.5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k=10, r=0.5</v>
      </c>
    </row>
    <row r="219" spans="1:257" x14ac:dyDescent="0.2">
      <c r="A219" s="1" t="s">
        <v>188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>
        <v>0.58799999999999997</v>
      </c>
      <c r="S219" s="4">
        <v>0.60970000000000002</v>
      </c>
      <c r="T219" s="4">
        <v>0.2331</v>
      </c>
      <c r="U219" s="4">
        <v>8.0999999999999996E-3</v>
      </c>
      <c r="V219" s="4">
        <v>0.89470000000000005</v>
      </c>
      <c r="W219" s="4">
        <v>0.72799999999999998</v>
      </c>
      <c r="X219" s="4">
        <v>0.94640000000000002</v>
      </c>
      <c r="Y219" s="4">
        <v>0.10780000000000001</v>
      </c>
      <c r="Z219" s="5"/>
      <c r="AA219" s="5"/>
      <c r="AB219" s="5"/>
      <c r="AC219" s="5"/>
      <c r="AD219" s="5"/>
      <c r="AE219" s="5"/>
      <c r="AF219" s="5"/>
      <c r="AG219" s="5"/>
      <c r="AH219" s="4"/>
      <c r="AI219" s="4"/>
      <c r="AJ219" s="4"/>
      <c r="AK219" s="4"/>
      <c r="AL219" s="4"/>
      <c r="AM219" s="4"/>
      <c r="AN219" s="4"/>
      <c r="AO219" s="4"/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>
        <v>0.58979999999999999</v>
      </c>
      <c r="BG219" s="14">
        <v>0.61619999999999997</v>
      </c>
      <c r="BH219" s="14">
        <v>0.22120000000000001</v>
      </c>
      <c r="BI219" s="14">
        <v>8.0000000000000002E-3</v>
      </c>
      <c r="BJ219" s="14">
        <v>0.89680000000000004</v>
      </c>
      <c r="BK219" s="14">
        <v>0.73119999999999996</v>
      </c>
      <c r="BL219" s="14">
        <v>0.94740000000000002</v>
      </c>
      <c r="BM219" s="14">
        <v>7.9399999999999998E-2</v>
      </c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0.58930000000000005</v>
      </c>
      <c r="CU219" s="4">
        <v>0.61399999999999999</v>
      </c>
      <c r="CV219" s="4">
        <v>0.22040000000000001</v>
      </c>
      <c r="CW219" s="4">
        <v>8.0999999999999996E-3</v>
      </c>
      <c r="CX219" s="4">
        <v>0.89610000000000001</v>
      </c>
      <c r="CY219" s="4">
        <v>0.72470000000000001</v>
      </c>
      <c r="CZ219" s="4">
        <v>0.9456</v>
      </c>
      <c r="DA219" s="4">
        <v>0.22459999999999999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>
        <v>0.5907</v>
      </c>
      <c r="EI219" s="5">
        <v>0.61670000000000003</v>
      </c>
      <c r="EJ219" s="5">
        <v>0.22770000000000001</v>
      </c>
      <c r="EK219" s="5">
        <v>8.0999999999999996E-3</v>
      </c>
      <c r="EL219" s="5">
        <v>0.89580000000000004</v>
      </c>
      <c r="EM219" s="5">
        <v>0.72640000000000005</v>
      </c>
      <c r="EN219" s="5">
        <v>0.94479999999999997</v>
      </c>
      <c r="EO219" s="5">
        <v>0.1565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0.58945000000000003</v>
      </c>
      <c r="II219" s="4">
        <f t="shared" si="97"/>
        <v>0.61414999999999997</v>
      </c>
      <c r="IJ219" s="4">
        <f t="shared" si="98"/>
        <v>0.22560000000000002</v>
      </c>
      <c r="IK219" s="4">
        <f t="shared" si="99"/>
        <v>8.0749999999999988E-3</v>
      </c>
      <c r="IL219" s="4">
        <f t="shared" si="100"/>
        <v>0.89585000000000004</v>
      </c>
      <c r="IM219" s="4">
        <f t="shared" si="101"/>
        <v>0.72757499999999997</v>
      </c>
      <c r="IN219" s="4">
        <f t="shared" si="102"/>
        <v>0.94605000000000006</v>
      </c>
      <c r="IO219" s="4">
        <f t="shared" si="103"/>
        <v>0.14207500000000001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r=0.5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r=0.5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r=0.5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r=0.5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k=10, r=0.5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k=10, r=0.5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k=10, r=0.5</v>
      </c>
    </row>
    <row r="220" spans="1:257" x14ac:dyDescent="0.2">
      <c r="A220" s="1" t="s">
        <v>189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>
        <v>0.59150000000000003</v>
      </c>
      <c r="S220" s="4">
        <v>0.61240000000000006</v>
      </c>
      <c r="T220" s="4">
        <v>0.22459999999999999</v>
      </c>
      <c r="U220" s="4">
        <v>8.0999999999999996E-3</v>
      </c>
      <c r="V220" s="4">
        <v>0.8972</v>
      </c>
      <c r="W220" s="4">
        <v>0.73119999999999996</v>
      </c>
      <c r="X220" s="4">
        <v>0.94640000000000002</v>
      </c>
      <c r="Y220" s="4">
        <v>0.1074</v>
      </c>
      <c r="Z220" s="5"/>
      <c r="AA220" s="5"/>
      <c r="AB220" s="5"/>
      <c r="AC220" s="5"/>
      <c r="AD220" s="5"/>
      <c r="AE220" s="5"/>
      <c r="AF220" s="5"/>
      <c r="AG220" s="5"/>
      <c r="AH220" s="4"/>
      <c r="AI220" s="4"/>
      <c r="AJ220" s="4"/>
      <c r="AK220" s="4"/>
      <c r="AL220" s="4"/>
      <c r="AM220" s="4"/>
      <c r="AN220" s="4"/>
      <c r="AO220" s="4"/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>
        <v>0.59370000000000001</v>
      </c>
      <c r="BG220" s="14">
        <v>0.61829999999999996</v>
      </c>
      <c r="BH220" s="14">
        <v>0.21360000000000001</v>
      </c>
      <c r="BI220" s="14">
        <v>8.0000000000000002E-3</v>
      </c>
      <c r="BJ220" s="14">
        <v>0.9002</v>
      </c>
      <c r="BK220" s="14">
        <v>0.73440000000000005</v>
      </c>
      <c r="BL220" s="14">
        <v>0.94740000000000002</v>
      </c>
      <c r="BM220" s="14">
        <v>7.8700000000000006E-2</v>
      </c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0.59340000000000004</v>
      </c>
      <c r="CU220" s="4">
        <v>0.6169</v>
      </c>
      <c r="CV220" s="4">
        <v>0.21229999999999999</v>
      </c>
      <c r="CW220" s="4">
        <v>8.0999999999999996E-3</v>
      </c>
      <c r="CX220" s="4">
        <v>0.89890000000000003</v>
      </c>
      <c r="CY220" s="4">
        <v>0.72789999999999999</v>
      </c>
      <c r="CZ220" s="4">
        <v>0.9456</v>
      </c>
      <c r="DA220" s="4">
        <v>0.2283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>
        <v>0.5948</v>
      </c>
      <c r="EI220" s="5">
        <v>0.61970000000000003</v>
      </c>
      <c r="EJ220" s="5">
        <v>0.22209999999999999</v>
      </c>
      <c r="EK220" s="5">
        <v>8.0999999999999996E-3</v>
      </c>
      <c r="EL220" s="5">
        <v>0.89910000000000001</v>
      </c>
      <c r="EM220" s="5">
        <v>0.72960000000000003</v>
      </c>
      <c r="EN220" s="5">
        <v>0.94479999999999997</v>
      </c>
      <c r="EO220" s="5">
        <v>0.14580000000000001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0.59335000000000004</v>
      </c>
      <c r="II220" s="4">
        <f t="shared" si="97"/>
        <v>0.61682500000000007</v>
      </c>
      <c r="IJ220" s="4">
        <f t="shared" si="98"/>
        <v>0.21815000000000001</v>
      </c>
      <c r="IK220" s="4">
        <f t="shared" si="99"/>
        <v>8.0749999999999988E-3</v>
      </c>
      <c r="IL220" s="4">
        <f t="shared" si="100"/>
        <v>0.89884999999999993</v>
      </c>
      <c r="IM220" s="4">
        <f t="shared" si="101"/>
        <v>0.73077500000000006</v>
      </c>
      <c r="IN220" s="4">
        <f t="shared" si="102"/>
        <v>0.94605000000000006</v>
      </c>
      <c r="IO220" s="4">
        <f t="shared" si="103"/>
        <v>0.14005000000000001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r=0.5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r=0.5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r=0.5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r=0.5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k=10, r=0.5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k=10, r=0.5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k=10, r=0.5</v>
      </c>
    </row>
    <row r="221" spans="1:257" x14ac:dyDescent="0.2">
      <c r="A221" s="1" t="s">
        <v>190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>
        <v>0.59209999999999996</v>
      </c>
      <c r="S221" s="4">
        <v>0.61350000000000005</v>
      </c>
      <c r="T221" s="4">
        <v>0.22509999999999999</v>
      </c>
      <c r="U221" s="4">
        <v>8.0999999999999996E-3</v>
      </c>
      <c r="V221" s="4">
        <v>0.8972</v>
      </c>
      <c r="W221" s="4">
        <v>0.73119999999999996</v>
      </c>
      <c r="X221" s="4">
        <v>0.94640000000000002</v>
      </c>
      <c r="Y221" s="4">
        <v>0.1081</v>
      </c>
      <c r="Z221" s="5"/>
      <c r="AA221" s="5"/>
      <c r="AB221" s="5"/>
      <c r="AC221" s="5"/>
      <c r="AD221" s="5"/>
      <c r="AE221" s="5"/>
      <c r="AF221" s="5"/>
      <c r="AG221" s="5"/>
      <c r="AH221" s="4"/>
      <c r="AI221" s="4"/>
      <c r="AJ221" s="4"/>
      <c r="AK221" s="4"/>
      <c r="AL221" s="4"/>
      <c r="AM221" s="4"/>
      <c r="AN221" s="4"/>
      <c r="AO221" s="4"/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>
        <v>0.59450000000000003</v>
      </c>
      <c r="BG221" s="14">
        <v>0.61980000000000002</v>
      </c>
      <c r="BH221" s="14">
        <v>0.21510000000000001</v>
      </c>
      <c r="BI221" s="14">
        <v>8.0000000000000002E-3</v>
      </c>
      <c r="BJ221" s="14">
        <v>0.89990000000000003</v>
      </c>
      <c r="BK221" s="14">
        <v>0.73440000000000005</v>
      </c>
      <c r="BL221" s="14">
        <v>0.94740000000000002</v>
      </c>
      <c r="BM221" s="14">
        <v>7.9899999999999999E-2</v>
      </c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0.59419999999999995</v>
      </c>
      <c r="CU221" s="4">
        <v>0.61819999999999997</v>
      </c>
      <c r="CV221" s="4">
        <v>0.2137</v>
      </c>
      <c r="CW221" s="4">
        <v>8.0999999999999996E-3</v>
      </c>
      <c r="CX221" s="4">
        <v>0.89880000000000004</v>
      </c>
      <c r="CY221" s="4">
        <v>0.7278</v>
      </c>
      <c r="CZ221" s="4">
        <v>0.9456</v>
      </c>
      <c r="DA221" s="4">
        <v>0.20200000000000001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>
        <v>0.59530000000000005</v>
      </c>
      <c r="EI221" s="5">
        <v>0.62070000000000003</v>
      </c>
      <c r="EJ221" s="5">
        <v>0.22140000000000001</v>
      </c>
      <c r="EK221" s="5">
        <v>8.0999999999999996E-3</v>
      </c>
      <c r="EL221" s="5">
        <v>0.89880000000000004</v>
      </c>
      <c r="EM221" s="5">
        <v>0.72960000000000003</v>
      </c>
      <c r="EN221" s="5">
        <v>0.94479999999999997</v>
      </c>
      <c r="EO221" s="5">
        <v>0.14979999999999999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0.59402499999999991</v>
      </c>
      <c r="II221" s="4">
        <f t="shared" si="97"/>
        <v>0.61804999999999999</v>
      </c>
      <c r="IJ221" s="4">
        <f t="shared" si="98"/>
        <v>0.21882500000000002</v>
      </c>
      <c r="IK221" s="4">
        <f t="shared" si="99"/>
        <v>8.0749999999999988E-3</v>
      </c>
      <c r="IL221" s="4">
        <f t="shared" si="100"/>
        <v>0.898675</v>
      </c>
      <c r="IM221" s="4">
        <f t="shared" si="101"/>
        <v>0.73075000000000001</v>
      </c>
      <c r="IN221" s="4">
        <f t="shared" si="102"/>
        <v>0.94605000000000006</v>
      </c>
      <c r="IO221" s="4">
        <f t="shared" si="103"/>
        <v>0.13495000000000001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r=0.5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r=0.5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r=0.5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r=0.5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k=10, r=0.5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k=10, r=0.5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k=10, r=0.5</v>
      </c>
    </row>
    <row r="222" spans="1:257" x14ac:dyDescent="0.2">
      <c r="A222" s="1" t="s">
        <v>191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>
        <v>0.59019999999999995</v>
      </c>
      <c r="S222" s="4">
        <v>0.61060000000000003</v>
      </c>
      <c r="T222" s="4">
        <v>0.2286</v>
      </c>
      <c r="U222" s="4">
        <v>8.0999999999999996E-3</v>
      </c>
      <c r="V222" s="4">
        <v>0.8962</v>
      </c>
      <c r="W222" s="4">
        <v>0.73009999999999997</v>
      </c>
      <c r="X222" s="4">
        <v>0.94640000000000002</v>
      </c>
      <c r="Y222" s="4">
        <v>0.107</v>
      </c>
      <c r="Z222" s="5"/>
      <c r="AA222" s="5"/>
      <c r="AB222" s="5"/>
      <c r="AC222" s="5"/>
      <c r="AD222" s="5"/>
      <c r="AE222" s="5"/>
      <c r="AF222" s="5"/>
      <c r="AG222" s="5"/>
      <c r="AH222" s="4"/>
      <c r="AI222" s="4"/>
      <c r="AJ222" s="4"/>
      <c r="AK222" s="4"/>
      <c r="AL222" s="4"/>
      <c r="AM222" s="4"/>
      <c r="AN222" s="4"/>
      <c r="AO222" s="4"/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>
        <v>0.59219999999999995</v>
      </c>
      <c r="BG222" s="14">
        <v>0.61650000000000005</v>
      </c>
      <c r="BH222" s="14">
        <v>0.216</v>
      </c>
      <c r="BI222" s="14">
        <v>8.0000000000000002E-3</v>
      </c>
      <c r="BJ222" s="14">
        <v>0.89900000000000002</v>
      </c>
      <c r="BK222" s="14">
        <v>0.73329999999999995</v>
      </c>
      <c r="BL222" s="14">
        <v>0.94740000000000002</v>
      </c>
      <c r="BM222" s="14">
        <v>7.9600000000000004E-2</v>
      </c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0.59179999999999999</v>
      </c>
      <c r="CU222" s="4">
        <v>0.6149</v>
      </c>
      <c r="CV222" s="4">
        <v>0.21759999999999999</v>
      </c>
      <c r="CW222" s="4">
        <v>8.0999999999999996E-3</v>
      </c>
      <c r="CX222" s="4">
        <v>0.89780000000000004</v>
      </c>
      <c r="CY222" s="4">
        <v>0.72670000000000001</v>
      </c>
      <c r="CZ222" s="4">
        <v>0.9456</v>
      </c>
      <c r="DA222" s="4">
        <v>0.20080000000000001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>
        <v>0.59289999999999998</v>
      </c>
      <c r="EI222" s="5">
        <v>0.61709999999999998</v>
      </c>
      <c r="EJ222" s="5">
        <v>0.22600000000000001</v>
      </c>
      <c r="EK222" s="5">
        <v>8.0999999999999996E-3</v>
      </c>
      <c r="EL222" s="5">
        <v>0.89770000000000005</v>
      </c>
      <c r="EM222" s="5">
        <v>0.72840000000000005</v>
      </c>
      <c r="EN222" s="5">
        <v>0.94479999999999997</v>
      </c>
      <c r="EO222" s="5">
        <v>0.15409999999999999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0.59177499999999994</v>
      </c>
      <c r="II222" s="4">
        <f t="shared" si="97"/>
        <v>0.61477500000000007</v>
      </c>
      <c r="IJ222" s="4">
        <f t="shared" si="98"/>
        <v>0.22205</v>
      </c>
      <c r="IK222" s="4">
        <f t="shared" si="99"/>
        <v>8.0749999999999988E-3</v>
      </c>
      <c r="IL222" s="4">
        <f t="shared" si="100"/>
        <v>0.897675</v>
      </c>
      <c r="IM222" s="4">
        <f t="shared" si="101"/>
        <v>0.72962500000000008</v>
      </c>
      <c r="IN222" s="4">
        <f t="shared" si="102"/>
        <v>0.94605000000000006</v>
      </c>
      <c r="IO222" s="4">
        <f t="shared" si="103"/>
        <v>0.135375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r=0.5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r=0.5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r=0.5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r=0.5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k=10, r=0.5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k=10, r=0.5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k=10, r=0.5</v>
      </c>
    </row>
    <row r="223" spans="1:257" x14ac:dyDescent="0.2">
      <c r="A223" s="1" t="s">
        <v>192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>
        <v>0.5907</v>
      </c>
      <c r="S223" s="4">
        <v>0.61140000000000005</v>
      </c>
      <c r="T223" s="4">
        <v>0.2296</v>
      </c>
      <c r="U223" s="4">
        <v>8.0999999999999996E-3</v>
      </c>
      <c r="V223" s="4">
        <v>0.89659999999999995</v>
      </c>
      <c r="W223" s="4">
        <v>0.73009999999999997</v>
      </c>
      <c r="X223" s="4">
        <v>0.94640000000000002</v>
      </c>
      <c r="Y223" s="4">
        <v>0.1089</v>
      </c>
      <c r="Z223" s="5"/>
      <c r="AA223" s="5"/>
      <c r="AB223" s="5"/>
      <c r="AC223" s="5"/>
      <c r="AD223" s="5"/>
      <c r="AE223" s="5"/>
      <c r="AF223" s="5"/>
      <c r="AG223" s="5"/>
      <c r="AH223" s="4"/>
      <c r="AI223" s="4"/>
      <c r="AJ223" s="4"/>
      <c r="AK223" s="4"/>
      <c r="AL223" s="4"/>
      <c r="AM223" s="4"/>
      <c r="AN223" s="4"/>
      <c r="AO223" s="4"/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>
        <v>0.59289999999999998</v>
      </c>
      <c r="BG223" s="14">
        <v>0.61760000000000004</v>
      </c>
      <c r="BH223" s="14">
        <v>0.21659999999999999</v>
      </c>
      <c r="BI223" s="14">
        <v>8.0000000000000002E-3</v>
      </c>
      <c r="BJ223" s="14">
        <v>0.89849999999999997</v>
      </c>
      <c r="BK223" s="14">
        <v>0.73329999999999995</v>
      </c>
      <c r="BL223" s="14">
        <v>0.94740000000000002</v>
      </c>
      <c r="BM223" s="14">
        <v>7.9600000000000004E-2</v>
      </c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0.59250000000000003</v>
      </c>
      <c r="CU223" s="4">
        <v>0.61619999999999997</v>
      </c>
      <c r="CV223" s="4">
        <v>0.21809999999999999</v>
      </c>
      <c r="CW223" s="4">
        <v>8.0999999999999996E-3</v>
      </c>
      <c r="CX223" s="4">
        <v>0.89780000000000004</v>
      </c>
      <c r="CY223" s="4">
        <v>0.72670000000000001</v>
      </c>
      <c r="CZ223" s="4">
        <v>0.9456</v>
      </c>
      <c r="DA223" s="4">
        <v>0.2059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>
        <v>0.59360000000000002</v>
      </c>
      <c r="EI223" s="5">
        <v>0.61860000000000004</v>
      </c>
      <c r="EJ223" s="5">
        <v>0.22589999999999999</v>
      </c>
      <c r="EK223" s="5">
        <v>8.0999999999999996E-3</v>
      </c>
      <c r="EL223" s="5">
        <v>0.89780000000000004</v>
      </c>
      <c r="EM223" s="5">
        <v>0.72850000000000004</v>
      </c>
      <c r="EN223" s="5">
        <v>0.94479999999999997</v>
      </c>
      <c r="EO223" s="5">
        <v>0.1181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0.59242499999999998</v>
      </c>
      <c r="II223" s="4">
        <f t="shared" si="97"/>
        <v>0.61595</v>
      </c>
      <c r="IJ223" s="4">
        <f t="shared" si="98"/>
        <v>0.22255</v>
      </c>
      <c r="IK223" s="4">
        <f t="shared" si="99"/>
        <v>8.0749999999999988E-3</v>
      </c>
      <c r="IL223" s="4">
        <f t="shared" si="100"/>
        <v>0.897675</v>
      </c>
      <c r="IM223" s="4">
        <f t="shared" si="101"/>
        <v>0.72965000000000002</v>
      </c>
      <c r="IN223" s="4">
        <f t="shared" si="102"/>
        <v>0.94605000000000006</v>
      </c>
      <c r="IO223" s="4">
        <f t="shared" si="103"/>
        <v>0.12812499999999999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r=0.5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r=0.5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r=0.5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r=0.5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k=10, r=0.5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k=10, r=0.5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k=10, r=0.5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/>
      <c r="BG224" s="14"/>
      <c r="BH224" s="14"/>
      <c r="BI224" s="14"/>
      <c r="BJ224" s="14"/>
      <c r="BK224" s="14"/>
      <c r="BL224" s="14"/>
      <c r="BM224" s="14"/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0.59089999999999998</v>
      </c>
      <c r="CU224" s="4">
        <v>0.59750000000000003</v>
      </c>
      <c r="CV224" s="4">
        <v>0.1603</v>
      </c>
      <c r="CW224" s="4">
        <v>0.13009999999999999</v>
      </c>
      <c r="CX224" s="4">
        <v>0.81940000000000002</v>
      </c>
      <c r="CY224" s="4">
        <v>4.1300000000000003E-2</v>
      </c>
      <c r="CZ224" s="4">
        <v>0.94020000000000004</v>
      </c>
      <c r="DA224" s="4">
        <v>0.98829999999999996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>
        <v>0.59289999999999998</v>
      </c>
      <c r="EI224" s="5">
        <v>0.6018</v>
      </c>
      <c r="EJ224" s="5">
        <v>0.16420000000000001</v>
      </c>
      <c r="EK224" s="5">
        <v>0.1293</v>
      </c>
      <c r="EL224" s="5">
        <v>0.81910000000000005</v>
      </c>
      <c r="EM224" s="5">
        <v>4.1700000000000001E-2</v>
      </c>
      <c r="EN224" s="5">
        <v>0.94</v>
      </c>
      <c r="EO224" s="5">
        <v>0.85899999999999999</v>
      </c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0.59189999999999998</v>
      </c>
      <c r="II224" s="4">
        <f t="shared" si="97"/>
        <v>0.59965000000000002</v>
      </c>
      <c r="IJ224" s="4">
        <f t="shared" si="98"/>
        <v>0.16225000000000001</v>
      </c>
      <c r="IK224" s="4">
        <f t="shared" si="99"/>
        <v>0.12969999999999998</v>
      </c>
      <c r="IL224" s="4">
        <f t="shared" si="100"/>
        <v>0.81925000000000003</v>
      </c>
      <c r="IM224" s="4">
        <f t="shared" si="101"/>
        <v>4.1500000000000002E-2</v>
      </c>
      <c r="IN224" s="4">
        <f t="shared" si="102"/>
        <v>0.94009999999999994</v>
      </c>
      <c r="IO224" s="4">
        <f t="shared" si="103"/>
        <v>0.92364999999999997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k=15,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k=15,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k=20,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k=15,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k=15,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k=20,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k=15,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k=20,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0.58860000000000001</v>
      </c>
      <c r="S225" s="4">
        <v>0.59440000000000004</v>
      </c>
      <c r="T225" s="4">
        <v>0.18809999999999999</v>
      </c>
      <c r="U225" s="4">
        <v>0.1019</v>
      </c>
      <c r="V225" s="4">
        <v>0.83279999999999998</v>
      </c>
      <c r="W225" s="4">
        <v>5.3699999999999998E-2</v>
      </c>
      <c r="X225" s="4">
        <v>0.94340000000000002</v>
      </c>
      <c r="Y225" s="4">
        <v>0.54530000000000001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>
        <v>0.5917</v>
      </c>
      <c r="BG225" s="14">
        <v>0.60260000000000002</v>
      </c>
      <c r="BH225" s="14">
        <v>0.17849999999999999</v>
      </c>
      <c r="BI225" s="14">
        <v>0.1032</v>
      </c>
      <c r="BJ225" s="14">
        <v>0.83560000000000001</v>
      </c>
      <c r="BK225" s="14">
        <v>5.2999999999999999E-2</v>
      </c>
      <c r="BL225" s="14">
        <v>0.94489999999999996</v>
      </c>
      <c r="BM225" s="14">
        <v>0.44159999999999999</v>
      </c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0.58940000000000003</v>
      </c>
      <c r="CU225" s="4">
        <v>0.59709999999999996</v>
      </c>
      <c r="CV225" s="4">
        <v>0.1754</v>
      </c>
      <c r="CW225" s="4">
        <v>0.1031</v>
      </c>
      <c r="CX225" s="4">
        <v>0.83450000000000002</v>
      </c>
      <c r="CY225" s="4">
        <v>5.3100000000000001E-2</v>
      </c>
      <c r="CZ225" s="4">
        <v>0.94189999999999996</v>
      </c>
      <c r="DA225" s="4">
        <v>0.98719999999999997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>
        <v>0.59130000000000005</v>
      </c>
      <c r="EI225" s="5">
        <v>0.60189999999999999</v>
      </c>
      <c r="EJ225" s="5">
        <v>0.18179999999999999</v>
      </c>
      <c r="EK225" s="5">
        <v>0.1023</v>
      </c>
      <c r="EL225" s="5">
        <v>0.83430000000000004</v>
      </c>
      <c r="EM225" s="5">
        <v>5.3699999999999998E-2</v>
      </c>
      <c r="EN225" s="5">
        <v>0.94169999999999998</v>
      </c>
      <c r="EO225" s="5">
        <v>0.81389999999999996</v>
      </c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0.59024999999999994</v>
      </c>
      <c r="II225" s="4">
        <f t="shared" ref="II225" si="145">AVERAGEIFS(B225:IG225,metrics.rec,"MSE")</f>
        <v>0.59899999999999998</v>
      </c>
      <c r="IJ225" s="4">
        <f t="shared" ref="IJ225" si="146">AVERAGEIFS(B225:IG225,metrics.rec,"R")</f>
        <v>0.18095</v>
      </c>
      <c r="IK225" s="4">
        <f t="shared" ref="IK225" si="147">AVERAGEIFS(B225:IG225,metrics.rec,"Precision")</f>
        <v>0.10262500000000001</v>
      </c>
      <c r="IL225" s="4">
        <f t="shared" ref="IL225" si="148">AVERAGEIFS(B225:IG225,metrics.rec,"Recall")</f>
        <v>0.83430000000000004</v>
      </c>
      <c r="IM225" s="4">
        <f t="shared" ref="IM225" si="149">AVERAGEIFS(B225:IG225,metrics.rec,"Coverage")</f>
        <v>5.3374999999999999E-2</v>
      </c>
      <c r="IN225" s="4">
        <f t="shared" ref="IN225" si="150">AVERAGEIFS(B225:IG225,metrics.rec,"Recatio")</f>
        <v>0.94297500000000001</v>
      </c>
      <c r="IO225" s="4">
        <f t="shared" ref="IO225" si="151">AVERAGEIFS(B225:IG225,metrics.rec,"Time")</f>
        <v>0.69699999999999995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k=10,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k=10, r=0.5</v>
      </c>
    </row>
    <row r="226" spans="1:257" x14ac:dyDescent="0.2">
      <c r="A226" s="1" t="s">
        <v>193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>
        <v>0.58069999999999999</v>
      </c>
      <c r="S226" s="4">
        <v>0.58860000000000001</v>
      </c>
      <c r="T226" s="4">
        <v>0.23069999999999999</v>
      </c>
      <c r="U226" s="4">
        <v>1.9400000000000001E-2</v>
      </c>
      <c r="V226" s="4">
        <v>0.85970000000000002</v>
      </c>
      <c r="W226" s="4">
        <v>0.29160000000000003</v>
      </c>
      <c r="X226" s="4">
        <v>0.94379999999999997</v>
      </c>
      <c r="Y226" s="4">
        <v>0.1046</v>
      </c>
      <c r="Z226" s="5"/>
      <c r="AA226" s="5"/>
      <c r="AB226" s="5"/>
      <c r="AC226" s="5"/>
      <c r="AD226" s="5"/>
      <c r="AE226" s="5"/>
      <c r="AF226" s="5"/>
      <c r="AG226" s="5"/>
      <c r="AH226" s="4"/>
      <c r="AI226" s="4"/>
      <c r="AJ226" s="4"/>
      <c r="AK226" s="4"/>
      <c r="AL226" s="4"/>
      <c r="AM226" s="4"/>
      <c r="AN226" s="4"/>
      <c r="AO226" s="4"/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>
        <v>0.5827</v>
      </c>
      <c r="BG226" s="14">
        <v>0.59379999999999999</v>
      </c>
      <c r="BH226" s="14">
        <v>0.22339999999999999</v>
      </c>
      <c r="BI226" s="14">
        <v>1.9599999999999999E-2</v>
      </c>
      <c r="BJ226" s="14">
        <v>0.86180000000000001</v>
      </c>
      <c r="BK226" s="14">
        <v>0.28739999999999999</v>
      </c>
      <c r="BL226" s="14">
        <v>0.9446</v>
      </c>
      <c r="BM226" s="14">
        <v>7.6899999999999996E-2</v>
      </c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0.58279999999999998</v>
      </c>
      <c r="CU226" s="4">
        <v>0.59419999999999995</v>
      </c>
      <c r="CV226" s="4">
        <v>0.22090000000000001</v>
      </c>
      <c r="CW226" s="4">
        <v>1.9400000000000001E-2</v>
      </c>
      <c r="CX226" s="4">
        <v>0.86170000000000002</v>
      </c>
      <c r="CY226" s="4">
        <v>0.29070000000000001</v>
      </c>
      <c r="CZ226" s="4">
        <v>0.94189999999999996</v>
      </c>
      <c r="DA226" s="4">
        <v>0.18140000000000001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>
        <v>0.58340000000000003</v>
      </c>
      <c r="EI226" s="5">
        <v>0.59550000000000003</v>
      </c>
      <c r="EJ226" s="5">
        <v>0.2263</v>
      </c>
      <c r="EK226" s="5">
        <v>1.9300000000000001E-2</v>
      </c>
      <c r="EL226" s="5">
        <v>0.86199999999999999</v>
      </c>
      <c r="EM226" s="5">
        <v>0.29360000000000003</v>
      </c>
      <c r="EN226" s="5">
        <v>0.94169999999999998</v>
      </c>
      <c r="EO226" s="5">
        <v>0.188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0.58240000000000003</v>
      </c>
      <c r="II226" s="4">
        <f t="shared" si="97"/>
        <v>0.59302499999999991</v>
      </c>
      <c r="IJ226" s="4">
        <f t="shared" si="98"/>
        <v>0.225325</v>
      </c>
      <c r="IK226" s="4">
        <f t="shared" si="99"/>
        <v>1.9425000000000001E-2</v>
      </c>
      <c r="IL226" s="4">
        <f t="shared" si="100"/>
        <v>0.86130000000000007</v>
      </c>
      <c r="IM226" s="4">
        <f t="shared" si="101"/>
        <v>0.290825</v>
      </c>
      <c r="IN226" s="4">
        <f t="shared" si="102"/>
        <v>0.94299999999999995</v>
      </c>
      <c r="IO226" s="4">
        <f t="shared" si="103"/>
        <v>0.13772499999999999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r=0.5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r=0.5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r=0.5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k=10, r=0.5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k=20, r=0.5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k=20,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k=10, r=0.5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k=10, r=0.5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/>
      <c r="BG227" s="14"/>
      <c r="BH227" s="14"/>
      <c r="BI227" s="14"/>
      <c r="BJ227" s="14"/>
      <c r="BK227" s="14"/>
      <c r="BL227" s="14"/>
      <c r="BM227" s="14"/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0.59240000000000004</v>
      </c>
      <c r="CU227" s="4">
        <v>0.60050000000000003</v>
      </c>
      <c r="CV227" s="4">
        <v>0.1537</v>
      </c>
      <c r="CW227" s="4">
        <v>0.12180000000000001</v>
      </c>
      <c r="CX227" s="4">
        <v>0.81259999999999999</v>
      </c>
      <c r="CY227" s="4">
        <v>4.3799999999999999E-2</v>
      </c>
      <c r="CZ227" s="4">
        <v>0.9425</v>
      </c>
      <c r="DA227" s="4">
        <v>1.0595000000000001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>
        <v>0.59389999999999998</v>
      </c>
      <c r="EI227" s="5">
        <v>0.6038</v>
      </c>
      <c r="EJ227" s="5">
        <v>0.15759999999999999</v>
      </c>
      <c r="EK227" s="5">
        <v>0.12089999999999999</v>
      </c>
      <c r="EL227" s="5">
        <v>0.81299999999999994</v>
      </c>
      <c r="EM227" s="5">
        <v>4.4299999999999999E-2</v>
      </c>
      <c r="EN227" s="5">
        <v>0.94240000000000002</v>
      </c>
      <c r="EO227" s="5">
        <v>0.71599999999999997</v>
      </c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0.59315000000000007</v>
      </c>
      <c r="II227" s="4">
        <f t="shared" si="97"/>
        <v>0.60214999999999996</v>
      </c>
      <c r="IJ227" s="4">
        <f t="shared" si="98"/>
        <v>0.15565000000000001</v>
      </c>
      <c r="IK227" s="4">
        <f t="shared" si="99"/>
        <v>0.12135</v>
      </c>
      <c r="IL227" s="4">
        <f t="shared" si="100"/>
        <v>0.81279999999999997</v>
      </c>
      <c r="IM227" s="4">
        <f t="shared" si="101"/>
        <v>4.4049999999999999E-2</v>
      </c>
      <c r="IN227" s="4">
        <f t="shared" si="102"/>
        <v>0.94245000000000001</v>
      </c>
      <c r="IO227" s="4">
        <f t="shared" si="103"/>
        <v>0.88775000000000004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k=15,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k=20,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k=15,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k=20,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k=20,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k=15,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k=20,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0.58689999999999998</v>
      </c>
      <c r="S228" s="4">
        <v>0.58630000000000004</v>
      </c>
      <c r="T228" s="4">
        <v>0.1925</v>
      </c>
      <c r="U228" s="4">
        <v>0.124</v>
      </c>
      <c r="V228" s="4">
        <v>0.82350000000000001</v>
      </c>
      <c r="W228" s="4">
        <v>4.3700000000000003E-2</v>
      </c>
      <c r="X228" s="4">
        <v>0.94369999999999998</v>
      </c>
      <c r="Y228" s="4">
        <v>0.54800000000000004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>
        <v>0.58989999999999998</v>
      </c>
      <c r="BG228" s="14">
        <v>0.59489999999999998</v>
      </c>
      <c r="BH228" s="14">
        <v>0.1837</v>
      </c>
      <c r="BI228" s="14">
        <v>0.12570000000000001</v>
      </c>
      <c r="BJ228" s="14">
        <v>0.82399999999999995</v>
      </c>
      <c r="BK228" s="14">
        <v>4.2900000000000001E-2</v>
      </c>
      <c r="BL228" s="14">
        <v>0.94489999999999996</v>
      </c>
      <c r="BM228" s="14">
        <v>0.443</v>
      </c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>
        <v>0.5877</v>
      </c>
      <c r="CU228" s="4">
        <v>0.59040000000000004</v>
      </c>
      <c r="CV228" s="4">
        <v>0.1797</v>
      </c>
      <c r="CW228" s="4">
        <v>0.12479999999999999</v>
      </c>
      <c r="CX228" s="4">
        <v>0.82350000000000001</v>
      </c>
      <c r="CY228" s="4">
        <v>4.3299999999999998E-2</v>
      </c>
      <c r="CZ228" s="4">
        <v>0.94240000000000002</v>
      </c>
      <c r="DA228" s="4">
        <v>0.99850000000000005</v>
      </c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>
        <v>0.5897</v>
      </c>
      <c r="EI228" s="5">
        <v>0.5948</v>
      </c>
      <c r="EJ228" s="5">
        <v>0.1857</v>
      </c>
      <c r="EK228" s="5">
        <v>0.1241</v>
      </c>
      <c r="EL228" s="5">
        <v>0.82389999999999997</v>
      </c>
      <c r="EM228" s="5">
        <v>4.3700000000000003E-2</v>
      </c>
      <c r="EN228" s="5">
        <v>0.94199999999999995</v>
      </c>
      <c r="EO228" s="5">
        <v>0.54930000000000001</v>
      </c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0.58855000000000002</v>
      </c>
      <c r="II228" s="4">
        <f t="shared" si="97"/>
        <v>0.59160000000000001</v>
      </c>
      <c r="IJ228" s="4">
        <f t="shared" si="98"/>
        <v>0.18539999999999998</v>
      </c>
      <c r="IK228" s="4">
        <f t="shared" si="99"/>
        <v>0.12465</v>
      </c>
      <c r="IL228" s="4">
        <f t="shared" si="100"/>
        <v>0.82372500000000004</v>
      </c>
      <c r="IM228" s="4">
        <f t="shared" si="101"/>
        <v>4.3400000000000008E-2</v>
      </c>
      <c r="IN228" s="4">
        <f t="shared" si="102"/>
        <v>0.94324999999999992</v>
      </c>
      <c r="IO228" s="4">
        <f t="shared" si="103"/>
        <v>0.63470000000000004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k=10,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k=10,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k=10,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e" cm="1" vm="1">
        <f t="array" aca="1" ref="B230" ca="1">INDIRECT(ADDRESS(MATCH(MIN(_xlfn._xlws.FILTER(B7:B229,H7:H229&gt;0.5)),B7:B229,0)+6,1))</f>
        <v>#VALUE!</v>
      </c>
      <c r="C230" s="8" t="e" cm="1" vm="1">
        <f t="array" aca="1" ref="C230" ca="1">INDIRECT(ADDRESS(MATCH(MIN(_xlfn._xlws.FILTER(C7:C229,H7:H229&gt;0.5)),C7:C229,0)+6,1))</f>
        <v>#VALUE!</v>
      </c>
      <c r="D230" s="8" t="e" cm="1" vm="1">
        <f t="array" aca="1" ref="D230" ca="1">INDIRECT(ADDRESS(MATCH(MAX(_xlfn._xlws.FILTER(D7:D229,H7:H229&gt;0.5)),D7:D229,0)+6,1))</f>
        <v>#VALUE!</v>
      </c>
      <c r="E230" s="8" t="e" cm="1" vm="1">
        <f t="array" aca="1" ref="E230" ca="1">INDIRECT(ADDRESS(MATCH(MAX(_xlfn._xlws.FILTER(E7:E229,H7:H229&gt;0.5)),E7:E229,0)+6,1))</f>
        <v>#VALUE!</v>
      </c>
      <c r="F230" s="8" t="e" cm="1" vm="1">
        <f t="array" aca="1" ref="F230" ca="1">INDIRECT(ADDRESS(MATCH(MAX(_xlfn._xlws.FILTER(F7:F229,H7:H229&gt;0.5)),F7:F229,0)+6,1))</f>
        <v>#VALUE!</v>
      </c>
      <c r="G230" s="8" t="e" cm="1" vm="1">
        <f t="array" aca="1" ref="G230" ca="1">INDIRECT(ADDRESS(MATCH(MAX(_xlfn._xlws.FILTER(G7:G229,H7:H229&gt;0.5)),G7:G229,0)+6,1))</f>
        <v>#VALUE!</v>
      </c>
      <c r="H230" s="8" t="e" cm="1" vm="1">
        <f t="array" aca="1" ref="H230" ca="1">INDIRECT(ADDRESS(MATCH(MAX(_xlfn._xlws.FILTER(H7:H229,H7:H229&gt;0.5)),H7:H229,0)+6,1))</f>
        <v>#VALUE!</v>
      </c>
      <c r="I230" s="8" t="e" cm="1" vm="1">
        <f t="array" aca="1" ref="I230" ca="1">INDIRECT(ADDRESS(MATCH(MIN(_xlfn._xlws.FILTER(I7:I229,H7:H229&gt;0.5)),I7:I229,0)+6,1))</f>
        <v>#VALUE!</v>
      </c>
      <c r="J230" s="12" t="e" cm="1" vm="1">
        <f t="array" aca="1" ref="J230" ca="1">INDIRECT(ADDRESS(MATCH(MIN(_xlfn._xlws.FILTER(J7:J229,P7:P229&gt;cr)),J7:J229,0)+6,1))</f>
        <v>#VALUE!</v>
      </c>
      <c r="K230" s="12" t="e" cm="1" vm="1">
        <f t="array" aca="1" ref="K230" ca="1">INDIRECT(ADDRESS(MATCH(MIN(_xlfn._xlws.FILTER(K7:K229,P7:P229&gt;cr)),K7:K229,0)+6,1))</f>
        <v>#VALUE!</v>
      </c>
      <c r="L230" s="12" t="e" cm="1" vm="1">
        <f t="array" aca="1" ref="L230" ca="1">INDIRECT(ADDRESS(MATCH(MAX(_xlfn._xlws.FILTER(L7:L229,P7:P229&gt;cr)),L7:L229,0)+6,1))</f>
        <v>#VALUE!</v>
      </c>
      <c r="M230" s="12" t="e" cm="1" vm="1">
        <f t="array" aca="1" ref="M230" ca="1">INDIRECT(ADDRESS(MATCH(MAX(_xlfn._xlws.FILTER(M7:M229,P7:P229&gt;cr)),M7:M229,0)+6,1))</f>
        <v>#VALUE!</v>
      </c>
      <c r="N230" s="12" t="e" cm="1" vm="1">
        <f t="array" aca="1" ref="N230" ca="1">INDIRECT(ADDRESS(MATCH(MAX(_xlfn._xlws.FILTER(N7:N229,P7:P229&gt;cr)),N7:N229,0)+6,1))</f>
        <v>#VALUE!</v>
      </c>
      <c r="O230" s="12" t="e" cm="1" vm="1">
        <f t="array" aca="1" ref="O230" ca="1">INDIRECT(ADDRESS(MATCH(MAX(_xlfn._xlws.FILTER(O7:O229,P7:P229&gt;cr)),O7:O229,0)+6,1))</f>
        <v>#VALUE!</v>
      </c>
      <c r="P230" s="12" t="e" cm="1" vm="1">
        <f t="array" aca="1" ref="P230" ca="1">INDIRECT(ADDRESS(MATCH(MAX(_xlfn._xlws.FILTER(P7:P229,P7:P229&gt;cr)),P7:P229,0)+6,1))</f>
        <v>#VALUE!</v>
      </c>
      <c r="Q230" s="12" t="e" cm="1" vm="1">
        <f t="array" aca="1" ref="Q230" ca="1">INDIRECT(ADDRESS(MATCH(MIN(_xlfn._xlws.FILTER(Q7:Q229,P7:P229&gt;cr)),Q7:Q229,0)+6,1))</f>
        <v>#VALUE!</v>
      </c>
      <c r="R230" s="8" t="str" cm="1">
        <f t="array" aca="1" ref="R230" ca="1">INDIRECT(ADDRESS(MATCH(MIN(_xlfn._xlws.FILTER(R7:R229,X7:X229&gt;cr)),R7:R229,0)+6,1))</f>
        <v>BI03.PearsonJ</v>
      </c>
      <c r="S230" s="8" t="str" cm="1">
        <f t="array" aca="1" ref="S230" ca="1">INDIRECT(ADDRESS(MATCH(MIN(_xlfn._xlws.FILTER(S7:S229,X7:X229&gt;cr)),S7:S229,0)+6,1))</f>
        <v>BU01.RatingJaccard</v>
      </c>
      <c r="T230" s="8" t="str" cm="1">
        <f t="array" aca="1" ref="T230" ca="1">INDIRECT(ADDRESS(MATCH(MAX(_xlfn._xlws.FILTER(T7:T229,X7:X229&gt;cr)),T7:T229,0)+6,1))</f>
        <v>BI01.JacLMH</v>
      </c>
      <c r="U230" s="8" t="str" cm="1">
        <f t="array" aca="1" ref="U230" ca="1">INDIRECT(ADDRESS(MATCH(MAX(_xlfn._xlws.FILTER(U7:U229,X7:X229&gt;cr)),U7:U229,0)+6,1))</f>
        <v>BU01.JacEDS</v>
      </c>
      <c r="V230" s="8" t="str" cm="1">
        <f t="array" aca="1" ref="V230" ca="1">INDIRECT(ADDRESS(MATCH(MAX(_xlfn._xlws.FILTER(V7:V229,X7:X229&gt;cr)),V7:V229,0)+6,1))</f>
        <v>BI01.JacEDS</v>
      </c>
      <c r="W230" s="8" t="str" cm="1">
        <f t="array" aca="1" ref="W230" ca="1">INDIRECT(ADDRESS(MATCH(MAX(_xlfn._xlws.FILTER(W7:W229,X7:X229&gt;cr)),W7:W229,0)+6,1))</f>
        <v>BI01.JacEDS</v>
      </c>
      <c r="X230" s="8" t="str" cm="1">
        <f t="array" aca="1" ref="X230" ca="1">INDIRECT(ADDRESS(MATCH(MAX(_xlfn._xlws.FILTER(X7:X229,X7:X229&gt;cr)),X7:X229,0)+6,1))</f>
        <v>AU14.SMD</v>
      </c>
      <c r="Y230" s="8" t="str" cm="1">
        <f t="array" aca="1" ref="Y230" ca="1">INDIRECT(ADDRESS(MATCH(MIN(_xlfn._xlws.FILTER(Y7:Y229,X7:X229&gt;cr)),Y7:Y229,0)+6,1))</f>
        <v>AI04.MSD</v>
      </c>
      <c r="Z230" s="12" t="e" cm="1" vm="1">
        <f t="array" aca="1" ref="Z230" ca="1">INDIRECT(ADDRESS(MATCH(MIN(_xlfn._xlws.FILTER(Z7:Z229,AF7:AF229&gt;cr)),Z7:Z229,0)+6,1))</f>
        <v>#VALUE!</v>
      </c>
      <c r="AA230" s="12" t="e" cm="1" vm="1">
        <f t="array" aca="1" ref="AA230" ca="1">INDIRECT(ADDRESS(MATCH(MIN(_xlfn._xlws.FILTER(AA7:AA229,AF7:AF229&gt;cr)),AA7:AA229,0)+6,1))</f>
        <v>#VALUE!</v>
      </c>
      <c r="AB230" s="12" t="e" cm="1" vm="1">
        <f t="array" aca="1" ref="AB230" ca="1">INDIRECT(ADDRESS(MATCH(MAX(_xlfn._xlws.FILTER(AB7:AB229,AF7:AF229&gt;cr)),AB7:AB229,0)+6,1))</f>
        <v>#VALUE!</v>
      </c>
      <c r="AC230" s="12" t="e" cm="1" vm="1">
        <f t="array" aca="1" ref="AC230" ca="1">INDIRECT(ADDRESS(MATCH(MAX(_xlfn._xlws.FILTER(AC7:AC229,AF7:AF229&gt;cr)),AC7:AC229,0)+6,1))</f>
        <v>#VALUE!</v>
      </c>
      <c r="AD230" s="12" t="e" cm="1" vm="1">
        <f t="array" aca="1" ref="AD230" ca="1">INDIRECT(ADDRESS(MATCH(MAX(_xlfn._xlws.FILTER(AD7:AD229,AF7:AF229&gt;cr)),AD7:AD229,0)+6,1))</f>
        <v>#VALUE!</v>
      </c>
      <c r="AE230" s="12" t="e" cm="1" vm="1">
        <f t="array" aca="1" ref="AE230" ca="1">INDIRECT(ADDRESS(MATCH(MAX(_xlfn._xlws.FILTER(AE7:AE229,AF7:AF229&gt;cr)),AE7:AE229,0)+6,1))</f>
        <v>#VALUE!</v>
      </c>
      <c r="AF230" s="12" t="e" cm="1" vm="1">
        <f t="array" aca="1" ref="AF230" ca="1">INDIRECT(ADDRESS(MATCH(MAX(_xlfn._xlws.FILTER(AF7:AF229,AF7:AF229&gt;cr)),AF7:AF229,0)+6,1))</f>
        <v>#VALUE!</v>
      </c>
      <c r="AG230" s="12" t="e" cm="1" vm="1">
        <f t="array" aca="1" ref="AG230" ca="1">INDIRECT(ADDRESS(MATCH(MIN(_xlfn._xlws.FILTER(AG7:AG229,AF7:AF229&gt;cr)),AG7:AG229,0)+6,1))</f>
        <v>#VALUE!</v>
      </c>
      <c r="AH230" s="8" t="e" cm="1" vm="1">
        <f t="array" aca="1" ref="AH230" ca="1">INDIRECT(ADDRESS(MATCH(MIN(_xlfn._xlws.FILTER(AH7:AH229,AN7:AN229&gt;cr)),AH7:AH229,0)+6,1))</f>
        <v>#VALUE!</v>
      </c>
      <c r="AI230" s="8" t="e" cm="1" vm="1">
        <f t="array" aca="1" ref="AI230" ca="1">INDIRECT(ADDRESS(MATCH(MIN(_xlfn._xlws.FILTER(AI7:AI229,AN7:AN229&gt;cr)),AI7:AI229,0)+6,1))</f>
        <v>#VALUE!</v>
      </c>
      <c r="AJ230" s="8" t="e" cm="1" vm="1">
        <f t="array" aca="1" ref="AJ230" ca="1">INDIRECT(ADDRESS(MATCH(MAX(_xlfn._xlws.FILTER(AJ7:AJ229,AN7:AN229&gt;cr)),AJ7:AJ229,0)+6,1))</f>
        <v>#VALUE!</v>
      </c>
      <c r="AK230" s="8" t="e" cm="1" vm="1">
        <f t="array" aca="1" ref="AK230" ca="1">INDIRECT(ADDRESS(MATCH(MAX(_xlfn._xlws.FILTER(AK7:AK229,AN7:AN229&gt;cr)),AK7:AK229,0)+6,1))</f>
        <v>#VALUE!</v>
      </c>
      <c r="AL230" s="8" t="e" cm="1" vm="1">
        <f t="array" aca="1" ref="AL230" ca="1">INDIRECT(ADDRESS(MATCH(MAX(_xlfn._xlws.FILTER(AL7:AL229,AN7:AN229&gt;cr)),AL7:AL229,0)+6,1))</f>
        <v>#VALUE!</v>
      </c>
      <c r="AM230" s="8" t="e" cm="1" vm="1">
        <f t="array" aca="1" ref="AM230" ca="1">INDIRECT(ADDRESS(MATCH(MAX(_xlfn._xlws.FILTER(AM7:AM229,AN7:AN229&gt;cr)),AM7:AM229,0)+6,1))</f>
        <v>#VALUE!</v>
      </c>
      <c r="AN230" s="8" t="e" cm="1" vm="1">
        <f t="array" aca="1" ref="AN230" ca="1">INDIRECT(ADDRESS(MATCH(MAX(_xlfn._xlws.FILTER(AN7:AN229,AN7:AN229&gt;cr)),AN7:AN229,0)+6,1))</f>
        <v>#VALUE!</v>
      </c>
      <c r="AO230" s="8" t="e" cm="1" vm="1">
        <f t="array" aca="1" ref="AO230" ca="1">INDIRECT(ADDRESS(MATCH(MIN(_xlfn._xlws.FILTER(AO7:AO229,AN7:AN229&gt;cr)),AO7:AO229,0)+6,1))</f>
        <v>#VALUE!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BI03.PearsonJ</v>
      </c>
      <c r="BG230" s="12" t="str" cm="1">
        <f t="array" aca="1" ref="BG230" ca="1">INDIRECT(ADDRESS(MATCH(MIN(_xlfn._xlws.FILTER(BG7:BG229,BL7:BL229&gt;cr)),BG7:BG229,0)+6,1))</f>
        <v>BU01.RatingJaccard</v>
      </c>
      <c r="BH230" s="12" t="str" cm="1">
        <f t="array" aca="1" ref="BH230" ca="1">INDIRECT(ADDRESS(MATCH(MAX(_xlfn._xlws.FILTER(BH7:BH229,BL7:BL229&gt;cr)),BH7:BH229,0)+6,1))</f>
        <v>BI03.PearsonJ</v>
      </c>
      <c r="BI230" s="12" t="str" cm="1">
        <f t="array" aca="1" ref="BI230" ca="1">INDIRECT(ADDRESS(MATCH(MAX(_xlfn._xlws.FILTER(BI7:BI229,BL7:BL229&gt;cr)),BI7:BI229,0)+6,1))</f>
        <v>BU01.JacEDS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CU14.SMD.Pearson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BI03.PearsonJ</v>
      </c>
      <c r="CU230" s="8" t="str" cm="1">
        <f t="array" aca="1" ref="CU230" ca="1">INDIRECT(ADDRESS(MATCH(MIN(_xlfn._xlws.FILTER(CU7:CU229,CZ7:CZ229&gt;cr)),CU7:CU229,0)+6,1))</f>
        <v>BU01.RatingJaccard</v>
      </c>
      <c r="CV230" s="8" t="str" cm="1">
        <f t="array" aca="1" ref="CV230" ca="1">INDIRECT(ADDRESS(MATCH(MAX(_xlfn._xlws.FILTER(CV7:CV229,CZ7:CZ229&gt;cr)),CV7:CV229,0)+6,1))</f>
        <v>CI14.Amer.NNSM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BI16.TAJ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e" cm="1" vm="1">
        <f t="array" aca="1" ref="DR230" ca="1">INDIRECT(ADDRESS(MATCH(MIN(_xlfn._xlws.FILTER(DR7:DR229,DX7:DX229&gt;cr)),DR7:DR229,0)+6,1))</f>
        <v>#VALUE!</v>
      </c>
      <c r="DS230" s="12" t="e" cm="1" vm="1">
        <f t="array" aca="1" ref="DS230" ca="1">INDIRECT(ADDRESS(MATCH(MIN(_xlfn._xlws.FILTER(DS7:DS229,DX7:DX229&gt;cr)),DS7:DS229,0)+6,1))</f>
        <v>#VALUE!</v>
      </c>
      <c r="DT230" s="12" t="e" cm="1" vm="1">
        <f t="array" aca="1" ref="DT230" ca="1">INDIRECT(ADDRESS(MATCH(MAX(_xlfn._xlws.FILTER(DT7:DT229,DX7:DX229&gt;cr)),DT7:DT229,0)+6,1))</f>
        <v>#VALUE!</v>
      </c>
      <c r="DU230" s="12" t="e" cm="1" vm="1">
        <f t="array" aca="1" ref="DU230" ca="1">INDIRECT(ADDRESS(MATCH(MAX(_xlfn._xlws.FILTER(DU7:DU229,DX7:DX229&gt;cr)),DU7:DU229,0)+6,1))</f>
        <v>#VALUE!</v>
      </c>
      <c r="DV230" s="12" t="e" cm="1" vm="1">
        <f t="array" aca="1" ref="DV230" ca="1">INDIRECT(ADDRESS(MATCH(MAX(_xlfn._xlws.FILTER(DV7:DV229,DX7:DX229&gt;cr)),DV7:DV229,0)+6,1))</f>
        <v>#VALUE!</v>
      </c>
      <c r="DW230" s="12" t="e" cm="1" vm="1">
        <f t="array" aca="1" ref="DW230" ca="1">INDIRECT(ADDRESS(MATCH(MAX(_xlfn._xlws.FILTER(DW7:DW229,DX7:DX229&gt;cr)),DW7:DW229,0)+6,1))</f>
        <v>#VALUE!</v>
      </c>
      <c r="DX230" s="12" t="e" cm="1" vm="1">
        <f t="array" aca="1" ref="DX230" ca="1">INDIRECT(ADDRESS(MATCH(MAX(_xlfn._xlws.FILTER(DX7:DX229,DX7:DX229&gt;cr)),DX7:DX229,0)+6,1))</f>
        <v>#VALUE!</v>
      </c>
      <c r="DY230" s="12" t="e" cm="1" vm="1">
        <f t="array" aca="1" ref="DY230" ca="1">INDIRECT(ADDRESS(MATCH(MIN(_xlfn._xlws.FILTER(DY7:DY229,DX7:DX229&gt;cr)),DY7:DY229,0)+6,1))</f>
        <v>#VALUE!</v>
      </c>
      <c r="DZ230" s="8" t="e" cm="1" vm="1">
        <f t="array" aca="1" ref="DZ230" ca="1">INDIRECT(ADDRESS(MATCH(MIN(_xlfn._xlws.FILTER(DZ7:DZ229,EF7:EF229&gt;cr)),DZ7:DZ229,0)+6,1))</f>
        <v>#VALUE!</v>
      </c>
      <c r="EA230" s="8" t="e" cm="1" vm="1">
        <f t="array" aca="1" ref="EA230" ca="1">INDIRECT(ADDRESS(MATCH(MIN(_xlfn._xlws.FILTER(EA7:EA229,EF7:EF229&gt;cr)),EA7:EA229,0)+6,1))</f>
        <v>#VALUE!</v>
      </c>
      <c r="EB230" s="8" t="e" cm="1" vm="1">
        <f t="array" aca="1" ref="EB230" ca="1">INDIRECT(ADDRESS(MATCH(MAX(_xlfn._xlws.FILTER(EB7:EB229,EF7:EF229&gt;cr)),EB7:EB229,0)+6,1))</f>
        <v>#VALUE!</v>
      </c>
      <c r="EC230" s="8" t="e" cm="1" vm="1">
        <f t="array" aca="1" ref="EC230" ca="1">INDIRECT(ADDRESS(MATCH(MAX(_xlfn._xlws.FILTER(EC7:EC229,EF7:EF229&gt;cr)),EC7:EC229,0)+6,1))</f>
        <v>#VALUE!</v>
      </c>
      <c r="ED230" s="8" t="e" cm="1" vm="1">
        <f t="array" aca="1" ref="ED230" ca="1">INDIRECT(ADDRESS(MATCH(MAX(_xlfn._xlws.FILTER(ED7:ED229,EF7:EF229&gt;cr)),ED7:ED229,0)+6,1))</f>
        <v>#VALUE!</v>
      </c>
      <c r="EE230" s="8" t="e" cm="1" vm="1">
        <f t="array" aca="1" ref="EE230" ca="1">INDIRECT(ADDRESS(MATCH(MAX(_xlfn._xlws.FILTER(EE7:EE229,EF7:EF229&gt;cr)),EE7:EE229,0)+6,1))</f>
        <v>#VALUE!</v>
      </c>
      <c r="EF230" s="8" t="e" cm="1" vm="1">
        <f t="array" aca="1" ref="EF230" ca="1">INDIRECT(ADDRESS(MATCH(MAX(_xlfn._xlws.FILTER(EF7:EF229,EF7:EF229&gt;cr)),EF7:EF229,0)+6,1))</f>
        <v>#VALUE!</v>
      </c>
      <c r="EG230" s="8" t="e" cm="1" vm="1">
        <f t="array" aca="1" ref="EG230" ca="1">INDIRECT(ADDRESS(MATCH(MIN(_xlfn._xlws.FILTER(EG7:EG229,EF7:EF229&gt;cr)),EG7:EG229,0)+6,1))</f>
        <v>#VALUE!</v>
      </c>
      <c r="EH230" s="12" t="str" cm="1">
        <f t="array" aca="1" ref="EH230" ca="1">INDIRECT(ADDRESS(MATCH(MIN(_xlfn._xlws.FILTER(EH7:EH229,EN7:EN229&gt;cr)),EH7:EH229,0)+6,1))</f>
        <v>BI03.PearsonJ</v>
      </c>
      <c r="EI230" s="12" t="str" cm="1">
        <f t="array" aca="1" ref="EI230" ca="1">INDIRECT(ADDRESS(MATCH(MIN(_xlfn._xlws.FILTER(EI7:EI229,EN7:EN229&gt;cr)),EI7:EI229,0)+6,1))</f>
        <v>BU01.RatingJaccard</v>
      </c>
      <c r="EJ230" s="12" t="str" cm="1">
        <f t="array" aca="1" ref="EJ230" ca="1">INDIRECT(ADDRESS(MATCH(MAX(_xlfn._xlws.FILTER(EJ7:EJ229,EN7:EN229&gt;cr)),EJ7:EJ229,0)+6,1))</f>
        <v>BI07.NHMS.Amer</v>
      </c>
      <c r="EK230" s="12" t="str" cm="1">
        <f t="array" aca="1" ref="EK230" ca="1">INDIRECT(ADDRESS(MATCH(MAX(_xlfn._xlws.FILTER(EK7:EK229,EN7:EN229&gt;cr)),EK7:EK229,0)+6,1))</f>
        <v>BU01.JacEDS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BI01.JacEDS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BI03.PearsonJ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BI03.PearsonJ</v>
      </c>
      <c r="FW230" s="8" t="str" cm="1">
        <f t="array" aca="1" ref="FW230" ca="1">INDIRECT(ADDRESS(MATCH(MIN(_xlfn._xlws.FILTER(FW7:FW229,GB7:GB229&gt;cr)),FW7:FW229,0)+6,1))</f>
        <v>BU01.RatingJaccard</v>
      </c>
      <c r="FX230" s="8" t="str" cm="1">
        <f t="array" aca="1" ref="FX230" ca="1">INDIRECT(ADDRESS(MATCH(MAX(_xlfn._xlws.FILTER(FX7:FX229,GB7:GB229&gt;cr)),FX7:FX229,0)+6,1))</f>
        <v>BI03.PearsonJ</v>
      </c>
      <c r="FY230" s="8" t="str" cm="1">
        <f t="array" aca="1" ref="FY230" ca="1">INDIRECT(ADDRESS(MATCH(MAX(_xlfn._xlws.FILTER(FY7:FY229,GB7:GB229&gt;cr)),FY7:FY229,0)+6,1))</f>
        <v>BU01.JacEDS</v>
      </c>
      <c r="FZ230" s="8" t="str" cm="1">
        <f t="array" aca="1" ref="FZ230" ca="1">INDIRECT(ADDRESS(MATCH(MAX(_xlfn._xlws.FILTER(FZ7:FZ229,GB7:GB229&gt;cr)),FZ7:FZ229,0)+6,1))</f>
        <v>BI01.JacEDS</v>
      </c>
      <c r="GA230" s="8" t="str" cm="1">
        <f t="array" aca="1" ref="GA230" ca="1">INDIRECT(ADDRESS(MATCH(MAX(_xlfn._xlws.FILTER(GA7:GA229,GB7:GB229&gt;cr)),GA7:GA229,0)+6,1))</f>
        <v>BI01.JacEDS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BI01.Dice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BI03.PearsonJ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BU01.RatingJaccard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CI14.SMD.QTI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BI01.JacEDS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CI14.SMD.QTI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CI14.SMD.NNSM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r=0.5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r=0.5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r=0.5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r=0.5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k=10, r=0.5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k=10, r=0.5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k=10, r=0.5</v>
      </c>
    </row>
    <row r="231" spans="1:257" s="9" customFormat="1" x14ac:dyDescent="0.2">
      <c r="A231" s="7" t="s">
        <v>234</v>
      </c>
      <c r="B231" s="8" t="e" cm="1" vm="1">
        <f t="array" aca="1" ref="B231" ca="1">INDIRECT(ADDRESS(MATCH(SMALL(_xlfn._xlws.FILTER(B7:B229,H7:H229&gt;0.5),2),B7:B229,0)+6,1))</f>
        <v>#VALUE!</v>
      </c>
      <c r="C231" s="8" t="e" cm="1" vm="1">
        <f t="array" aca="1" ref="C231" ca="1">INDIRECT(ADDRESS(MATCH(SMALL(_xlfn._xlws.FILTER(C7:C229,H7:H229&gt;0.5),2),C7:C229,0)+6,1))</f>
        <v>#VALUE!</v>
      </c>
      <c r="D231" s="8" t="e" cm="1" vm="1">
        <f t="array" aca="1" ref="D231" ca="1">INDIRECT(ADDRESS(MATCH(LARGE(_xlfn._xlws.FILTER(D7:D229,H7:H229&gt;0.5),2),D7:D229,0)+6,1))</f>
        <v>#VALUE!</v>
      </c>
      <c r="E231" s="8" t="e" cm="1" vm="1">
        <f t="array" aca="1" ref="E231" ca="1">INDIRECT(ADDRESS(MATCH(LARGE(_xlfn._xlws.FILTER(E7:E229,H7:H229&gt;0.5),2),E7:E229,0)+6,1))</f>
        <v>#VALUE!</v>
      </c>
      <c r="F231" s="8" t="e" cm="1" vm="1">
        <f t="array" aca="1" ref="F231" ca="1">INDIRECT(ADDRESS(MATCH(LARGE(_xlfn._xlws.FILTER(F7:F229,H7:H229&gt;0.5),2),F7:F229,0)+6,1))</f>
        <v>#VALUE!</v>
      </c>
      <c r="G231" s="8" t="e" cm="1" vm="1">
        <f t="array" aca="1" ref="G231" ca="1">INDIRECT(ADDRESS(MATCH(LARGE(_xlfn._xlws.FILTER(G7:G229,H7:H229&gt;0.5),2),G7:G229,0)+6,1))</f>
        <v>#VALUE!</v>
      </c>
      <c r="H231" s="8" t="e" cm="1" vm="1">
        <f t="array" aca="1" ref="H231" ca="1">INDIRECT(ADDRESS(MATCH(LARGE(_xlfn._xlws.FILTER(H7:H229,H7:H229&gt;0.5),2),H7:H229,0)+6,1))</f>
        <v>#VALUE!</v>
      </c>
      <c r="I231" s="8" t="e" cm="1" vm="1">
        <f t="array" aca="1" ref="I231" ca="1">INDIRECT(ADDRESS(MATCH(SMALL(_xlfn._xlws.FILTER(I7:I229,H7:H229&gt;0.5),2),I7:I229,0)+6,1))</f>
        <v>#VALUE!</v>
      </c>
      <c r="J231" s="12" t="e" cm="1" vm="1">
        <f t="array" aca="1" ref="J231" ca="1">INDIRECT(ADDRESS(MATCH(SMALL(_xlfn._xlws.FILTER(J7:J229,P7:P229&gt;cr),2),J7:J229,0)+6,1))</f>
        <v>#VALUE!</v>
      </c>
      <c r="K231" s="12" t="e" cm="1" vm="1">
        <f t="array" aca="1" ref="K231" ca="1">INDIRECT(ADDRESS(MATCH(SMALL(_xlfn._xlws.FILTER(K7:K229,P7:P229&gt;cr),2),K7:K229,0)+6,1))</f>
        <v>#VALUE!</v>
      </c>
      <c r="L231" s="12" t="e" cm="1" vm="1">
        <f t="array" aca="1" ref="L231" ca="1">INDIRECT(ADDRESS(MATCH(LARGE(_xlfn._xlws.FILTER(L7:L229,P7:P229&gt;cr),2),L7:L229,0)+6,1))</f>
        <v>#VALUE!</v>
      </c>
      <c r="M231" s="12" t="e" cm="1" vm="1">
        <f t="array" aca="1" ref="M231" ca="1">INDIRECT(ADDRESS(MATCH(LARGE(_xlfn._xlws.FILTER(M7:M229,P7:P229&gt;cr),2),M7:M229,0)+6,1))</f>
        <v>#VALUE!</v>
      </c>
      <c r="N231" s="12" t="e" cm="1" vm="1">
        <f t="array" aca="1" ref="N231" ca="1">INDIRECT(ADDRESS(MATCH(LARGE(_xlfn._xlws.FILTER(N7:N229,P7:P229&gt;cr),2),N7:N229,0)+6,1))</f>
        <v>#VALUE!</v>
      </c>
      <c r="O231" s="12" t="e" cm="1" vm="1">
        <f t="array" aca="1" ref="O231" ca="1">INDIRECT(ADDRESS(MATCH(LARGE(_xlfn._xlws.FILTER(O7:O229,P7:P229&gt;cr),2),O7:O229,0)+6,1))</f>
        <v>#VALUE!</v>
      </c>
      <c r="P231" s="12" t="e" cm="1" vm="1">
        <f t="array" aca="1" ref="P231" ca="1">INDIRECT(ADDRESS(MATCH(LARGE(_xlfn._xlws.FILTER(P7:P229,P7:P229&gt;cr),2),P7:P229,0)+6,1))</f>
        <v>#VALUE!</v>
      </c>
      <c r="Q231" s="12" t="e" cm="1" vm="1">
        <f t="array" aca="1" ref="Q231" ca="1">INDIRECT(ADDRESS(MATCH(SMALL(_xlfn._xlws.FILTER(Q7:Q229,P7:P229&gt;cr),2),Q7:Q229,0)+6,1))</f>
        <v>#VALUE!</v>
      </c>
      <c r="R231" s="8" t="str" cm="1">
        <f t="array" aca="1" ref="R231" ca="1">INDIRECT(ADDRESS(MATCH(SMALL(_xlfn._xlws.FILTER(R7:R229,X7:X229&gt;cr),2),R7:R229,0)+6,1))</f>
        <v>CI14.SMD.Pearson</v>
      </c>
      <c r="S231" s="8" t="str" cm="1">
        <f t="array" aca="1" ref="S231" ca="1">INDIRECT(ADDRESS(MATCH(SMALL(_xlfn._xlws.FILTER(S7:S229,X7:X229&gt;cr),2),S7:S229,0)+6,1))</f>
        <v>BU03.PearsonJ</v>
      </c>
      <c r="T231" s="8" t="str" cm="1">
        <f t="array" aca="1" ref="T231" ca="1">INDIRECT(ADDRESS(MATCH(LARGE(_xlfn._xlws.FILTER(T7:T229,X7:X229&gt;cr),2),T7:T229,0)+6,1))</f>
        <v>CI14.SMD.EMX2</v>
      </c>
      <c r="U231" s="8" t="str" cm="1">
        <f t="array" aca="1" ref="U231" ca="1">INDIRECT(ADDRESS(MATCH(LARGE(_xlfn._xlws.FILTER(U7:U229,X7:X229&gt;cr),2),U7:U229,0)+6,1))</f>
        <v>BU02.CosineJ</v>
      </c>
      <c r="V231" s="8" t="str" cm="1">
        <f t="array" aca="1" ref="V231" ca="1">INDIRECT(ADDRESS(MATCH(LARGE(_xlfn._xlws.FILTER(V7:V229,X7:X229&gt;cr),2),V7:V229,0)+6,1))</f>
        <v>BI01.PNCR</v>
      </c>
      <c r="W231" s="8" t="str" cm="1">
        <f t="array" aca="1" ref="W231" ca="1">INDIRECT(ADDRESS(MATCH(LARGE(_xlfn._xlws.FILTER(W7:W229,X7:X229&gt;cr),2),W7:W229,0)+6,1))</f>
        <v>BI01.PNCR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AI07.PSS</v>
      </c>
      <c r="Z231" s="12" t="e" cm="1" vm="1">
        <f t="array" aca="1" ref="Z231" ca="1">INDIRECT(ADDRESS(MATCH(SMALL(_xlfn._xlws.FILTER(Z7:Z229,AF7:AF229&gt;cr),2),Z7:Z229,0)+6,1))</f>
        <v>#VALUE!</v>
      </c>
      <c r="AA231" s="12" t="e" cm="1" vm="1">
        <f t="array" aca="1" ref="AA231" ca="1">INDIRECT(ADDRESS(MATCH(SMALL(_xlfn._xlws.FILTER(AA7:AA229,AF7:AF229&gt;cr),2),AA7:AA229,0)+6,1))</f>
        <v>#VALUE!</v>
      </c>
      <c r="AB231" s="12" t="e" cm="1" vm="1">
        <f t="array" aca="1" ref="AB231" ca="1">INDIRECT(ADDRESS(MATCH(LARGE(_xlfn._xlws.FILTER(AB7:AB229,AF7:AF229&gt;cr),2),AB7:AB229,0)+6,1))</f>
        <v>#VALUE!</v>
      </c>
      <c r="AC231" s="12" t="e" cm="1" vm="1">
        <f t="array" aca="1" ref="AC231" ca="1">INDIRECT(ADDRESS(MATCH(LARGE(_xlfn._xlws.FILTER(AC7:AC229,AF7:AF229&gt;cr),2),AC7:AC229,0)+6,1))</f>
        <v>#VALUE!</v>
      </c>
      <c r="AD231" s="12" t="e" cm="1" vm="1">
        <f t="array" aca="1" ref="AD231" ca="1">INDIRECT(ADDRESS(MATCH(LARGE(_xlfn._xlws.FILTER(AD7:AD229,AF7:AF229&gt;cr),2),AD7:AD229,0)+6,1))</f>
        <v>#VALUE!</v>
      </c>
      <c r="AE231" s="12" t="e" cm="1" vm="1">
        <f t="array" aca="1" ref="AE231" ca="1">INDIRECT(ADDRESS(MATCH(LARGE(_xlfn._xlws.FILTER(AE7:AE229,AF7:AF229&gt;cr),2),AE7:AE229,0)+6,1))</f>
        <v>#VALUE!</v>
      </c>
      <c r="AF231" s="12" t="e" cm="1" vm="1">
        <f t="array" aca="1" ref="AF231" ca="1">INDIRECT(ADDRESS(MATCH(LARGE(_xlfn._xlws.FILTER(AF7:AF229,AF7:AF229&gt;cr),2),AF7:AF229,0)+6,1))</f>
        <v>#VALUE!</v>
      </c>
      <c r="AG231" s="12" t="e" cm="1" vm="1">
        <f t="array" aca="1" ref="AG231" ca="1">INDIRECT(ADDRESS(MATCH(SMALL(_xlfn._xlws.FILTER(AG7:AG229,AF7:AF229&gt;cr),2),AG7:AG229,0)+6,1))</f>
        <v>#VALUE!</v>
      </c>
      <c r="AH231" s="8" t="e" cm="1" vm="1">
        <f t="array" aca="1" ref="AH231" ca="1">INDIRECT(ADDRESS(MATCH(SMALL(_xlfn._xlws.FILTER(AH7:AH229,AN7:AN229&gt;cr),2),AH7:AH229,0)+6,1))</f>
        <v>#VALUE!</v>
      </c>
      <c r="AI231" s="8" t="e" cm="1" vm="1">
        <f t="array" aca="1" ref="AI231" ca="1">INDIRECT(ADDRESS(MATCH(SMALL(_xlfn._xlws.FILTER(AI7:AI229,AN7:AN229&gt;cr),2),AI7:AI229,0)+6,1))</f>
        <v>#VALUE!</v>
      </c>
      <c r="AJ231" s="8" t="e" cm="1" vm="1">
        <f t="array" aca="1" ref="AJ231" ca="1">INDIRECT(ADDRESS(MATCH(LARGE(_xlfn._xlws.FILTER(AJ7:AJ229,AN7:AN229&gt;cr),2),AJ7:AJ229,0)+6,1))</f>
        <v>#VALUE!</v>
      </c>
      <c r="AK231" s="8" t="e" cm="1" vm="1">
        <f t="array" aca="1" ref="AK231" ca="1">INDIRECT(ADDRESS(MATCH(LARGE(_xlfn._xlws.FILTER(AK7:AK229,AN7:AN229&gt;cr),2),AK7:AK229,0)+6,1))</f>
        <v>#VALUE!</v>
      </c>
      <c r="AL231" s="8" t="e" cm="1" vm="1">
        <f t="array" aca="1" ref="AL231" ca="1">INDIRECT(ADDRESS(MATCH(LARGE(_xlfn._xlws.FILTER(AL7:AL229,AN7:AN229&gt;cr),2),AL7:AL229,0)+6,1))</f>
        <v>#VALUE!</v>
      </c>
      <c r="AM231" s="8" t="e" cm="1" vm="1">
        <f t="array" aca="1" ref="AM231" ca="1">INDIRECT(ADDRESS(MATCH(LARGE(_xlfn._xlws.FILTER(AM7:AM229,AN7:AN229&gt;cr),2),AM7:AM229,0)+6,1))</f>
        <v>#VALUE!</v>
      </c>
      <c r="AN231" s="8" t="e" cm="1" vm="1">
        <f t="array" aca="1" ref="AN231" ca="1">INDIRECT(ADDRESS(MATCH(LARGE(_xlfn._xlws.FILTER(AN7:AN229,AN7:AN229&gt;cr),2),AN7:AN229,0)+6,1))</f>
        <v>#VALUE!</v>
      </c>
      <c r="AO231" s="8" t="e" cm="1" vm="1">
        <f t="array" aca="1" ref="AO231" ca="1">INDIRECT(ADDRESS(MATCH(SMALL(_xlfn._xlws.FILTER(AO7:AO229,AN7:AN229&gt;cr),2),AO7:AO229,0)+6,1))</f>
        <v>#VALUE!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CI14.SMD.Pearson</v>
      </c>
      <c r="BG231" s="12" t="str" cm="1">
        <f t="array" aca="1" ref="BG231" ca="1">INDIRECT(ADDRESS(MATCH(SMALL(_xlfn._xlws.FILTER(BG7:BG229,BL7:BL229&gt;cr),2),BG7:BG229,0)+6,1))</f>
        <v>BU03.PearsonJ</v>
      </c>
      <c r="BH231" s="12" t="str" cm="1">
        <f t="array" aca="1" ref="BH231" ca="1">INDIRECT(ADDRESS(MATCH(LARGE(_xlfn._xlws.FILTER(BH7:BH229,BL7:BL229&gt;cr),2),BH7:BH229,0)+6,1))</f>
        <v>CI14.SMD.Pearson</v>
      </c>
      <c r="BI231" s="12" t="str" cm="1">
        <f t="array" aca="1" ref="BI231" ca="1">INDIRECT(ADDRESS(MATCH(LARGE(_xlfn._xlws.FILTER(BI7:BI229,BL7:BL229&gt;cr),2),BI7:BI229,0)+6,1))</f>
        <v>BU02.CosineJ</v>
      </c>
      <c r="BJ231" s="12" t="str" cm="1">
        <f t="array" aca="1" ref="BJ231" ca="1">INDIRECT(ADDRESS(MATCH(LARGE(_xlfn._xlws.FILTER(BJ7:BJ229,BL7:BL229&gt;cr),2),BJ7:BJ229,0)+6,1))</f>
        <v>BI01.PNCR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CU14.SMD.Cosine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CI14.SMD.Pearson</v>
      </c>
      <c r="CU231" s="8" t="str" cm="1">
        <f t="array" aca="1" ref="CU231" ca="1">INDIRECT(ADDRESS(MATCH(SMALL(_xlfn._xlws.FILTER(CU7:CU229,CZ7:CZ229&gt;cr),2),CU7:CU229,0)+6,1))</f>
        <v>BU03.PearsonJ</v>
      </c>
      <c r="CV231" s="8" t="str" cm="1">
        <f t="array" aca="1" ref="CV231" ca="1">INDIRECT(ADDRESS(MATCH(LARGE(_xlfn._xlws.FILTER(CV7:CV229,CZ7:CZ229&gt;cr),2),CV7:CV229,0)+6,1))</f>
        <v>BI07.PSSJ</v>
      </c>
      <c r="CW231" s="8" t="str" cm="1">
        <f t="array" aca="1" ref="CW231" ca="1">INDIRECT(ADDRESS(MATCH(LARGE(_xlfn._xlws.FILTER(CW7:CW229,CZ7:CZ229&gt;cr),2),CW7:CW229,0)+6,1))</f>
        <v>BU02.CosineJ</v>
      </c>
      <c r="CX231" s="8" t="str" cm="1">
        <f t="array" aca="1" ref="CX231" ca="1">INDIRECT(ADDRESS(MATCH(LARGE(_xlfn._xlws.FILTER(CX7:CX229,CZ7:CZ229&gt;cr),2),CX7:CX229,0)+6,1))</f>
        <v>BI01.PNCR</v>
      </c>
      <c r="CY231" s="8" t="str" cm="1">
        <f t="array" aca="1" ref="CY231" ca="1">INDIRECT(ADDRESS(MATCH(LARGE(_xlfn._xlws.FILTER(CY7:CY229,CZ7:CZ229&gt;cr),2),CY7:CY229,0)+6,1))</f>
        <v>BI01.PNCR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AI01.Jaccard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e" cm="1" vm="1">
        <f t="array" aca="1" ref="DR231" ca="1">INDIRECT(ADDRESS(MATCH(SMALL(_xlfn._xlws.FILTER(DR7:DR229,DX7:DX229&gt;cr),2),DR7:DR229,0)+6,1))</f>
        <v>#VALUE!</v>
      </c>
      <c r="DS231" s="12" t="e" cm="1" vm="1">
        <f t="array" aca="1" ref="DS231" ca="1">INDIRECT(ADDRESS(MATCH(SMALL(_xlfn._xlws.FILTER(DS7:DS229,DX7:DX229&gt;cr),2),DS7:DS229,0)+6,1))</f>
        <v>#VALUE!</v>
      </c>
      <c r="DT231" s="12" t="e" cm="1" vm="1">
        <f t="array" aca="1" ref="DT231" ca="1">INDIRECT(ADDRESS(MATCH(LARGE(_xlfn._xlws.FILTER(DT7:DT229,DX7:DX229&gt;cr),2),DT7:DT229,0)+6,1))</f>
        <v>#VALUE!</v>
      </c>
      <c r="DU231" s="12" t="e" cm="1" vm="1">
        <f t="array" aca="1" ref="DU231" ca="1">INDIRECT(ADDRESS(MATCH(LARGE(_xlfn._xlws.FILTER(DU7:DU229,DX7:DX229&gt;cr),2),DU7:DU229,0)+6,1))</f>
        <v>#VALUE!</v>
      </c>
      <c r="DV231" s="12" t="e" cm="1" vm="1">
        <f t="array" aca="1" ref="DV231" ca="1">INDIRECT(ADDRESS(MATCH(LARGE(_xlfn._xlws.FILTER(DV7:DV229,DX7:DX229&gt;cr),2),DV7:DV229,0)+6,1))</f>
        <v>#VALUE!</v>
      </c>
      <c r="DW231" s="12" t="e" cm="1" vm="1">
        <f t="array" aca="1" ref="DW231" ca="1">INDIRECT(ADDRESS(MATCH(LARGE(_xlfn._xlws.FILTER(DW7:DW229,DX7:DX229&gt;cr),2),DW7:DW229,0)+6,1))</f>
        <v>#VALUE!</v>
      </c>
      <c r="DX231" s="12" t="e" cm="1" vm="1">
        <f t="array" aca="1" ref="DX231" ca="1">INDIRECT(ADDRESS(MATCH(LARGE(_xlfn._xlws.FILTER(DX7:DX229,DX7:DX229&gt;cr),2),DX7:DX229,0)+6,1))</f>
        <v>#VALUE!</v>
      </c>
      <c r="DY231" s="12" t="e" cm="1" vm="1">
        <f t="array" aca="1" ref="DY231" ca="1">INDIRECT(ADDRESS(MATCH(SMALL(_xlfn._xlws.FILTER(DY7:DY229,DX7:DX229&gt;cr),2),DY7:DY229,0)+6,1))</f>
        <v>#VALUE!</v>
      </c>
      <c r="DZ231" s="8" t="e" cm="1" vm="1">
        <f t="array" aca="1" ref="DZ231" ca="1">INDIRECT(ADDRESS(MATCH(SMALL(_xlfn._xlws.FILTER(DZ7:DZ229,EF7:EF229&gt;cr),2),DZ7:DZ229,0)+6,1))</f>
        <v>#VALUE!</v>
      </c>
      <c r="EA231" s="8" t="e" cm="1" vm="1">
        <f t="array" aca="1" ref="EA231" ca="1">INDIRECT(ADDRESS(MATCH(SMALL(_xlfn._xlws.FILTER(EA7:EA229,EF7:EF229&gt;cr),2),EA7:EA229,0)+6,1))</f>
        <v>#VALUE!</v>
      </c>
      <c r="EB231" s="8" t="e" cm="1" vm="1">
        <f t="array" aca="1" ref="EB231" ca="1">INDIRECT(ADDRESS(MATCH(LARGE(_xlfn._xlws.FILTER(EB7:EB229,EF7:EF229&gt;cr),2),EB7:EB229,0)+6,1))</f>
        <v>#VALUE!</v>
      </c>
      <c r="EC231" s="8" t="e" cm="1" vm="1">
        <f t="array" aca="1" ref="EC231" ca="1">INDIRECT(ADDRESS(MATCH(LARGE(_xlfn._xlws.FILTER(EC7:EC229,EF7:EF229&gt;cr),2),EC7:EC229,0)+6,1))</f>
        <v>#VALUE!</v>
      </c>
      <c r="ED231" s="8" t="e" cm="1" vm="1">
        <f t="array" aca="1" ref="ED231" ca="1">INDIRECT(ADDRESS(MATCH(LARGE(_xlfn._xlws.FILTER(ED7:ED229,EF7:EF229&gt;cr),2),ED7:ED229,0)+6,1))</f>
        <v>#VALUE!</v>
      </c>
      <c r="EE231" s="8" t="e" cm="1" vm="1">
        <f t="array" aca="1" ref="EE231" ca="1">INDIRECT(ADDRESS(MATCH(LARGE(_xlfn._xlws.FILTER(EE7:EE229,EF7:EF229&gt;cr),2),EE7:EE229,0)+6,1))</f>
        <v>#VALUE!</v>
      </c>
      <c r="EF231" s="8" t="e" cm="1" vm="1">
        <f t="array" aca="1" ref="EF231" ca="1">INDIRECT(ADDRESS(MATCH(LARGE(_xlfn._xlws.FILTER(EF7:EF229,EF7:EF229&gt;cr),2),EF7:EF229,0)+6,1))</f>
        <v>#VALUE!</v>
      </c>
      <c r="EG231" s="8" t="e" cm="1" vm="1">
        <f t="array" aca="1" ref="EG231" ca="1">INDIRECT(ADDRESS(MATCH(SMALL(_xlfn._xlws.FILTER(EG7:EG229,EF7:EF229&gt;cr),2),EG7:EG229,0)+6,1))</f>
        <v>#VALUE!</v>
      </c>
      <c r="EH231" s="12" t="str" cm="1">
        <f t="array" aca="1" ref="EH231" ca="1">INDIRECT(ADDRESS(MATCH(SMALL(_xlfn._xlws.FILTER(EH7:EH229,EN7:EN229&gt;cr),2),EH7:EH229,0)+6,1))</f>
        <v>CI14.SMD.Pearson</v>
      </c>
      <c r="EI231" s="12" t="str" cm="1">
        <f t="array" aca="1" ref="EI231" ca="1">INDIRECT(ADDRESS(MATCH(SMALL(_xlfn._xlws.FILTER(EI7:EI229,EN7:EN229&gt;cr),2),EI7:EI229,0)+6,1))</f>
        <v>BU03.PearsonJ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BU02.CosineJ</v>
      </c>
      <c r="EL231" s="12" t="str" cm="1">
        <f t="array" aca="1" ref="EL231" ca="1">INDIRECT(ADDRESS(MATCH(LARGE(_xlfn._xlws.FILTER(EL7:EL229,EN7:EN229&gt;cr),2),EL7:EL229,0)+6,1))</f>
        <v>BI01.PNCR</v>
      </c>
      <c r="EM231" s="12" t="str" cm="1">
        <f t="array" aca="1" ref="EM231" ca="1">INDIRECT(ADDRESS(MATCH(LARGE(_xlfn._xlws.FILTER(EM7:EM229,EN7:EN229&gt;cr),2),EM7:EM229,0)+6,1))</f>
        <v>BI01.PNCR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BI04.MSDJ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CI01.IJ.Pearson</v>
      </c>
      <c r="FW231" s="8" t="str" cm="1">
        <f t="array" aca="1" ref="FW231" ca="1">INDIRECT(ADDRESS(MATCH(SMALL(_xlfn._xlws.FILTER(FW7:FW229,GB7:GB229&gt;cr),2),FW7:FW229,0)+6,1))</f>
        <v>BU03.PearsonJ</v>
      </c>
      <c r="FX231" s="8" t="str" cm="1">
        <f t="array" aca="1" ref="FX231" ca="1">INDIRECT(ADDRESS(MATCH(LARGE(_xlfn._xlws.FILTER(FX7:FX229,GB7:GB229&gt;cr),2),FX7:FX229,0)+6,1))</f>
        <v>BI07.NHMS.Amer</v>
      </c>
      <c r="FY231" s="8" t="str" cm="1">
        <f t="array" aca="1" ref="FY231" ca="1">INDIRECT(ADDRESS(MATCH(LARGE(_xlfn._xlws.FILTER(FY7:FY229,GB7:GB229&gt;cr),2),FY7:FY229,0)+6,1))</f>
        <v>BU02.CosineJ</v>
      </c>
      <c r="FZ231" s="8" t="str" cm="1">
        <f t="array" aca="1" ref="FZ231" ca="1">INDIRECT(ADDRESS(MATCH(LARGE(_xlfn._xlws.FILTER(FZ7:FZ229,GB7:GB229&gt;cr),2),FZ7:FZ229,0)+6,1))</f>
        <v>BI01.PNCR</v>
      </c>
      <c r="GA231" s="8" t="str" cm="1">
        <f t="array" aca="1" ref="GA231" ca="1">INDIRECT(ADDRESS(MATCH(LARGE(_xlfn._xlws.FILTER(GA7:GA229,GB7:GB229&gt;cr),2),GA7:GA229,0)+6,1))</f>
        <v>BI01.PNCR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BI02.CosineJ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CI14.SMD.Pearson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BU03.PearsonJ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CI14.SMD.NNSM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BU02.CosineJ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BI01.PNCR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BI01.PNCR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CI14.SMD.Coco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CI14.SMD.QTI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r=0.5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r=0.5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r=0.5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r=0.5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k=10, r=0.5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k=10, r=0.5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k=10, r=0.5</v>
      </c>
    </row>
    <row r="232" spans="1:257" s="9" customFormat="1" x14ac:dyDescent="0.2">
      <c r="A232" s="7" t="s">
        <v>235</v>
      </c>
      <c r="B232" s="8" t="e" cm="1" vm="1">
        <f t="array" aca="1" ref="B232" ca="1">INDIRECT(ADDRESS(MATCH(SMALL(_xlfn._xlws.FILTER(B7:B229,H7:H229&gt;0.5),3),B7:B229,0)+6,1))</f>
        <v>#VALUE!</v>
      </c>
      <c r="C232" s="8" t="e" cm="1" vm="1">
        <f t="array" aca="1" ref="C232" ca="1">INDIRECT(ADDRESS(MATCH(SMALL(_xlfn._xlws.FILTER(C7:C229,H7:H229&gt;0.5),3),C7:C229,0)+6,1))</f>
        <v>#VALUE!</v>
      </c>
      <c r="D232" s="8" t="e" cm="1" vm="1">
        <f t="array" aca="1" ref="D232" ca="1">INDIRECT(ADDRESS(MATCH(LARGE(_xlfn._xlws.FILTER(D7:D229,H7:H229&gt;0.5),3),D7:D229,0)+6,1))</f>
        <v>#VALUE!</v>
      </c>
      <c r="E232" s="8" t="e" cm="1" vm="1">
        <f t="array" aca="1" ref="E232" ca="1">INDIRECT(ADDRESS(MATCH(LARGE(_xlfn._xlws.FILTER(E7:E229,H7:H229&gt;0.5),3),E7:E229,0)+6,1))</f>
        <v>#VALUE!</v>
      </c>
      <c r="F232" s="8" t="e" cm="1" vm="1">
        <f t="array" aca="1" ref="F232" ca="1">INDIRECT(ADDRESS(MATCH(LARGE(_xlfn._xlws.FILTER(F7:F229,H7:H229&gt;0.5),3),F7:F229,0)+6,1))</f>
        <v>#VALUE!</v>
      </c>
      <c r="G232" s="8" t="e" cm="1" vm="1">
        <f t="array" aca="1" ref="G232" ca="1">INDIRECT(ADDRESS(MATCH(LARGE(_xlfn._xlws.FILTER(G7:G229,H7:H229&gt;0.5),3),G7:G229,0)+6,1))</f>
        <v>#VALUE!</v>
      </c>
      <c r="H232" s="8" t="e" cm="1" vm="1">
        <f t="array" aca="1" ref="H232" ca="1">INDIRECT(ADDRESS(MATCH(LARGE(_xlfn._xlws.FILTER(H7:H229,H7:H229&gt;0.5),3),H7:H229,0)+6,1))</f>
        <v>#VALUE!</v>
      </c>
      <c r="I232" s="8" t="e" cm="1" vm="1">
        <f t="array" aca="1" ref="I232" ca="1">INDIRECT(ADDRESS(MATCH(SMALL(_xlfn._xlws.FILTER(I7:I229,H7:H229&gt;0.5),3),I7:I229,0)+6,1))</f>
        <v>#VALUE!</v>
      </c>
      <c r="J232" s="12" t="e" cm="1" vm="1">
        <f t="array" aca="1" ref="J232" ca="1">INDIRECT(ADDRESS(MATCH(SMALL(_xlfn._xlws.FILTER(J7:J229,P7:P229&gt;cr),3),J7:J229,0)+6,1))</f>
        <v>#VALUE!</v>
      </c>
      <c r="K232" s="12" t="e" cm="1" vm="1">
        <f t="array" aca="1" ref="K232" ca="1">INDIRECT(ADDRESS(MATCH(SMALL(_xlfn._xlws.FILTER(K7:K229,P7:P229&gt;cr),3),K7:K229,0)+6,1))</f>
        <v>#VALUE!</v>
      </c>
      <c r="L232" s="12" t="e" cm="1" vm="1">
        <f t="array" aca="1" ref="L232" ca="1">INDIRECT(ADDRESS(MATCH(LARGE(_xlfn._xlws.FILTER(L7:L229,P7:P229&gt;cr),3),L7:L229,0)+6,1))</f>
        <v>#VALUE!</v>
      </c>
      <c r="M232" s="12" t="e" cm="1" vm="1">
        <f t="array" aca="1" ref="M232" ca="1">INDIRECT(ADDRESS(MATCH(LARGE(_xlfn._xlws.FILTER(M7:M229,P7:P229&gt;cr),3),M7:M229,0)+6,1))</f>
        <v>#VALUE!</v>
      </c>
      <c r="N232" s="12" t="e" cm="1" vm="1">
        <f t="array" aca="1" ref="N232" ca="1">INDIRECT(ADDRESS(MATCH(LARGE(_xlfn._xlws.FILTER(N7:N229,P7:P229&gt;cr),3),N7:N229,0)+6,1))</f>
        <v>#VALUE!</v>
      </c>
      <c r="O232" s="12" t="e" cm="1" vm="1">
        <f t="array" aca="1" ref="O232" ca="1">INDIRECT(ADDRESS(MATCH(LARGE(_xlfn._xlws.FILTER(O7:O229,P7:P229&gt;cr),3),O7:O229,0)+6,1))</f>
        <v>#VALUE!</v>
      </c>
      <c r="P232" s="12" t="e" cm="1" vm="1">
        <f t="array" aca="1" ref="P232" ca="1">INDIRECT(ADDRESS(MATCH(LARGE(_xlfn._xlws.FILTER(P7:P229,P7:P229&gt;cr),3),P7:P229,0)+6,1))</f>
        <v>#VALUE!</v>
      </c>
      <c r="Q232" s="12" t="e" cm="1" vm="1">
        <f t="array" aca="1" ref="Q232" ca="1">INDIRECT(ADDRESS(MATCH(SMALL(_xlfn._xlws.FILTER(Q7:Q229,P7:P229&gt;cr),3),Q7:Q229,0)+6,1))</f>
        <v>#VALUE!</v>
      </c>
      <c r="R232" s="8" t="str" cm="1">
        <f t="array" aca="1" ref="R232" ca="1">INDIRECT(ADDRESS(MATCH(SMALL(_xlfn._xlws.FILTER(R7:R229,X7:X229&gt;cr),3),R7:R229,0)+6,1))</f>
        <v>CI14.SMD.Pearson</v>
      </c>
      <c r="S232" s="8" t="str" cm="1">
        <f t="array" aca="1" ref="S232" ca="1">INDIRECT(ADDRESS(MATCH(SMALL(_xlfn._xlws.FILTER(S7:S229,X7:X229&gt;cr),3),S7:S229,0)+6,1))</f>
        <v>BU01.JacLMH</v>
      </c>
      <c r="T232" s="8" t="str" cm="1">
        <f t="array" aca="1" ref="T232" ca="1">INDIRECT(ADDRESS(MATCH(LARGE(_xlfn._xlws.FILTER(T7:T229,X7:X229&gt;cr),3),T7:T229,0)+6,1))</f>
        <v>CI14.SMD.EMX2</v>
      </c>
      <c r="U232" s="8" t="str" cm="1">
        <f t="array" aca="1" ref="U232" ca="1">INDIRECT(ADDRESS(MATCH(LARGE(_xlfn._xlws.FILTER(U7:U229,X7:X229&gt;cr),3),U7:U229,0)+6,1))</f>
        <v>BU15.NNSMJ</v>
      </c>
      <c r="V232" s="8" t="str" cm="1">
        <f t="array" aca="1" ref="V232" ca="1">INDIRECT(ADDRESS(MATCH(LARGE(_xlfn._xlws.FILTER(V7:V229,X7:X229&gt;cr),3),V7:V229,0)+6,1))</f>
        <v>BI14.HSMD</v>
      </c>
      <c r="W232" s="8" t="str" cm="1">
        <f t="array" aca="1" ref="W232" ca="1">INDIRECT(ADDRESS(MATCH(LARGE(_xlfn._xlws.FILTER(W7:W229,X7:X229&gt;cr),3),W7:W229,0)+6,1))</f>
        <v>BI01.JaccardMulti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BI01.JaccardMulti</v>
      </c>
      <c r="Z232" s="12" t="e" cm="1" vm="1">
        <f t="array" aca="1" ref="Z232" ca="1">INDIRECT(ADDRESS(MATCH(SMALL(_xlfn._xlws.FILTER(Z7:Z229,AF7:AF229&gt;cr),3),Z7:Z229,0)+6,1))</f>
        <v>#VALUE!</v>
      </c>
      <c r="AA232" s="12" t="e" cm="1" vm="1">
        <f t="array" aca="1" ref="AA232" ca="1">INDIRECT(ADDRESS(MATCH(SMALL(_xlfn._xlws.FILTER(AA7:AA229,AF7:AF229&gt;cr),3),AA7:AA229,0)+6,1))</f>
        <v>#VALUE!</v>
      </c>
      <c r="AB232" s="12" t="e" cm="1" vm="1">
        <f t="array" aca="1" ref="AB232" ca="1">INDIRECT(ADDRESS(MATCH(LARGE(_xlfn._xlws.FILTER(AB7:AB229,AF7:AF229&gt;cr),3),AB7:AB229,0)+6,1))</f>
        <v>#VALUE!</v>
      </c>
      <c r="AC232" s="12" t="e" cm="1" vm="1">
        <f t="array" aca="1" ref="AC232" ca="1">INDIRECT(ADDRESS(MATCH(LARGE(_xlfn._xlws.FILTER(AC7:AC229,AF7:AF229&gt;cr),3),AC7:AC229,0)+6,1))</f>
        <v>#VALUE!</v>
      </c>
      <c r="AD232" s="12" t="e" cm="1" vm="1">
        <f t="array" aca="1" ref="AD232" ca="1">INDIRECT(ADDRESS(MATCH(LARGE(_xlfn._xlws.FILTER(AD7:AD229,AF7:AF229&gt;cr),3),AD7:AD229,0)+6,1))</f>
        <v>#VALUE!</v>
      </c>
      <c r="AE232" s="12" t="e" cm="1" vm="1">
        <f t="array" aca="1" ref="AE232" ca="1">INDIRECT(ADDRESS(MATCH(LARGE(_xlfn._xlws.FILTER(AE7:AE229,AF7:AF229&gt;cr),3),AE7:AE229,0)+6,1))</f>
        <v>#VALUE!</v>
      </c>
      <c r="AF232" s="12" t="e" cm="1" vm="1">
        <f t="array" aca="1" ref="AF232" ca="1">INDIRECT(ADDRESS(MATCH(LARGE(_xlfn._xlws.FILTER(AF7:AF229,AF7:AF229&gt;cr),3),AF7:AF229,0)+6,1))</f>
        <v>#VALUE!</v>
      </c>
      <c r="AG232" s="12" t="e" cm="1" vm="1">
        <f t="array" aca="1" ref="AG232" ca="1">INDIRECT(ADDRESS(MATCH(SMALL(_xlfn._xlws.FILTER(AG7:AG229,AF7:AF229&gt;cr),3),AG7:AG229,0)+6,1))</f>
        <v>#VALUE!</v>
      </c>
      <c r="AH232" s="8" t="e" cm="1" vm="1">
        <f t="array" aca="1" ref="AH232" ca="1">INDIRECT(ADDRESS(MATCH(SMALL(_xlfn._xlws.FILTER(AH7:AH229,AN7:AN229&gt;cr),3),AH7:AH229,0)+6,1))</f>
        <v>#VALUE!</v>
      </c>
      <c r="AI232" s="8" t="e" cm="1" vm="1">
        <f t="array" aca="1" ref="AI232" ca="1">INDIRECT(ADDRESS(MATCH(SMALL(_xlfn._xlws.FILTER(AI7:AI229,AN7:AN229&gt;cr),3),AI7:AI229,0)+6,1))</f>
        <v>#VALUE!</v>
      </c>
      <c r="AJ232" s="8" t="e" cm="1" vm="1">
        <f t="array" aca="1" ref="AJ232" ca="1">INDIRECT(ADDRESS(MATCH(LARGE(_xlfn._xlws.FILTER(AJ7:AJ229,AN7:AN229&gt;cr),3),AJ7:AJ229,0)+6,1))</f>
        <v>#VALUE!</v>
      </c>
      <c r="AK232" s="8" t="e" cm="1" vm="1">
        <f t="array" aca="1" ref="AK232" ca="1">INDIRECT(ADDRESS(MATCH(LARGE(_xlfn._xlws.FILTER(AK7:AK229,AN7:AN229&gt;cr),3),AK7:AK229,0)+6,1))</f>
        <v>#VALUE!</v>
      </c>
      <c r="AL232" s="8" t="e" cm="1" vm="1">
        <f t="array" aca="1" ref="AL232" ca="1">INDIRECT(ADDRESS(MATCH(LARGE(_xlfn._xlws.FILTER(AL7:AL229,AN7:AN229&gt;cr),3),AL7:AL229,0)+6,1))</f>
        <v>#VALUE!</v>
      </c>
      <c r="AM232" s="8" t="e" cm="1" vm="1">
        <f t="array" aca="1" ref="AM232" ca="1">INDIRECT(ADDRESS(MATCH(LARGE(_xlfn._xlws.FILTER(AM7:AM229,AN7:AN229&gt;cr),3),AM7:AM229,0)+6,1))</f>
        <v>#VALUE!</v>
      </c>
      <c r="AN232" s="8" t="e" cm="1" vm="1">
        <f t="array" aca="1" ref="AN232" ca="1">INDIRECT(ADDRESS(MATCH(LARGE(_xlfn._xlws.FILTER(AN7:AN229,AN7:AN229&gt;cr),3),AN7:AN229,0)+6,1))</f>
        <v>#VALUE!</v>
      </c>
      <c r="AO232" s="8" t="e" cm="1" vm="1">
        <f t="array" aca="1" ref="AO232" ca="1">INDIRECT(ADDRESS(MATCH(SMALL(_xlfn._xlws.FILTER(AO7:AO229,AN7:AN229&gt;cr),3),AO7:AO229,0)+6,1))</f>
        <v>#VALUE!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CI14.SMD.Pearson</v>
      </c>
      <c r="BG232" s="12" t="str" cm="1">
        <f t="array" aca="1" ref="BG232" ca="1">INDIRECT(ADDRESS(MATCH(SMALL(_xlfn._xlws.FILTER(BG7:BG229,BL7:BL229&gt;cr),3),BG7:BG229,0)+6,1))</f>
        <v>BU01.JacLMH</v>
      </c>
      <c r="BH232" s="12" t="str" cm="1">
        <f t="array" aca="1" ref="BH232" ca="1">INDIRECT(ADDRESS(MATCH(LARGE(_xlfn._xlws.FILTER(BH7:BH229,BL7:BL229&gt;cr),3),BH7:BH229,0)+6,1))</f>
        <v>CI14.SMD.Pearson</v>
      </c>
      <c r="BI232" s="12" t="str" cm="1">
        <f t="array" aca="1" ref="BI232" ca="1">INDIRECT(ADDRESS(MATCH(LARGE(_xlfn._xlws.FILTER(BI7:BI229,BL7:BL229&gt;cr),3),BI7:BI229,0)+6,1))</f>
        <v>BU15.NNSMJ</v>
      </c>
      <c r="BJ232" s="12" t="str" cm="1">
        <f t="array" aca="1" ref="BJ232" ca="1">INDIRECT(ADDRESS(MATCH(LARGE(_xlfn._xlws.FILTER(BJ7:BJ229,BL7:BL229&gt;cr),3),BJ7:BJ229,0)+6,1))</f>
        <v>BI14.HSMD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CU14.SMD.CPC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CI14.SMD.Pearson</v>
      </c>
      <c r="CU232" s="8" t="str" cm="1">
        <f t="array" aca="1" ref="CU232" ca="1">INDIRECT(ADDRESS(MATCH(SMALL(_xlfn._xlws.FILTER(CU7:CU229,CZ7:CZ229&gt;cr),3),CU7:CU229,0)+6,1))</f>
        <v>BU01.JacLMH</v>
      </c>
      <c r="CV232" s="8" t="str" cm="1">
        <f t="array" aca="1" ref="CV232" ca="1">INDIRECT(ADDRESS(MATCH(LARGE(_xlfn._xlws.FILTER(CV7:CV229,CZ7:CZ229&gt;cr),3),CV7:CV229,0)+6,1))</f>
        <v>BI07.NHMS.Amer</v>
      </c>
      <c r="CW232" s="8" t="str" cm="1">
        <f t="array" aca="1" ref="CW232" ca="1">INDIRECT(ADDRESS(MATCH(LARGE(_xlfn._xlws.FILTER(CW7:CW229,CZ7:CZ229&gt;cr),3),CW7:CW229,0)+6,1))</f>
        <v>BU15.NNSMJ</v>
      </c>
      <c r="CX232" s="8" t="str" cm="1">
        <f t="array" aca="1" ref="CX232" ca="1">INDIRECT(ADDRESS(MATCH(LARGE(_xlfn._xlws.FILTER(CX7:CX229,CZ7:CZ229&gt;cr),3),CX7:CX229,0)+6,1))</f>
        <v>BI14.HSMD</v>
      </c>
      <c r="CY232" s="8" t="str" cm="1">
        <f t="array" aca="1" ref="CY232" ca="1">INDIRECT(ADDRESS(MATCH(LARGE(_xlfn._xlws.FILTER(CY7:CY229,CZ7:CZ229&gt;cr),3),CY7:CY229,0)+6,1))</f>
        <v>BI01.IJ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BI02.CosineJ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e" cm="1" vm="1">
        <f t="array" aca="1" ref="DR232" ca="1">INDIRECT(ADDRESS(MATCH(SMALL(_xlfn._xlws.FILTER(DR7:DR229,DX7:DX229&gt;cr),3),DR7:DR229,0)+6,1))</f>
        <v>#VALUE!</v>
      </c>
      <c r="DS232" s="12" t="e" cm="1" vm="1">
        <f t="array" aca="1" ref="DS232" ca="1">INDIRECT(ADDRESS(MATCH(SMALL(_xlfn._xlws.FILTER(DS7:DS229,DX7:DX229&gt;cr),3),DS7:DS229,0)+6,1))</f>
        <v>#VALUE!</v>
      </c>
      <c r="DT232" s="12" t="e" cm="1" vm="1">
        <f t="array" aca="1" ref="DT232" ca="1">INDIRECT(ADDRESS(MATCH(LARGE(_xlfn._xlws.FILTER(DT7:DT229,DX7:DX229&gt;cr),3),DT7:DT229,0)+6,1))</f>
        <v>#VALUE!</v>
      </c>
      <c r="DU232" s="12" t="e" cm="1" vm="1">
        <f t="array" aca="1" ref="DU232" ca="1">INDIRECT(ADDRESS(MATCH(LARGE(_xlfn._xlws.FILTER(DU7:DU229,DX7:DX229&gt;cr),3),DU7:DU229,0)+6,1))</f>
        <v>#VALUE!</v>
      </c>
      <c r="DV232" s="12" t="e" cm="1" vm="1">
        <f t="array" aca="1" ref="DV232" ca="1">INDIRECT(ADDRESS(MATCH(LARGE(_xlfn._xlws.FILTER(DV7:DV229,DX7:DX229&gt;cr),3),DV7:DV229,0)+6,1))</f>
        <v>#VALUE!</v>
      </c>
      <c r="DW232" s="12" t="e" cm="1" vm="1">
        <f t="array" aca="1" ref="DW232" ca="1">INDIRECT(ADDRESS(MATCH(LARGE(_xlfn._xlws.FILTER(DW7:DW229,DX7:DX229&gt;cr),3),DW7:DW229,0)+6,1))</f>
        <v>#VALUE!</v>
      </c>
      <c r="DX232" s="12" t="e" cm="1" vm="1">
        <f t="array" aca="1" ref="DX232" ca="1">INDIRECT(ADDRESS(MATCH(LARGE(_xlfn._xlws.FILTER(DX7:DX229,DX7:DX229&gt;cr),3),DX7:DX229,0)+6,1))</f>
        <v>#VALUE!</v>
      </c>
      <c r="DY232" s="12" t="e" cm="1" vm="1">
        <f t="array" aca="1" ref="DY232" ca="1">INDIRECT(ADDRESS(MATCH(SMALL(_xlfn._xlws.FILTER(DY7:DY229,DX7:DX229&gt;cr),3),DY7:DY229,0)+6,1))</f>
        <v>#VALUE!</v>
      </c>
      <c r="DZ232" s="8" t="e" cm="1" vm="1">
        <f t="array" aca="1" ref="DZ232" ca="1">INDIRECT(ADDRESS(MATCH(SMALL(_xlfn._xlws.FILTER(DZ7:DZ229,EF7:EF229&gt;cr),3),DZ7:DZ229,0)+6,1))</f>
        <v>#VALUE!</v>
      </c>
      <c r="EA232" s="8" t="e" cm="1" vm="1">
        <f t="array" aca="1" ref="EA232" ca="1">INDIRECT(ADDRESS(MATCH(SMALL(_xlfn._xlws.FILTER(EA7:EA229,EF7:EF229&gt;cr),3),EA7:EA229,0)+6,1))</f>
        <v>#VALUE!</v>
      </c>
      <c r="EB232" s="8" t="e" cm="1" vm="1">
        <f t="array" aca="1" ref="EB232" ca="1">INDIRECT(ADDRESS(MATCH(LARGE(_xlfn._xlws.FILTER(EB7:EB229,EF7:EF229&gt;cr),3),EB7:EB229,0)+6,1))</f>
        <v>#VALUE!</v>
      </c>
      <c r="EC232" s="8" t="e" cm="1" vm="1">
        <f t="array" aca="1" ref="EC232" ca="1">INDIRECT(ADDRESS(MATCH(LARGE(_xlfn._xlws.FILTER(EC7:EC229,EF7:EF229&gt;cr),3),EC7:EC229,0)+6,1))</f>
        <v>#VALUE!</v>
      </c>
      <c r="ED232" s="8" t="e" cm="1" vm="1">
        <f t="array" aca="1" ref="ED232" ca="1">INDIRECT(ADDRESS(MATCH(LARGE(_xlfn._xlws.FILTER(ED7:ED229,EF7:EF229&gt;cr),3),ED7:ED229,0)+6,1))</f>
        <v>#VALUE!</v>
      </c>
      <c r="EE232" s="8" t="e" cm="1" vm="1">
        <f t="array" aca="1" ref="EE232" ca="1">INDIRECT(ADDRESS(MATCH(LARGE(_xlfn._xlws.FILTER(EE7:EE229,EF7:EF229&gt;cr),3),EE7:EE229,0)+6,1))</f>
        <v>#VALUE!</v>
      </c>
      <c r="EF232" s="8" t="e" cm="1" vm="1">
        <f t="array" aca="1" ref="EF232" ca="1">INDIRECT(ADDRESS(MATCH(LARGE(_xlfn._xlws.FILTER(EF7:EF229,EF7:EF229&gt;cr),3),EF7:EF229,0)+6,1))</f>
        <v>#VALUE!</v>
      </c>
      <c r="EG232" s="8" t="e" cm="1" vm="1">
        <f t="array" aca="1" ref="EG232" ca="1">INDIRECT(ADDRESS(MATCH(SMALL(_xlfn._xlws.FILTER(EG7:EG229,EF7:EF229&gt;cr),3),EG7:EG229,0)+6,1))</f>
        <v>#VALUE!</v>
      </c>
      <c r="EH232" s="12" t="str" cm="1">
        <f t="array" aca="1" ref="EH232" ca="1">INDIRECT(ADDRESS(MATCH(SMALL(_xlfn._xlws.FILTER(EH7:EH229,EN7:EN229&gt;cr),3),EH7:EH229,0)+6,1))</f>
        <v>CI14.SMD.Pearson</v>
      </c>
      <c r="EI232" s="12" t="str" cm="1">
        <f t="array" aca="1" ref="EI232" ca="1">INDIRECT(ADDRESS(MATCH(SMALL(_xlfn._xlws.FILTER(EI7:EI229,EN7:EN229&gt;cr),3),EI7:EI229,0)+6,1))</f>
        <v>BU01.JacLMH</v>
      </c>
      <c r="EJ232" s="12" t="str" cm="1">
        <f t="array" aca="1" ref="EJ232" ca="1">INDIRECT(ADDRESS(MATCH(LARGE(_xlfn._xlws.FILTER(EJ7:EJ229,EN7:EN229&gt;cr),3),EJ7:EJ229,0)+6,1))</f>
        <v>CI14.SMD.CPC</v>
      </c>
      <c r="EK232" s="12" t="str" cm="1">
        <f t="array" aca="1" ref="EK232" ca="1">INDIRECT(ADDRESS(MATCH(LARGE(_xlfn._xlws.FILTER(EK7:EK229,EN7:EN229&gt;cr),3),EK7:EK229,0)+6,1))</f>
        <v>BU15.NNSMJ</v>
      </c>
      <c r="EL232" s="12" t="str" cm="1">
        <f t="array" aca="1" ref="EL232" ca="1">INDIRECT(ADDRESS(MATCH(LARGE(_xlfn._xlws.FILTER(EL7:EL229,EN7:EN229&gt;cr),3),EL7:EL229,0)+6,1))</f>
        <v>BI14.HSMD</v>
      </c>
      <c r="EM232" s="12" t="str" cm="1">
        <f t="array" aca="1" ref="EM232" ca="1">INDIRECT(ADDRESS(MATCH(LARGE(_xlfn._xlws.FILTER(EM7:EM229,EN7:EN229&gt;cr),3),EM7:EM229,0)+6,1))</f>
        <v>BI01.IJ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CU14.SMD.EMX6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BU07.NHMS</v>
      </c>
      <c r="FW232" s="8" t="str" cm="1">
        <f t="array" aca="1" ref="FW232" ca="1">INDIRECT(ADDRESS(MATCH(SMALL(_xlfn._xlws.FILTER(FW7:FW229,GB7:GB229&gt;cr),3),FW7:FW229,0)+6,1))</f>
        <v>BU01.JacLMH</v>
      </c>
      <c r="FX232" s="8" t="str" cm="1">
        <f t="array" aca="1" ref="FX232" ca="1">INDIRECT(ADDRESS(MATCH(LARGE(_xlfn._xlws.FILTER(FX7:FX229,GB7:GB229&gt;cr),3),FX7:FX229,0)+6,1))</f>
        <v>BI14.QTIJ</v>
      </c>
      <c r="FY232" s="8" t="str" cm="1">
        <f t="array" aca="1" ref="FY232" ca="1">INDIRECT(ADDRESS(MATCH(LARGE(_xlfn._xlws.FILTER(FY7:FY229,GB7:GB229&gt;cr),3),FY7:FY229,0)+6,1))</f>
        <v>BU15.NNSMJ</v>
      </c>
      <c r="FZ232" s="8" t="str" cm="1">
        <f t="array" aca="1" ref="FZ232" ca="1">INDIRECT(ADDRESS(MATCH(LARGE(_xlfn._xlws.FILTER(FZ7:FZ229,GB7:GB229&gt;cr),3),FZ7:FZ229,0)+6,1))</f>
        <v>BI14.HSMD</v>
      </c>
      <c r="GA232" s="8" t="str" cm="1">
        <f t="array" aca="1" ref="GA232" ca="1">INDIRECT(ADDRESS(MATCH(LARGE(_xlfn._xlws.FILTER(GA7:GA229,GB7:GB229&gt;cr),3),GA7:GA229,0)+6,1))</f>
        <v>BI01.IJ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AI16.TA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CI14.SMD.Pearson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BU01.JacLMH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CI14.Amer.NNSM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BU15.NNSMJ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BI14.HSMD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CI14.SMD.EMX3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CI14.SMD.Coco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BI04.MSDJ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r=0.5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r=0.5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r=0.5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r=0.5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k=10, r=0.5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k=10, r=0.5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k=10, r=0.5</v>
      </c>
    </row>
    <row r="233" spans="1:257" s="9" customFormat="1" x14ac:dyDescent="0.2">
      <c r="A233" s="7" t="s">
        <v>236</v>
      </c>
      <c r="B233" s="8" t="e" cm="1" vm="1">
        <f t="array" aca="1" ref="B233" ca="1">INDIRECT(ADDRESS(MATCH(SMALL(_xlfn._xlws.FILTER(B7:B229,H7:H229&gt;0.5),4),B7:B229,0)+6,1))</f>
        <v>#VALUE!</v>
      </c>
      <c r="C233" s="8" t="e" cm="1" vm="1">
        <f t="array" aca="1" ref="C233" ca="1">INDIRECT(ADDRESS(MATCH(SMALL(_xlfn._xlws.FILTER(C7:C229,H7:H229&gt;0.5),4),C7:C229,0)+6,1))</f>
        <v>#VALUE!</v>
      </c>
      <c r="D233" s="8" t="e" cm="1" vm="1">
        <f t="array" aca="1" ref="D233" ca="1">INDIRECT(ADDRESS(MATCH(LARGE(_xlfn._xlws.FILTER(D7:D229,H7:H229&gt;0.5),4),D7:D229,0)+6,1))</f>
        <v>#VALUE!</v>
      </c>
      <c r="E233" s="8" t="e" cm="1" vm="1">
        <f t="array" aca="1" ref="E233" ca="1">INDIRECT(ADDRESS(MATCH(LARGE(_xlfn._xlws.FILTER(E7:E229,H7:H229&gt;0.5),4),E7:E229,0)+6,1))</f>
        <v>#VALUE!</v>
      </c>
      <c r="F233" s="8" t="e" cm="1" vm="1">
        <f t="array" aca="1" ref="F233" ca="1">INDIRECT(ADDRESS(MATCH(LARGE(_xlfn._xlws.FILTER(F7:F229,H7:H229&gt;0.5),4),F7:F229,0)+6,1))</f>
        <v>#VALUE!</v>
      </c>
      <c r="G233" s="8" t="e" cm="1" vm="1">
        <f t="array" aca="1" ref="G233" ca="1">INDIRECT(ADDRESS(MATCH(LARGE(_xlfn._xlws.FILTER(G7:G229,H7:H229&gt;0.5),4),G7:G229,0)+6,1))</f>
        <v>#VALUE!</v>
      </c>
      <c r="H233" s="8" t="e" cm="1" vm="1">
        <f t="array" aca="1" ref="H233" ca="1">INDIRECT(ADDRESS(MATCH(LARGE(_xlfn._xlws.FILTER(H7:H229,H7:H229&gt;0.5),4),H7:H229,0)+6,1))</f>
        <v>#VALUE!</v>
      </c>
      <c r="I233" s="8" t="e" cm="1" vm="1">
        <f t="array" aca="1" ref="I233" ca="1">INDIRECT(ADDRESS(MATCH(SMALL(_xlfn._xlws.FILTER(I7:I229,H7:H229&gt;0.5),4),I7:I229,0)+6,1))</f>
        <v>#VALUE!</v>
      </c>
      <c r="J233" s="12" t="e" cm="1" vm="1">
        <f t="array" aca="1" ref="J233" ca="1">INDIRECT(ADDRESS(MATCH(SMALL(_xlfn._xlws.FILTER(J7:J229,P7:P229&gt;cr),4),J7:J229,0)+6,1))</f>
        <v>#VALUE!</v>
      </c>
      <c r="K233" s="12" t="e" cm="1" vm="1">
        <f t="array" aca="1" ref="K233" ca="1">INDIRECT(ADDRESS(MATCH(SMALL(_xlfn._xlws.FILTER(K7:K229,P7:P229&gt;cr),4),K7:K229,0)+6,1))</f>
        <v>#VALUE!</v>
      </c>
      <c r="L233" s="12" t="e" cm="1" vm="1">
        <f t="array" aca="1" ref="L233" ca="1">INDIRECT(ADDRESS(MATCH(LARGE(_xlfn._xlws.FILTER(L7:L229,P7:P229&gt;cr),4),L7:L229,0)+6,1))</f>
        <v>#VALUE!</v>
      </c>
      <c r="M233" s="12" t="e" cm="1" vm="1">
        <f t="array" aca="1" ref="M233" ca="1">INDIRECT(ADDRESS(MATCH(LARGE(_xlfn._xlws.FILTER(M7:M229,P7:P229&gt;cr),4),M7:M229,0)+6,1))</f>
        <v>#VALUE!</v>
      </c>
      <c r="N233" s="12" t="e" cm="1" vm="1">
        <f t="array" aca="1" ref="N233" ca="1">INDIRECT(ADDRESS(MATCH(LARGE(_xlfn._xlws.FILTER(N7:N229,P7:P229&gt;cr),4),N7:N229,0)+6,1))</f>
        <v>#VALUE!</v>
      </c>
      <c r="O233" s="12" t="e" cm="1" vm="1">
        <f t="array" aca="1" ref="O233" ca="1">INDIRECT(ADDRESS(MATCH(LARGE(_xlfn._xlws.FILTER(O7:O229,P7:P229&gt;cr),4),O7:O229,0)+6,1))</f>
        <v>#VALUE!</v>
      </c>
      <c r="P233" s="12" t="e" cm="1" vm="1">
        <f t="array" aca="1" ref="P233" ca="1">INDIRECT(ADDRESS(MATCH(LARGE(_xlfn._xlws.FILTER(P7:P229,P7:P229&gt;cr),4),P7:P229,0)+6,1))</f>
        <v>#VALUE!</v>
      </c>
      <c r="Q233" s="12" t="e" cm="1" vm="1">
        <f t="array" aca="1" ref="Q233" ca="1">INDIRECT(ADDRESS(MATCH(SMALL(_xlfn._xlws.FILTER(Q7:Q229,P7:P229&gt;cr),4),Q7:Q229,0)+6,1))</f>
        <v>#VALUE!</v>
      </c>
      <c r="R233" s="8" t="str" cm="1">
        <f t="array" aca="1" ref="R233" ca="1">INDIRECT(ADDRESS(MATCH(SMALL(_xlfn._xlws.FILTER(R7:R229,X7:X229&gt;cr),4),R7:R229,0)+6,1))</f>
        <v>CI01.IJ.Pearson</v>
      </c>
      <c r="S233" s="8" t="str" cm="1">
        <f t="array" aca="1" ref="S233" ca="1">INDIRECT(ADDRESS(MATCH(SMALL(_xlfn._xlws.FILTER(S7:S229,X7:X229&gt;cr),4),S7:S229,0)+6,1))</f>
        <v>BU07.NHMS</v>
      </c>
      <c r="T233" s="8" t="str" cm="1">
        <f t="array" aca="1" ref="T233" ca="1">INDIRECT(ADDRESS(MATCH(LARGE(_xlfn._xlws.FILTER(T7:T229,X7:X229&gt;cr),4),T7:T229,0)+6,1))</f>
        <v>CI14.SMD.QTI</v>
      </c>
      <c r="U233" s="8" t="str" cm="1">
        <f t="array" aca="1" ref="U233" ca="1">INDIRECT(ADDRESS(MATCH(LARGE(_xlfn._xlws.FILTER(U7:U229,X7:X229&gt;cr),4),U7:U229,0)+6,1))</f>
        <v>AU15.NNSM</v>
      </c>
      <c r="V233" s="8" t="str" cm="1">
        <f t="array" aca="1" ref="V233" ca="1">INDIRECT(ADDRESS(MATCH(LARGE(_xlfn._xlws.FILTER(V7:V229,X7:X229&gt;cr),4),V7:V229,0)+6,1))</f>
        <v>BI01.JaccardMulti</v>
      </c>
      <c r="W233" s="8" t="str" cm="1">
        <f t="array" aca="1" ref="W233" ca="1">INDIRECT(ADDRESS(MATCH(LARGE(_xlfn._xlws.FILTER(W7:W229,X7:X229&gt;cr),4),W7:W229,0)+6,1))</f>
        <v>BI01.JaccardMulti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BI01.JaccardMulti</v>
      </c>
      <c r="Z233" s="12" t="e" cm="1" vm="1">
        <f t="array" aca="1" ref="Z233" ca="1">INDIRECT(ADDRESS(MATCH(SMALL(_xlfn._xlws.FILTER(Z7:Z229,AF7:AF229&gt;cr),4),Z7:Z229,0)+6,1))</f>
        <v>#VALUE!</v>
      </c>
      <c r="AA233" s="12" t="e" cm="1" vm="1">
        <f t="array" aca="1" ref="AA233" ca="1">INDIRECT(ADDRESS(MATCH(SMALL(_xlfn._xlws.FILTER(AA7:AA229,AF7:AF229&gt;cr),4),AA7:AA229,0)+6,1))</f>
        <v>#VALUE!</v>
      </c>
      <c r="AB233" s="12" t="e" cm="1" vm="1">
        <f t="array" aca="1" ref="AB233" ca="1">INDIRECT(ADDRESS(MATCH(LARGE(_xlfn._xlws.FILTER(AB7:AB229,AF7:AF229&gt;cr),4),AB7:AB229,0)+6,1))</f>
        <v>#VALUE!</v>
      </c>
      <c r="AC233" s="12" t="e" cm="1" vm="1">
        <f t="array" aca="1" ref="AC233" ca="1">INDIRECT(ADDRESS(MATCH(LARGE(_xlfn._xlws.FILTER(AC7:AC229,AF7:AF229&gt;cr),4),AC7:AC229,0)+6,1))</f>
        <v>#VALUE!</v>
      </c>
      <c r="AD233" s="12" t="e" cm="1" vm="1">
        <f t="array" aca="1" ref="AD233" ca="1">INDIRECT(ADDRESS(MATCH(LARGE(_xlfn._xlws.FILTER(AD7:AD229,AF7:AF229&gt;cr),4),AD7:AD229,0)+6,1))</f>
        <v>#VALUE!</v>
      </c>
      <c r="AE233" s="12" t="e" cm="1" vm="1">
        <f t="array" aca="1" ref="AE233" ca="1">INDIRECT(ADDRESS(MATCH(LARGE(_xlfn._xlws.FILTER(AE7:AE229,AF7:AF229&gt;cr),4),AE7:AE229,0)+6,1))</f>
        <v>#VALUE!</v>
      </c>
      <c r="AF233" s="12" t="e" cm="1" vm="1">
        <f t="array" aca="1" ref="AF233" ca="1">INDIRECT(ADDRESS(MATCH(LARGE(_xlfn._xlws.FILTER(AF7:AF229,AF7:AF229&gt;cr),4),AF7:AF229,0)+6,1))</f>
        <v>#VALUE!</v>
      </c>
      <c r="AG233" s="12" t="e" cm="1" vm="1">
        <f t="array" aca="1" ref="AG233" ca="1">INDIRECT(ADDRESS(MATCH(SMALL(_xlfn._xlws.FILTER(AG7:AG229,AF7:AF229&gt;cr),4),AG7:AG229,0)+6,1))</f>
        <v>#VALUE!</v>
      </c>
      <c r="AH233" s="8" t="e" cm="1" vm="1">
        <f t="array" aca="1" ref="AH233" ca="1">INDIRECT(ADDRESS(MATCH(SMALL(_xlfn._xlws.FILTER(AH7:AH229,AN7:AN229&gt;cr),4),AH7:AH229,0)+6,1))</f>
        <v>#VALUE!</v>
      </c>
      <c r="AI233" s="8" t="e" cm="1" vm="1">
        <f t="array" aca="1" ref="AI233" ca="1">INDIRECT(ADDRESS(MATCH(SMALL(_xlfn._xlws.FILTER(AI7:AI229,AN7:AN229&gt;cr),4),AI7:AI229,0)+6,1))</f>
        <v>#VALUE!</v>
      </c>
      <c r="AJ233" s="8" t="e" cm="1" vm="1">
        <f t="array" aca="1" ref="AJ233" ca="1">INDIRECT(ADDRESS(MATCH(LARGE(_xlfn._xlws.FILTER(AJ7:AJ229,AN7:AN229&gt;cr),4),AJ7:AJ229,0)+6,1))</f>
        <v>#VALUE!</v>
      </c>
      <c r="AK233" s="8" t="e" cm="1" vm="1">
        <f t="array" aca="1" ref="AK233" ca="1">INDIRECT(ADDRESS(MATCH(LARGE(_xlfn._xlws.FILTER(AK7:AK229,AN7:AN229&gt;cr),4),AK7:AK229,0)+6,1))</f>
        <v>#VALUE!</v>
      </c>
      <c r="AL233" s="8" t="e" cm="1" vm="1">
        <f t="array" aca="1" ref="AL233" ca="1">INDIRECT(ADDRESS(MATCH(LARGE(_xlfn._xlws.FILTER(AL7:AL229,AN7:AN229&gt;cr),4),AL7:AL229,0)+6,1))</f>
        <v>#VALUE!</v>
      </c>
      <c r="AM233" s="8" t="e" cm="1" vm="1">
        <f t="array" aca="1" ref="AM233" ca="1">INDIRECT(ADDRESS(MATCH(LARGE(_xlfn._xlws.FILTER(AM7:AM229,AN7:AN229&gt;cr),4),AM7:AM229,0)+6,1))</f>
        <v>#VALUE!</v>
      </c>
      <c r="AN233" s="8" t="e" cm="1" vm="1">
        <f t="array" aca="1" ref="AN233" ca="1">INDIRECT(ADDRESS(MATCH(LARGE(_xlfn._xlws.FILTER(AN7:AN229,AN7:AN229&gt;cr),4),AN7:AN229,0)+6,1))</f>
        <v>#VALUE!</v>
      </c>
      <c r="AO233" s="8" t="e" cm="1" vm="1">
        <f t="array" aca="1" ref="AO233" ca="1">INDIRECT(ADDRESS(MATCH(SMALL(_xlfn._xlws.FILTER(AO7:AO229,AN7:AN229&gt;cr),4),AO7:AO229,0)+6,1))</f>
        <v>#VALUE!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CI01.IJ.Pearson</v>
      </c>
      <c r="BG233" s="12" t="str" cm="1">
        <f t="array" aca="1" ref="BG233" ca="1">INDIRECT(ADDRESS(MATCH(SMALL(_xlfn._xlws.FILTER(BG7:BG229,BL7:BL229&gt;cr),4),BG7:BG229,0)+6,1))</f>
        <v>BI03.PearsonJ</v>
      </c>
      <c r="BH233" s="12" t="str" cm="1">
        <f t="array" aca="1" ref="BH233" ca="1">INDIRECT(ADDRESS(MATCH(LARGE(_xlfn._xlws.FILTER(BH7:BH229,BL7:BL229&gt;cr),4),BH7:BH229,0)+6,1))</f>
        <v>CI14.Amer.NNSM</v>
      </c>
      <c r="BI233" s="12" t="str" cm="1">
        <f t="array" aca="1" ref="BI233" ca="1">INDIRECT(ADDRESS(MATCH(LARGE(_xlfn._xlws.FILTER(BI7:BI229,BL7:BL229&gt;cr),4),BI7:BI229,0)+6,1))</f>
        <v>AU15.NNSM</v>
      </c>
      <c r="BJ233" s="12" t="str" cm="1">
        <f t="array" aca="1" ref="BJ233" ca="1">INDIRECT(ADDRESS(MATCH(LARGE(_xlfn._xlws.FILTER(BJ7:BJ229,BL7:BL229&gt;cr),4),BJ7:BJ229,0)+6,1))</f>
        <v>BI01.RelevantJaccard</v>
      </c>
      <c r="BK233" s="12" t="str" cm="1">
        <f t="array" aca="1" ref="BK233" ca="1">INDIRECT(ADDRESS(MATCH(LARGE(_xlfn._xlws.FILTER(BK7:BK229,BL7:BL229&gt;cr),4),BK7:BK229,0)+6,1))</f>
        <v>AI14.SMD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CI14.SMD.Pearson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CI01.IJ.Pearson</v>
      </c>
      <c r="CU233" s="8" t="str" cm="1">
        <f t="array" aca="1" ref="CU233" ca="1">INDIRECT(ADDRESS(MATCH(SMALL(_xlfn._xlws.FILTER(CU7:CU229,CZ7:CZ229&gt;cr),4),CU7:CU229,0)+6,1))</f>
        <v>BU07.NHMS</v>
      </c>
      <c r="CV233" s="8" t="str" cm="1">
        <f t="array" aca="1" ref="CV233" ca="1">INDIRECT(ADDRESS(MATCH(LARGE(_xlfn._xlws.FILTER(CV7:CV229,CZ7:CZ229&gt;cr),4),CV7:CV229,0)+6,1))</f>
        <v>BI03.PearsonJ</v>
      </c>
      <c r="CW233" s="8" t="str" cm="1">
        <f t="array" aca="1" ref="CW233" ca="1">INDIRECT(ADDRESS(MATCH(LARGE(_xlfn._xlws.FILTER(CW7:CW229,CZ7:CZ229&gt;cr),4),CW7:CW229,0)+6,1))</f>
        <v>BU15.NNSMJ</v>
      </c>
      <c r="CX233" s="8" t="str" cm="1">
        <f t="array" aca="1" ref="CX233" ca="1">INDIRECT(ADDRESS(MATCH(LARGE(_xlfn._xlws.FILTER(CX7:CX229,CZ7:CZ229&gt;cr),4),CX7:CX229,0)+6,1))</f>
        <v>BI01.JaccardMulti</v>
      </c>
      <c r="CY233" s="8" t="str" cm="1">
        <f t="array" aca="1" ref="CY233" ca="1">INDIRECT(ADDRESS(MATCH(LARGE(_xlfn._xlws.FILTER(CY7:CY229,CZ7:CZ229&gt;cr),4),CY7:CY229,0)+6,1))</f>
        <v>BI01.IJ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BI15.NNSMJ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e" cm="1" vm="1">
        <f t="array" aca="1" ref="DR233" ca="1">INDIRECT(ADDRESS(MATCH(SMALL(_xlfn._xlws.FILTER(DR7:DR229,DX7:DX229&gt;cr),4),DR7:DR229,0)+6,1))</f>
        <v>#VALUE!</v>
      </c>
      <c r="DS233" s="12" t="e" cm="1" vm="1">
        <f t="array" aca="1" ref="DS233" ca="1">INDIRECT(ADDRESS(MATCH(SMALL(_xlfn._xlws.FILTER(DS7:DS229,DX7:DX229&gt;cr),4),DS7:DS229,0)+6,1))</f>
        <v>#VALUE!</v>
      </c>
      <c r="DT233" s="12" t="e" cm="1" vm="1">
        <f t="array" aca="1" ref="DT233" ca="1">INDIRECT(ADDRESS(MATCH(LARGE(_xlfn._xlws.FILTER(DT7:DT229,DX7:DX229&gt;cr),4),DT7:DT229,0)+6,1))</f>
        <v>#VALUE!</v>
      </c>
      <c r="DU233" s="12" t="e" cm="1" vm="1">
        <f t="array" aca="1" ref="DU233" ca="1">INDIRECT(ADDRESS(MATCH(LARGE(_xlfn._xlws.FILTER(DU7:DU229,DX7:DX229&gt;cr),4),DU7:DU229,0)+6,1))</f>
        <v>#VALUE!</v>
      </c>
      <c r="DV233" s="12" t="e" cm="1" vm="1">
        <f t="array" aca="1" ref="DV233" ca="1">INDIRECT(ADDRESS(MATCH(LARGE(_xlfn._xlws.FILTER(DV7:DV229,DX7:DX229&gt;cr),4),DV7:DV229,0)+6,1))</f>
        <v>#VALUE!</v>
      </c>
      <c r="DW233" s="12" t="e" cm="1" vm="1">
        <f t="array" aca="1" ref="DW233" ca="1">INDIRECT(ADDRESS(MATCH(LARGE(_xlfn._xlws.FILTER(DW7:DW229,DX7:DX229&gt;cr),4),DW7:DW229,0)+6,1))</f>
        <v>#VALUE!</v>
      </c>
      <c r="DX233" s="12" t="e" cm="1" vm="1">
        <f t="array" aca="1" ref="DX233" ca="1">INDIRECT(ADDRESS(MATCH(LARGE(_xlfn._xlws.FILTER(DX7:DX229,DX7:DX229&gt;cr),4),DX7:DX229,0)+6,1))</f>
        <v>#VALUE!</v>
      </c>
      <c r="DY233" s="12" t="e" cm="1" vm="1">
        <f t="array" aca="1" ref="DY233" ca="1">INDIRECT(ADDRESS(MATCH(SMALL(_xlfn._xlws.FILTER(DY7:DY229,DX7:DX229&gt;cr),4),DY7:DY229,0)+6,1))</f>
        <v>#VALUE!</v>
      </c>
      <c r="DZ233" s="8" t="e" cm="1" vm="1">
        <f t="array" aca="1" ref="DZ233" ca="1">INDIRECT(ADDRESS(MATCH(SMALL(_xlfn._xlws.FILTER(DZ7:DZ229,EF7:EF229&gt;cr),4),DZ7:DZ229,0)+6,1))</f>
        <v>#VALUE!</v>
      </c>
      <c r="EA233" s="8" t="e" cm="1" vm="1">
        <f t="array" aca="1" ref="EA233" ca="1">INDIRECT(ADDRESS(MATCH(SMALL(_xlfn._xlws.FILTER(EA7:EA229,EF7:EF229&gt;cr),4),EA7:EA229,0)+6,1))</f>
        <v>#VALUE!</v>
      </c>
      <c r="EB233" s="8" t="e" cm="1" vm="1">
        <f t="array" aca="1" ref="EB233" ca="1">INDIRECT(ADDRESS(MATCH(LARGE(_xlfn._xlws.FILTER(EB7:EB229,EF7:EF229&gt;cr),4),EB7:EB229,0)+6,1))</f>
        <v>#VALUE!</v>
      </c>
      <c r="EC233" s="8" t="e" cm="1" vm="1">
        <f t="array" aca="1" ref="EC233" ca="1">INDIRECT(ADDRESS(MATCH(LARGE(_xlfn._xlws.FILTER(EC7:EC229,EF7:EF229&gt;cr),4),EC7:EC229,0)+6,1))</f>
        <v>#VALUE!</v>
      </c>
      <c r="ED233" s="8" t="e" cm="1" vm="1">
        <f t="array" aca="1" ref="ED233" ca="1">INDIRECT(ADDRESS(MATCH(LARGE(_xlfn._xlws.FILTER(ED7:ED229,EF7:EF229&gt;cr),4),ED7:ED229,0)+6,1))</f>
        <v>#VALUE!</v>
      </c>
      <c r="EE233" s="8" t="e" cm="1" vm="1">
        <f t="array" aca="1" ref="EE233" ca="1">INDIRECT(ADDRESS(MATCH(LARGE(_xlfn._xlws.FILTER(EE7:EE229,EF7:EF229&gt;cr),4),EE7:EE229,0)+6,1))</f>
        <v>#VALUE!</v>
      </c>
      <c r="EF233" s="8" t="e" cm="1" vm="1">
        <f t="array" aca="1" ref="EF233" ca="1">INDIRECT(ADDRESS(MATCH(LARGE(_xlfn._xlws.FILTER(EF7:EF229,EF7:EF229&gt;cr),4),EF7:EF229,0)+6,1))</f>
        <v>#VALUE!</v>
      </c>
      <c r="EG233" s="8" t="e" cm="1" vm="1">
        <f t="array" aca="1" ref="EG233" ca="1">INDIRECT(ADDRESS(MATCH(SMALL(_xlfn._xlws.FILTER(EG7:EG229,EF7:EF229&gt;cr),4),EG7:EG229,0)+6,1))</f>
        <v>#VALUE!</v>
      </c>
      <c r="EH233" s="12" t="str" cm="1">
        <f t="array" aca="1" ref="EH233" ca="1">INDIRECT(ADDRESS(MATCH(SMALL(_xlfn._xlws.FILTER(EH7:EH229,EN7:EN229&gt;cr),4),EH7:EH229,0)+6,1))</f>
        <v>CI01.IJ.Pearson</v>
      </c>
      <c r="EI233" s="12" t="str" cm="1">
        <f t="array" aca="1" ref="EI233" ca="1">INDIRECT(ADDRESS(MATCH(SMALL(_xlfn._xlws.FILTER(EI7:EI229,EN7:EN229&gt;cr),4),EI7:EI229,0)+6,1))</f>
        <v>BU07.NHMS</v>
      </c>
      <c r="EJ233" s="12" t="str" cm="1">
        <f t="array" aca="1" ref="EJ233" ca="1">INDIRECT(ADDRESS(MATCH(LARGE(_xlfn._xlws.FILTER(EJ7:EJ229,EN7:EN229&gt;cr),4),EJ7:EJ229,0)+6,1))</f>
        <v>CI14.SMD.CPC</v>
      </c>
      <c r="EK233" s="12" t="str" cm="1">
        <f t="array" aca="1" ref="EK233" ca="1">INDIRECT(ADDRESS(MATCH(LARGE(_xlfn._xlws.FILTER(EK7:EK229,EN7:EN229&gt;cr),4),EK7:EK229,0)+6,1))</f>
        <v>BU15.NNSMJ</v>
      </c>
      <c r="EL233" s="12" t="str" cm="1">
        <f t="array" aca="1" ref="EL233" ca="1">INDIRECT(ADDRESS(MATCH(LARGE(_xlfn._xlws.FILTER(EL7:EL229,EN7:EN229&gt;cr),4),EL7:EL229,0)+6,1))</f>
        <v>BI01.RelevantJaccard</v>
      </c>
      <c r="EM233" s="12" t="str" cm="1">
        <f t="array" aca="1" ref="EM233" ca="1">INDIRECT(ADDRESS(MATCH(LARGE(_xlfn._xlws.FILTER(EM7:EM229,EN7:EN229&gt;cr),4),EM7:EM229,0)+6,1))</f>
        <v>BI01.IJ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BI14.QTI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BI15.NNSMJ</v>
      </c>
      <c r="FW233" s="8" t="str" cm="1">
        <f t="array" aca="1" ref="FW233" ca="1">INDIRECT(ADDRESS(MATCH(SMALL(_xlfn._xlws.FILTER(FW7:FW229,GB7:GB229&gt;cr),4),FW7:FW229,0)+6,1))</f>
        <v>BU07.NHMS</v>
      </c>
      <c r="FX233" s="8" t="str" cm="1">
        <f t="array" aca="1" ref="FX233" ca="1">INDIRECT(ADDRESS(MATCH(LARGE(_xlfn._xlws.FILTER(FX7:FX229,GB7:GB229&gt;cr),4),FX7:FX229,0)+6,1))</f>
        <v>BI07.PSSJ</v>
      </c>
      <c r="FY233" s="8" t="str" cm="1">
        <f t="array" aca="1" ref="FY233" ca="1">INDIRECT(ADDRESS(MATCH(LARGE(_xlfn._xlws.FILTER(FY7:FY229,GB7:GB229&gt;cr),4),FY7:FY229,0)+6,1))</f>
        <v>AU15.NNSM</v>
      </c>
      <c r="FZ233" s="8" t="str" cm="1">
        <f t="array" aca="1" ref="FZ233" ca="1">INDIRECT(ADDRESS(MATCH(LARGE(_xlfn._xlws.FILTER(FZ7:FZ229,GB7:GB229&gt;cr),4),FZ7:FZ229,0)+6,1))</f>
        <v>BI01.JaccardMulti</v>
      </c>
      <c r="GA233" s="8" t="str" cm="1">
        <f t="array" aca="1" ref="GA233" ca="1">INDIRECT(ADDRESS(MATCH(LARGE(_xlfn._xlws.FILTER(GA7:GA229,GB7:GB229&gt;cr),4),GA7:GA229,0)+6,1))</f>
        <v>BI01.IJ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BI01.RelevantJaccard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CI01.IJ.Pearson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BU07.NHMS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BI07.NHMS.Amer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CU14.SMD.NNSM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BI01.RelevantJaccard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CI14.SMD.EMX3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CI14.SMD.Coco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BI15.NNSMJ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r=0.5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r=0.5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r=0.5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r=0.5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k=10, r=0.5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k=10, r=0.5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k=10, r=0.5</v>
      </c>
    </row>
    <row r="234" spans="1:257" s="9" customFormat="1" x14ac:dyDescent="0.2">
      <c r="A234" s="7" t="s">
        <v>237</v>
      </c>
      <c r="B234" s="8" t="e" cm="1" vm="1">
        <f t="array" aca="1" ref="B234" ca="1">INDIRECT(ADDRESS(MATCH(SMALL(_xlfn._xlws.FILTER(B7:B229,H7:H229&gt;0.5),5),B7:B229,0)+6,1))</f>
        <v>#VALUE!</v>
      </c>
      <c r="C234" s="8" t="e" cm="1" vm="1">
        <f t="array" aca="1" ref="C234" ca="1">INDIRECT(ADDRESS(MATCH(SMALL(_xlfn._xlws.FILTER(C7:C229,H7:H229&gt;0.5),5),C7:C229,0)+6,1))</f>
        <v>#VALUE!</v>
      </c>
      <c r="D234" s="8" t="e" cm="1" vm="1">
        <f t="array" aca="1" ref="D234" ca="1">INDIRECT(ADDRESS(MATCH(LARGE(_xlfn._xlws.FILTER(D7:D229,H7:H229&gt;0.5),5),D7:D229,0)+6,1))</f>
        <v>#VALUE!</v>
      </c>
      <c r="E234" s="8" t="e" cm="1" vm="1">
        <f t="array" aca="1" ref="E234" ca="1">INDIRECT(ADDRESS(MATCH(LARGE(_xlfn._xlws.FILTER(E7:E229,H7:H229&gt;0.5),5),E7:E229,0)+6,1))</f>
        <v>#VALUE!</v>
      </c>
      <c r="F234" s="8" t="e" cm="1" vm="1">
        <f t="array" aca="1" ref="F234" ca="1">INDIRECT(ADDRESS(MATCH(LARGE(_xlfn._xlws.FILTER(F7:F229,H7:H229&gt;0.5),5),F7:F229,0)+6,1))</f>
        <v>#VALUE!</v>
      </c>
      <c r="G234" s="8" t="e" cm="1" vm="1">
        <f t="array" aca="1" ref="G234" ca="1">INDIRECT(ADDRESS(MATCH(LARGE(_xlfn._xlws.FILTER(G7:G229,H7:H229&gt;0.5),5),G7:G229,0)+6,1))</f>
        <v>#VALUE!</v>
      </c>
      <c r="H234" s="8" t="e" cm="1" vm="1">
        <f t="array" aca="1" ref="H234" ca="1">INDIRECT(ADDRESS(MATCH(LARGE(_xlfn._xlws.FILTER(H7:H229,H7:H229&gt;0.5),5),H7:H229,0)+6,1))</f>
        <v>#VALUE!</v>
      </c>
      <c r="I234" s="8" t="e" cm="1" vm="1">
        <f t="array" aca="1" ref="I234" ca="1">INDIRECT(ADDRESS(MATCH(SMALL(_xlfn._xlws.FILTER(I7:I229,H7:H229&gt;0.5),5),I7:I229,0)+6,1))</f>
        <v>#VALUE!</v>
      </c>
      <c r="J234" s="12" t="e" cm="1" vm="1">
        <f t="array" aca="1" ref="J234" ca="1">INDIRECT(ADDRESS(MATCH(SMALL(_xlfn._xlws.FILTER(J7:J229,P7:P229&gt;cr),5),J7:J229,0)+6,1))</f>
        <v>#VALUE!</v>
      </c>
      <c r="K234" s="12" t="e" cm="1" vm="1">
        <f t="array" aca="1" ref="K234" ca="1">INDIRECT(ADDRESS(MATCH(SMALL(_xlfn._xlws.FILTER(K7:K229,P7:P229&gt;cr),5),K7:K229,0)+6,1))</f>
        <v>#VALUE!</v>
      </c>
      <c r="L234" s="12" t="e" cm="1" vm="1">
        <f t="array" aca="1" ref="L234" ca="1">INDIRECT(ADDRESS(MATCH(LARGE(_xlfn._xlws.FILTER(L7:L229,P7:P229&gt;cr),5),L7:L229,0)+6,1))</f>
        <v>#VALUE!</v>
      </c>
      <c r="M234" s="12" t="e" cm="1" vm="1">
        <f t="array" aca="1" ref="M234" ca="1">INDIRECT(ADDRESS(MATCH(LARGE(_xlfn._xlws.FILTER(M7:M229,P7:P229&gt;cr),5),M7:M229,0)+6,1))</f>
        <v>#VALUE!</v>
      </c>
      <c r="N234" s="12" t="e" cm="1" vm="1">
        <f t="array" aca="1" ref="N234" ca="1">INDIRECT(ADDRESS(MATCH(LARGE(_xlfn._xlws.FILTER(N7:N229,P7:P229&gt;cr),5),N7:N229,0)+6,1))</f>
        <v>#VALUE!</v>
      </c>
      <c r="O234" s="12" t="e" cm="1" vm="1">
        <f t="array" aca="1" ref="O234" ca="1">INDIRECT(ADDRESS(MATCH(LARGE(_xlfn._xlws.FILTER(O7:O229,P7:P229&gt;cr),5),O7:O229,0)+6,1))</f>
        <v>#VALUE!</v>
      </c>
      <c r="P234" s="12" t="e" cm="1" vm="1">
        <f t="array" aca="1" ref="P234" ca="1">INDIRECT(ADDRESS(MATCH(LARGE(_xlfn._xlws.FILTER(P7:P229,P7:P229&gt;cr),5),P7:P229,0)+6,1))</f>
        <v>#VALUE!</v>
      </c>
      <c r="Q234" s="12" t="e" cm="1" vm="1">
        <f t="array" aca="1" ref="Q234" ca="1">INDIRECT(ADDRESS(MATCH(SMALL(_xlfn._xlws.FILTER(Q7:Q229,P7:P229&gt;cr),5),Q7:Q229,0)+6,1))</f>
        <v>#VALUE!</v>
      </c>
      <c r="R234" s="8" t="str" cm="1">
        <f t="array" aca="1" ref="R234" ca="1">INDIRECT(ADDRESS(MATCH(SMALL(_xlfn._xlws.FILTER(R7:R229,X7:X229&gt;cr),5),R7:R229,0)+6,1))</f>
        <v>BU07.NHMS</v>
      </c>
      <c r="S234" s="8" t="str" cm="1">
        <f t="array" aca="1" ref="S234" ca="1">INDIRECT(ADDRESS(MATCH(SMALL(_xlfn._xlws.FILTER(S7:S229,X7:X229&gt;cr),5),S7:S229,0)+6,1))</f>
        <v>CU14.SMD.TA</v>
      </c>
      <c r="T234" s="8" t="str" cm="1">
        <f t="array" aca="1" ref="T234" ca="1">INDIRECT(ADDRESS(MATCH(LARGE(_xlfn._xlws.FILTER(T7:T229,X7:X229&gt;cr),5),T7:T229,0)+6,1))</f>
        <v>BI07.NHMS.Amer</v>
      </c>
      <c r="U234" s="8" t="str" cm="1">
        <f t="array" aca="1" ref="U234" ca="1">INDIRECT(ADDRESS(MATCH(LARGE(_xlfn._xlws.FILTER(U7:U229,X7:X229&gt;cr),5),U7:U229,0)+6,1))</f>
        <v>AU15.NNSM</v>
      </c>
      <c r="V234" s="8" t="str" cm="1">
        <f t="array" aca="1" ref="V234" ca="1">INDIRECT(ADDRESS(MATCH(LARGE(_xlfn._xlws.FILTER(V7:V229,X7:X229&gt;cr),5),V7:V229,0)+6,1))</f>
        <v>BI01.RelevantJaccard</v>
      </c>
      <c r="W234" s="8" t="str" cm="1">
        <f t="array" aca="1" ref="W234" ca="1">INDIRECT(ADDRESS(MATCH(LARGE(_xlfn._xlws.FILTER(W7:W229,X7:X229&gt;cr),5),W7:W229,0)+6,1))</f>
        <v>BI01.JaccardMulti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AI15.NNSM</v>
      </c>
      <c r="Z234" s="12" t="e" cm="1" vm="1">
        <f t="array" aca="1" ref="Z234" ca="1">INDIRECT(ADDRESS(MATCH(SMALL(_xlfn._xlws.FILTER(Z7:Z229,AF7:AF229&gt;cr),5),Z7:Z229,0)+6,1))</f>
        <v>#VALUE!</v>
      </c>
      <c r="AA234" s="12" t="e" cm="1" vm="1">
        <f t="array" aca="1" ref="AA234" ca="1">INDIRECT(ADDRESS(MATCH(SMALL(_xlfn._xlws.FILTER(AA7:AA229,AF7:AF229&gt;cr),5),AA7:AA229,0)+6,1))</f>
        <v>#VALUE!</v>
      </c>
      <c r="AB234" s="12" t="e" cm="1" vm="1">
        <f t="array" aca="1" ref="AB234" ca="1">INDIRECT(ADDRESS(MATCH(LARGE(_xlfn._xlws.FILTER(AB7:AB229,AF7:AF229&gt;cr),5),AB7:AB229,0)+6,1))</f>
        <v>#VALUE!</v>
      </c>
      <c r="AC234" s="12" t="e" cm="1" vm="1">
        <f t="array" aca="1" ref="AC234" ca="1">INDIRECT(ADDRESS(MATCH(LARGE(_xlfn._xlws.FILTER(AC7:AC229,AF7:AF229&gt;cr),5),AC7:AC229,0)+6,1))</f>
        <v>#VALUE!</v>
      </c>
      <c r="AD234" s="12" t="e" cm="1" vm="1">
        <f t="array" aca="1" ref="AD234" ca="1">INDIRECT(ADDRESS(MATCH(LARGE(_xlfn._xlws.FILTER(AD7:AD229,AF7:AF229&gt;cr),5),AD7:AD229,0)+6,1))</f>
        <v>#VALUE!</v>
      </c>
      <c r="AE234" s="12" t="e" cm="1" vm="1">
        <f t="array" aca="1" ref="AE234" ca="1">INDIRECT(ADDRESS(MATCH(LARGE(_xlfn._xlws.FILTER(AE7:AE229,AF7:AF229&gt;cr),5),AE7:AE229,0)+6,1))</f>
        <v>#VALUE!</v>
      </c>
      <c r="AF234" s="12" t="e" cm="1" vm="1">
        <f t="array" aca="1" ref="AF234" ca="1">INDIRECT(ADDRESS(MATCH(LARGE(_xlfn._xlws.FILTER(AF7:AF229,AF7:AF229&gt;cr),5),AF7:AF229,0)+6,1))</f>
        <v>#VALUE!</v>
      </c>
      <c r="AG234" s="12" t="e" cm="1" vm="1">
        <f t="array" aca="1" ref="AG234" ca="1">INDIRECT(ADDRESS(MATCH(SMALL(_xlfn._xlws.FILTER(AG7:AG229,AF7:AF229&gt;cr),5),AG7:AG229,0)+6,1))</f>
        <v>#VALUE!</v>
      </c>
      <c r="AH234" s="8" t="e" cm="1" vm="1">
        <f t="array" aca="1" ref="AH234" ca="1">INDIRECT(ADDRESS(MATCH(SMALL(_xlfn._xlws.FILTER(AH7:AH229,AN7:AN229&gt;cr),5),AH7:AH229,0)+6,1))</f>
        <v>#VALUE!</v>
      </c>
      <c r="AI234" s="8" t="e" cm="1" vm="1">
        <f t="array" aca="1" ref="AI234" ca="1">INDIRECT(ADDRESS(MATCH(SMALL(_xlfn._xlws.FILTER(AI7:AI229,AN7:AN229&gt;cr),5),AI7:AI229,0)+6,1))</f>
        <v>#VALUE!</v>
      </c>
      <c r="AJ234" s="8" t="e" cm="1" vm="1">
        <f t="array" aca="1" ref="AJ234" ca="1">INDIRECT(ADDRESS(MATCH(LARGE(_xlfn._xlws.FILTER(AJ7:AJ229,AN7:AN229&gt;cr),5),AJ7:AJ229,0)+6,1))</f>
        <v>#VALUE!</v>
      </c>
      <c r="AK234" s="8" t="e" cm="1" vm="1">
        <f t="array" aca="1" ref="AK234" ca="1">INDIRECT(ADDRESS(MATCH(LARGE(_xlfn._xlws.FILTER(AK7:AK229,AN7:AN229&gt;cr),5),AK7:AK229,0)+6,1))</f>
        <v>#VALUE!</v>
      </c>
      <c r="AL234" s="8" t="e" cm="1" vm="1">
        <f t="array" aca="1" ref="AL234" ca="1">INDIRECT(ADDRESS(MATCH(LARGE(_xlfn._xlws.FILTER(AL7:AL229,AN7:AN229&gt;cr),5),AL7:AL229,0)+6,1))</f>
        <v>#VALUE!</v>
      </c>
      <c r="AM234" s="8" t="e" cm="1" vm="1">
        <f t="array" aca="1" ref="AM234" ca="1">INDIRECT(ADDRESS(MATCH(LARGE(_xlfn._xlws.FILTER(AM7:AM229,AN7:AN229&gt;cr),5),AM7:AM229,0)+6,1))</f>
        <v>#VALUE!</v>
      </c>
      <c r="AN234" s="8" t="e" cm="1" vm="1">
        <f t="array" aca="1" ref="AN234" ca="1">INDIRECT(ADDRESS(MATCH(LARGE(_xlfn._xlws.FILTER(AN7:AN229,AN7:AN229&gt;cr),5),AN7:AN229,0)+6,1))</f>
        <v>#VALUE!</v>
      </c>
      <c r="AO234" s="8" t="e" cm="1" vm="1">
        <f t="array" aca="1" ref="AO234" ca="1">INDIRECT(ADDRESS(MATCH(SMALL(_xlfn._xlws.FILTER(AO7:AO229,AN7:AN229&gt;cr),5),AO7:AO229,0)+6,1))</f>
        <v>#VALUE!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CI14.Amer.NNSM</v>
      </c>
      <c r="BG234" s="12" t="str" cm="1">
        <f t="array" aca="1" ref="BG234" ca="1">INDIRECT(ADDRESS(MATCH(SMALL(_xlfn._xlws.FILTER(BG7:BG229,BL7:BL229&gt;cr),5),BG7:BG229,0)+6,1))</f>
        <v>CI14.SMD.Pearson</v>
      </c>
      <c r="BH234" s="12" t="str" cm="1">
        <f t="array" aca="1" ref="BH234" ca="1">INDIRECT(ADDRESS(MATCH(LARGE(_xlfn._xlws.FILTER(BH7:BH229,BL7:BL229&gt;cr),5),BH7:BH229,0)+6,1))</f>
        <v>CI14.SMD.CPC</v>
      </c>
      <c r="BI234" s="12" t="str" cm="1">
        <f t="array" aca="1" ref="BI234" ca="1">INDIRECT(ADDRESS(MATCH(LARGE(_xlfn._xlws.FILTER(BI7:BI229,BL7:BL229&gt;cr),5),BI7:BI229,0)+6,1))</f>
        <v>CU14.Amer.NNSM</v>
      </c>
      <c r="BJ234" s="12" t="str" cm="1">
        <f t="array" aca="1" ref="BJ234" ca="1">INDIRECT(ADDRESS(MATCH(LARGE(_xlfn._xlws.FILTER(BJ7:BJ229,BL7:BL229&gt;cr),5),BJ7:BJ229,0)+6,1))</f>
        <v>BI01.JaccardMulti</v>
      </c>
      <c r="BK234" s="12" t="str" cm="1">
        <f t="array" aca="1" ref="BK234" ca="1">INDIRECT(ADDRESS(MATCH(LARGE(_xlfn._xlws.FILTER(BK7:BK229,BL7:BL229&gt;cr),5),BK7:BK229,0)+6,1))</f>
        <v>AI14.SMD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CU14.SMD.EMX3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BU07.NHMS</v>
      </c>
      <c r="CU234" s="8" t="str" cm="1">
        <f t="array" aca="1" ref="CU234" ca="1">INDIRECT(ADDRESS(MATCH(SMALL(_xlfn._xlws.FILTER(CU7:CU229,CZ7:CZ229&gt;cr),5),CU7:CU229,0)+6,1))</f>
        <v>CU14.SMD.TA</v>
      </c>
      <c r="CV234" s="8" t="str" cm="1">
        <f t="array" aca="1" ref="CV234" ca="1">INDIRECT(ADDRESS(MATCH(LARGE(_xlfn._xlws.FILTER(CV7:CV229,CZ7:CZ229&gt;cr),5),CV7:CV229,0)+6,1))</f>
        <v>BI01.RatingJaccard</v>
      </c>
      <c r="CW234" s="8" t="str" cm="1">
        <f t="array" aca="1" ref="CW234" ca="1">INDIRECT(ADDRESS(MATCH(LARGE(_xlfn._xlws.FILTER(CW7:CW229,CZ7:CZ229&gt;cr),5),CW7:CW229,0)+6,1))</f>
        <v>AU15.NNSM</v>
      </c>
      <c r="CX234" s="8" t="str" cm="1">
        <f t="array" aca="1" ref="CX234" ca="1">INDIRECT(ADDRESS(MATCH(LARGE(_xlfn._xlws.FILTER(CX7:CX229,CZ7:CZ229&gt;cr),5),CX7:CX229,0)+6,1))</f>
        <v>BI01.RelevantJaccard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BI01.RelevantJaccard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e" cm="1" vm="1">
        <f t="array" aca="1" ref="DR234" ca="1">INDIRECT(ADDRESS(MATCH(SMALL(_xlfn._xlws.FILTER(DR7:DR229,DX7:DX229&gt;cr),5),DR7:DR229,0)+6,1))</f>
        <v>#VALUE!</v>
      </c>
      <c r="DS234" s="12" t="e" cm="1" vm="1">
        <f t="array" aca="1" ref="DS234" ca="1">INDIRECT(ADDRESS(MATCH(SMALL(_xlfn._xlws.FILTER(DS7:DS229,DX7:DX229&gt;cr),5),DS7:DS229,0)+6,1))</f>
        <v>#VALUE!</v>
      </c>
      <c r="DT234" s="12" t="e" cm="1" vm="1">
        <f t="array" aca="1" ref="DT234" ca="1">INDIRECT(ADDRESS(MATCH(LARGE(_xlfn._xlws.FILTER(DT7:DT229,DX7:DX229&gt;cr),5),DT7:DT229,0)+6,1))</f>
        <v>#VALUE!</v>
      </c>
      <c r="DU234" s="12" t="e" cm="1" vm="1">
        <f t="array" aca="1" ref="DU234" ca="1">INDIRECT(ADDRESS(MATCH(LARGE(_xlfn._xlws.FILTER(DU7:DU229,DX7:DX229&gt;cr),5),DU7:DU229,0)+6,1))</f>
        <v>#VALUE!</v>
      </c>
      <c r="DV234" s="12" t="e" cm="1" vm="1">
        <f t="array" aca="1" ref="DV234" ca="1">INDIRECT(ADDRESS(MATCH(LARGE(_xlfn._xlws.FILTER(DV7:DV229,DX7:DX229&gt;cr),5),DV7:DV229,0)+6,1))</f>
        <v>#VALUE!</v>
      </c>
      <c r="DW234" s="12" t="e" cm="1" vm="1">
        <f t="array" aca="1" ref="DW234" ca="1">INDIRECT(ADDRESS(MATCH(LARGE(_xlfn._xlws.FILTER(DW7:DW229,DX7:DX229&gt;cr),5),DW7:DW229,0)+6,1))</f>
        <v>#VALUE!</v>
      </c>
      <c r="DX234" s="12" t="e" cm="1" vm="1">
        <f t="array" aca="1" ref="DX234" ca="1">INDIRECT(ADDRESS(MATCH(LARGE(_xlfn._xlws.FILTER(DX7:DX229,DX7:DX229&gt;cr),5),DX7:DX229,0)+6,1))</f>
        <v>#VALUE!</v>
      </c>
      <c r="DY234" s="12" t="e" cm="1" vm="1">
        <f t="array" aca="1" ref="DY234" ca="1">INDIRECT(ADDRESS(MATCH(SMALL(_xlfn._xlws.FILTER(DY7:DY229,DX7:DX229&gt;cr),5),DY7:DY229,0)+6,1))</f>
        <v>#VALUE!</v>
      </c>
      <c r="DZ234" s="8" t="e" cm="1" vm="1">
        <f t="array" aca="1" ref="DZ234" ca="1">INDIRECT(ADDRESS(MATCH(SMALL(_xlfn._xlws.FILTER(DZ7:DZ229,EF7:EF229&gt;cr),5),DZ7:DZ229,0)+6,1))</f>
        <v>#VALUE!</v>
      </c>
      <c r="EA234" s="8" t="e" cm="1" vm="1">
        <f t="array" aca="1" ref="EA234" ca="1">INDIRECT(ADDRESS(MATCH(SMALL(_xlfn._xlws.FILTER(EA7:EA229,EF7:EF229&gt;cr),5),EA7:EA229,0)+6,1))</f>
        <v>#VALUE!</v>
      </c>
      <c r="EB234" s="8" t="e" cm="1" vm="1">
        <f t="array" aca="1" ref="EB234" ca="1">INDIRECT(ADDRESS(MATCH(LARGE(_xlfn._xlws.FILTER(EB7:EB229,EF7:EF229&gt;cr),5),EB7:EB229,0)+6,1))</f>
        <v>#VALUE!</v>
      </c>
      <c r="EC234" s="8" t="e" cm="1" vm="1">
        <f t="array" aca="1" ref="EC234" ca="1">INDIRECT(ADDRESS(MATCH(LARGE(_xlfn._xlws.FILTER(EC7:EC229,EF7:EF229&gt;cr),5),EC7:EC229,0)+6,1))</f>
        <v>#VALUE!</v>
      </c>
      <c r="ED234" s="8" t="e" cm="1" vm="1">
        <f t="array" aca="1" ref="ED234" ca="1">INDIRECT(ADDRESS(MATCH(LARGE(_xlfn._xlws.FILTER(ED7:ED229,EF7:EF229&gt;cr),5),ED7:ED229,0)+6,1))</f>
        <v>#VALUE!</v>
      </c>
      <c r="EE234" s="8" t="e" cm="1" vm="1">
        <f t="array" aca="1" ref="EE234" ca="1">INDIRECT(ADDRESS(MATCH(LARGE(_xlfn._xlws.FILTER(EE7:EE229,EF7:EF229&gt;cr),5),EE7:EE229,0)+6,1))</f>
        <v>#VALUE!</v>
      </c>
      <c r="EF234" s="8" t="e" cm="1" vm="1">
        <f t="array" aca="1" ref="EF234" ca="1">INDIRECT(ADDRESS(MATCH(LARGE(_xlfn._xlws.FILTER(EF7:EF229,EF7:EF229&gt;cr),5),EF7:EF229,0)+6,1))</f>
        <v>#VALUE!</v>
      </c>
      <c r="EG234" s="8" t="e" cm="1" vm="1">
        <f t="array" aca="1" ref="EG234" ca="1">INDIRECT(ADDRESS(MATCH(SMALL(_xlfn._xlws.FILTER(EG7:EG229,EF7:EF229&gt;cr),5),EG7:EG229,0)+6,1))</f>
        <v>#VALUE!</v>
      </c>
      <c r="EH234" s="12" t="str" cm="1">
        <f t="array" aca="1" ref="EH234" ca="1">INDIRECT(ADDRESS(MATCH(SMALL(_xlfn._xlws.FILTER(EH7:EH229,EN7:EN229&gt;cr),5),EH7:EH229,0)+6,1))</f>
        <v>BU07.NHMS</v>
      </c>
      <c r="EI234" s="12" t="str" cm="1">
        <f t="array" aca="1" ref="EI234" ca="1">INDIRECT(ADDRESS(MATCH(SMALL(_xlfn._xlws.FILTER(EI7:EI229,EN7:EN229&gt;cr),5),EI7:EI229,0)+6,1))</f>
        <v>BU07.NHMS</v>
      </c>
      <c r="EJ234" s="12" t="str" cm="1">
        <f t="array" aca="1" ref="EJ234" ca="1">INDIRECT(ADDRESS(MATCH(LARGE(_xlfn._xlws.FILTER(EJ7:EJ229,EN7:EN229&gt;cr),5),EJ7:EJ229,0)+6,1))</f>
        <v>BI07.NHMS.SMD</v>
      </c>
      <c r="EK234" s="12" t="str" cm="1">
        <f t="array" aca="1" ref="EK234" ca="1">INDIRECT(ADDRESS(MATCH(LARGE(_xlfn._xlws.FILTER(EK7:EK229,EN7:EN229&gt;cr),5),EK7:EK229,0)+6,1))</f>
        <v>AU15.NNSM</v>
      </c>
      <c r="EL234" s="12" t="str" cm="1">
        <f t="array" aca="1" ref="EL234" ca="1">INDIRECT(ADDRESS(MATCH(LARGE(_xlfn._xlws.FILTER(EL7:EL229,EN7:EN229&gt;cr),5),EL7:EL229,0)+6,1))</f>
        <v>BI01.JaccardMulti</v>
      </c>
      <c r="EM234" s="12" t="str" cm="1">
        <f t="array" aca="1" ref="EM234" ca="1">INDIRECT(ADDRESS(MATCH(LARGE(_xlfn._xlws.FILTER(EM7:EM229,EN7:EN229&gt;cr),5),EM7:EM229,0)+6,1))</f>
        <v>AI01.Jaccard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BI14.HSMD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BI15.NNSMJ</v>
      </c>
      <c r="FW234" s="8" t="str" cm="1">
        <f t="array" aca="1" ref="FW234" ca="1">INDIRECT(ADDRESS(MATCH(SMALL(_xlfn._xlws.FILTER(FW7:FW229,GB7:GB229&gt;cr),5),FW7:FW229,0)+6,1))</f>
        <v>BU16.TAJ</v>
      </c>
      <c r="FX234" s="8" t="str" cm="1">
        <f t="array" aca="1" ref="FX234" ca="1">INDIRECT(ADDRESS(MATCH(LARGE(_xlfn._xlws.FILTER(FX7:FX229,GB7:GB229&gt;cr),5),FX7:FX229,0)+6,1))</f>
        <v>BI15.NNSMJ</v>
      </c>
      <c r="FY234" s="8" t="str" cm="1">
        <f t="array" aca="1" ref="FY234" ca="1">INDIRECT(ADDRESS(MATCH(LARGE(_xlfn._xlws.FILTER(FY7:FY229,GB7:GB229&gt;cr),5),FY7:FY229,0)+6,1))</f>
        <v>BU04.MSDJ</v>
      </c>
      <c r="FZ234" s="8" t="str" cm="1">
        <f t="array" aca="1" ref="FZ234" ca="1">INDIRECT(ADDRESS(MATCH(LARGE(_xlfn._xlws.FILTER(FZ7:FZ229,GB7:GB229&gt;cr),5),FZ7:FZ229,0)+6,1))</f>
        <v>BI01.JaccardMulti</v>
      </c>
      <c r="GA234" s="8" t="str" cm="1">
        <f t="array" aca="1" ref="GA234" ca="1">INDIRECT(ADDRESS(MATCH(LARGE(_xlfn._xlws.FILTER(GA7:GA229,GB7:GB229&gt;cr),5),GA7:GA229,0)+6,1))</f>
        <v>AI01.Jaccard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AI03.Pearson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CI14.SMD.NNSM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CU14.SMD.TA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CI14.SMD.EMX2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AU15.NNSM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BI01.JaccardMulti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CI14.SMD.Coco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CI14.SMD.Coco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CU14.SMD.EMX6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r=0.5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r=0.5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r=0.5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r=0.5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k=10, r=0.5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k=10, r=0.5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k=10, r=0.5</v>
      </c>
    </row>
  </sheetData>
  <mergeCells count="38"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AP4:CC4"/>
    <mergeCell ref="AP5:AW5"/>
    <mergeCell ref="AX5:BE5"/>
    <mergeCell ref="BF5:BM5"/>
    <mergeCell ref="BN5:BU5"/>
    <mergeCell ref="BV5:CC5"/>
    <mergeCell ref="CD4:DQ4"/>
    <mergeCell ref="CD5:CK5"/>
    <mergeCell ref="CL5:CS5"/>
    <mergeCell ref="CT5:DA5"/>
    <mergeCell ref="DB5:DI5"/>
    <mergeCell ref="DJ5:D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2022-11-16T12:56:43Z</dcterms:modified>
</cp:coreProperties>
</file>