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ouperenault-my.sharepoint.com/personal/philippe_thomy_renault_com/Documents/perso Wx/ES standard/python ESstandard/validation/covid/"/>
    </mc:Choice>
  </mc:AlternateContent>
  <xr:revisionPtr revIDLastSave="430" documentId="8_{941FBFDF-ED57-47D5-8510-363CC5802F4B}" xr6:coauthVersionLast="47" xr6:coauthVersionMax="47" xr10:uidLastSave="{3D067D5F-F015-4E9C-A9DE-10D08696D547}"/>
  <bookViews>
    <workbookView xWindow="-108" yWindow="-108" windowWidth="23256" windowHeight="12576" activeTab="1" xr2:uid="{4F4A953D-3E80-43AA-9099-4E5633E4E2B8}"/>
  </bookViews>
  <sheets>
    <sheet name="temps réponse covid" sheetId="1" r:id="rId1"/>
    <sheet name="taille bson cbor" sheetId="3" r:id="rId2"/>
    <sheet name="Feuil1" sheetId="2" r:id="rId3"/>
  </sheets>
  <calcPr calcId="191029"/>
  <pivotCaches>
    <pivotCache cacheId="6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3" l="1"/>
  <c r="D26" i="3"/>
  <c r="E25" i="3"/>
  <c r="D25" i="3"/>
  <c r="H17" i="3"/>
  <c r="G17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O6" i="1"/>
  <c r="O8" i="1"/>
  <c r="O9" i="1"/>
  <c r="O10" i="1"/>
  <c r="O11" i="1"/>
  <c r="O12" i="1"/>
  <c r="O14" i="1"/>
  <c r="O15" i="1"/>
  <c r="O16" i="1"/>
  <c r="O17" i="1"/>
  <c r="E22" i="1"/>
  <c r="D22" i="1"/>
  <c r="E21" i="1"/>
  <c r="D2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E20" i="1"/>
  <c r="M24" i="1" l="1"/>
  <c r="M25" i="1" s="1"/>
  <c r="N24" i="1"/>
  <c r="N25" i="1" s="1"/>
  <c r="L24" i="1"/>
  <c r="L25" i="1" s="1"/>
  <c r="E19" i="1"/>
  <c r="E18" i="1"/>
  <c r="K24" i="1"/>
  <c r="K25" i="1" s="1"/>
  <c r="E17" i="1"/>
  <c r="J27" i="1"/>
  <c r="J24" i="1"/>
  <c r="J25" i="1" s="1"/>
  <c r="I24" i="1"/>
  <c r="I25" i="1" s="1"/>
  <c r="E12" i="1"/>
  <c r="E16" i="1"/>
  <c r="E15" i="1"/>
  <c r="E14" i="1"/>
  <c r="E11" i="1"/>
  <c r="E10" i="1"/>
  <c r="E9" i="1"/>
  <c r="E8" i="1"/>
  <c r="E6" i="1"/>
  <c r="D5" i="1"/>
  <c r="O24" i="1" l="1"/>
  <c r="O25" i="1" s="1"/>
</calcChain>
</file>

<file path=xl/sharedStrings.xml><?xml version="1.0" encoding="utf-8"?>
<sst xmlns="http://schemas.openxmlformats.org/spreadsheetml/2006/main" count="138" uniqueCount="92">
  <si>
    <t xml:space="preserve">valeur numérique + datetime </t>
  </si>
  <si>
    <t>délai data:</t>
  </si>
  <si>
    <t>nombre de lignes :</t>
  </si>
  <si>
    <t>délai il:</t>
  </si>
  <si>
    <t>délai il2020:</t>
  </si>
  <si>
    <t>délai il2021:</t>
  </si>
  <si>
    <t>délai il2022:</t>
  </si>
  <si>
    <t>délai to_bytes:</t>
  </si>
  <si>
    <t>size :</t>
  </si>
  <si>
    <t>délai stockage:</t>
  </si>
  <si>
    <t>délai chargement:</t>
  </si>
  <si>
    <t>full 2020 :</t>
  </si>
  <si>
    <t>numpy 2020 :</t>
  </si>
  <si>
    <t>num</t>
  </si>
  <si>
    <t>ES</t>
  </si>
  <si>
    <t>total</t>
  </si>
  <si>
    <t>200 pour setidx = list(set(data[])) dont 110 loc, 16 dat et prp, 190 pour iidx   = [Ilist._toint()]</t>
  </si>
  <si>
    <t>xarray 2020 :</t>
  </si>
  <si>
    <t>xarray 2020 loc :</t>
  </si>
  <si>
    <t>ES(20k)</t>
  </si>
  <si>
    <t>ES(2k)</t>
  </si>
  <si>
    <t>ES(200k)</t>
  </si>
  <si>
    <t>ES(tot)</t>
  </si>
  <si>
    <t>écart num-ES</t>
  </si>
  <si>
    <t>ob xarray 2020 :</t>
  </si>
  <si>
    <t>xarray 2020 loc :  0.0</t>
  </si>
  <si>
    <t>ob 2020 write-read :</t>
  </si>
  <si>
    <t>ob filter plot :</t>
  </si>
  <si>
    <t>départ :  1650897298.294029</t>
  </si>
  <si>
    <t>délai data:  122.69067096710205</t>
  </si>
  <si>
    <t>nombre de lignes :  800000</t>
  </si>
  <si>
    <t>délai il:  253.25556874275208</t>
  </si>
  <si>
    <t>délai il2020:  117.84009456634521</t>
  </si>
  <si>
    <t>délai il2021:  145.05957961082458</t>
  </si>
  <si>
    <t>délai il2022:  4.293820858001709</t>
  </si>
  <si>
    <t>délai to_bytes:  12.21760630607605</t>
  </si>
  <si>
    <t>size :  15898930</t>
  </si>
  <si>
    <t>délai stockage:  7.87669038772583</t>
  </si>
  <si>
    <t>délai chargement:  5.39881157875061</t>
  </si>
  <si>
    <t>full 2020 :  21.807005167007446</t>
  </si>
  <si>
    <t>numpy 2020 :  189.52599048614502</t>
  </si>
  <si>
    <t>xarray 2020 :  318.5781753063202</t>
  </si>
  <si>
    <t>ob 2020 write-read :  56.70356273651123</t>
  </si>
  <si>
    <t>ob xarray 2020 :  249.08301043510437</t>
  </si>
  <si>
    <t>ob filter plot :  1.2117021083831787</t>
  </si>
  <si>
    <t>pandas</t>
  </si>
  <si>
    <t>size</t>
  </si>
  <si>
    <t>pkl compress</t>
  </si>
  <si>
    <t>csv</t>
  </si>
  <si>
    <t>a</t>
  </si>
  <si>
    <t>dat</t>
  </si>
  <si>
    <t>loc</t>
  </si>
  <si>
    <t>b</t>
  </si>
  <si>
    <t>c</t>
  </si>
  <si>
    <t>prp</t>
  </si>
  <si>
    <t>a1</t>
  </si>
  <si>
    <t>a2</t>
  </si>
  <si>
    <t>res</t>
  </si>
  <si>
    <t>Étiquettes de lignes</t>
  </si>
  <si>
    <t>Total général</t>
  </si>
  <si>
    <t>Étiquettes de colonnes</t>
  </si>
  <si>
    <t>Somme de res</t>
  </si>
  <si>
    <t>json</t>
  </si>
  <si>
    <t>bson</t>
  </si>
  <si>
    <t>{"test":2}</t>
  </si>
  <si>
    <t>{"test":2.258956}</t>
  </si>
  <si>
    <t>{"test":datetime.datetime(2021,4,1)}</t>
  </si>
  <si>
    <t>{"test":"2021-04-01T00:00:00"}</t>
  </si>
  <si>
    <t>{"test":[1,2,3,4,5,6,7,8,9]}</t>
  </si>
  <si>
    <t>{"test":["a", "b", "c", "d", "e", "f", "g", "h", "i", "j"]}</t>
  </si>
  <si>
    <t>{"test":{"aaaaa": "bbbbb", "ccccc": "ddddd", "eeeee": "fffff", "ggggg": "hhhhh", "iiiii": "jjjjj"}}</t>
  </si>
  <si>
    <t>{"test":["aaaaa", "bbbbb", "ccccc", "ddddd", "eeeee", "fffff", "ggggg", "hhhhh", "iiiii", "jjjjj"]}</t>
  </si>
  <si>
    <t>{"test":{'a': 1.23456789, 'a': 1.23456789, 'a': 1.23456789, 'a': 1.23456789, 'a': 1.23456789}}</t>
  </si>
  <si>
    <t>{"test":[1000, 1000, 1000, 1000, 1000, 1000, 1000, 1000, 1000, 1000]}</t>
  </si>
  <si>
    <t>{"test":[1.23456789,1.23456789,1.23456789,1.23456789,1.23456789,1.23456789,1.23456789,1.23456789,1.23456789,1.23456789]}</t>
  </si>
  <si>
    <t>{"test":"2021-04-01"}</t>
  </si>
  <si>
    <t>{'test':{'a':{'a':{'a':{'a':{'a':{'a':{'a':{'a':{'a':{'a':1}}}}}}}}}}}</t>
  </si>
  <si>
    <t>cbor</t>
  </si>
  <si>
    <t>{"test":{1.23456789: 1.23456789, 1.23456789: 1.23456789, 1.23456789: 1.23456789, 1.23456789: 1.23456789, 1.23456789: 1.23456789}}</t>
  </si>
  <si>
    <t>-</t>
  </si>
  <si>
    <t>{"test":[[1,2,3],[1,2,3], [1,2,3]]}</t>
  </si>
  <si>
    <t>gain cbor/json</t>
  </si>
  <si>
    <t>gain cbor/bson</t>
  </si>
  <si>
    <t>dic json</t>
  </si>
  <si>
    <t>dic cbor</t>
  </si>
  <si>
    <t>dic cbor opt</t>
  </si>
  <si>
    <t>dic cbor opt num</t>
  </si>
  <si>
    <t>long</t>
  </si>
  <si>
    <t>court</t>
  </si>
  <si>
    <t>gain</t>
  </si>
  <si>
    <t>ratio</t>
  </si>
  <si>
    <t>codage partiel interne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</si>
</sst>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3" fontId="0" fillId="0" borderId="0" xfId="0" applyNumberFormat="1"/>
    <xf numFmtId="16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quotePrefix="1" applyFont="1" applyAlignment="1">
      <alignment horizontal="center"/>
    </xf>
    <xf numFmtId="9" fontId="0" fillId="3" borderId="0" xfId="1" applyFont="1" applyFill="1" applyAlignment="1">
      <alignment horizontal="center"/>
    </xf>
    <xf numFmtId="0" fontId="2" fillId="0" borderId="0" xfId="0" applyFont="1" applyAlignment="1">
      <alignment horizontal="right"/>
    </xf>
    <xf numFmtId="164" fontId="0" fillId="3" borderId="0" xfId="0" applyNumberForma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 réponse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'temps réponse covid'!$I$32</c:f>
              <c:strCache>
                <c:ptCount val="1"/>
                <c:pt idx="0">
                  <c:v>délai data: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'temps réponse covid'!$J$31:$M$31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'temps réponse covid'!$J$32:$M$32</c:f>
              <c:numCache>
                <c:formatCode>0.0</c:formatCode>
                <c:ptCount val="4"/>
                <c:pt idx="0">
                  <c:v>1.5040416717529199</c:v>
                </c:pt>
                <c:pt idx="1">
                  <c:v>13.046000957488999</c:v>
                </c:pt>
                <c:pt idx="2">
                  <c:v>134.15314841270401</c:v>
                </c:pt>
                <c:pt idx="3">
                  <c:v>177.40527296066199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8-4D2C-BBE9-2FB52DF6D807}"/>
            </c:ext>
          </c:extLst>
        </c:ser>
        <c:ser>
          <c:idx val="1"/>
          <c:order val="1"/>
          <c:tx>
            <c:strRef>
              <c:f>'temps réponse covid'!$I$33</c:f>
              <c:strCache>
                <c:ptCount val="1"/>
                <c:pt idx="0">
                  <c:v>délai il: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'temps réponse covid'!$J$31:$M$31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'temps réponse covid'!$J$33:$M$33</c:f>
              <c:numCache>
                <c:formatCode>0.0</c:formatCode>
                <c:ptCount val="4"/>
                <c:pt idx="0">
                  <c:v>3.6882543563842698</c:v>
                </c:pt>
                <c:pt idx="1">
                  <c:v>33.228177309036198</c:v>
                </c:pt>
                <c:pt idx="2">
                  <c:v>296.67298173904402</c:v>
                </c:pt>
                <c:pt idx="3">
                  <c:v>327.90773105621298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8-4D2C-BBE9-2FB52DF6D807}"/>
            </c:ext>
          </c:extLst>
        </c:ser>
        <c:ser>
          <c:idx val="2"/>
          <c:order val="2"/>
          <c:tx>
            <c:strRef>
              <c:f>'temps réponse covid'!$I$34</c:f>
              <c:strCache>
                <c:ptCount val="1"/>
                <c:pt idx="0">
                  <c:v>délai il2020: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'temps réponse covid'!$J$31:$M$31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'temps réponse covid'!$J$34:$M$34</c:f>
              <c:numCache>
                <c:formatCode>0.0</c:formatCode>
                <c:ptCount val="4"/>
                <c:pt idx="0">
                  <c:v>3.21939969062805</c:v>
                </c:pt>
                <c:pt idx="1">
                  <c:v>32.375585079193101</c:v>
                </c:pt>
                <c:pt idx="2">
                  <c:v>144.79801368713299</c:v>
                </c:pt>
                <c:pt idx="3">
                  <c:v>121.26022076606699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8-4D2C-BBE9-2FB52DF6D807}"/>
            </c:ext>
          </c:extLst>
        </c:ser>
        <c:ser>
          <c:idx val="4"/>
          <c:order val="3"/>
          <c:tx>
            <c:strRef>
              <c:f>'temps réponse covid'!$I$35</c:f>
              <c:strCache>
                <c:ptCount val="1"/>
                <c:pt idx="0">
                  <c:v>délai to_bytes: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'temps réponse covid'!$J$31:$M$31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'temps réponse covid'!$J$35:$M$35</c:f>
              <c:numCache>
                <c:formatCode>0.0</c:formatCode>
                <c:ptCount val="4"/>
                <c:pt idx="0">
                  <c:v>1.2815461158752399</c:v>
                </c:pt>
                <c:pt idx="1">
                  <c:v>2.8098008632659899</c:v>
                </c:pt>
                <c:pt idx="2">
                  <c:v>12.2235891819</c:v>
                </c:pt>
                <c:pt idx="3">
                  <c:v>42.099010944366398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C8-4D2C-BBE9-2FB52DF6D807}"/>
            </c:ext>
          </c:extLst>
        </c:ser>
        <c:ser>
          <c:idx val="5"/>
          <c:order val="4"/>
          <c:tx>
            <c:strRef>
              <c:f>'temps réponse covid'!$I$36</c:f>
              <c:strCache>
                <c:ptCount val="1"/>
                <c:pt idx="0">
                  <c:v>délai stockage: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'temps réponse covid'!$J$31:$M$31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'temps réponse covid'!$J$36:$M$36</c:f>
              <c:numCache>
                <c:formatCode>0.0</c:formatCode>
                <c:ptCount val="4"/>
                <c:pt idx="0">
                  <c:v>0.27949786186218201</c:v>
                </c:pt>
                <c:pt idx="1">
                  <c:v>2.7656366825103702</c:v>
                </c:pt>
                <c:pt idx="2">
                  <c:v>7.13146471977233</c:v>
                </c:pt>
                <c:pt idx="3">
                  <c:v>12.2275648117065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C8-4D2C-BBE9-2FB52DF6D807}"/>
            </c:ext>
          </c:extLst>
        </c:ser>
        <c:ser>
          <c:idx val="6"/>
          <c:order val="5"/>
          <c:tx>
            <c:strRef>
              <c:f>'temps réponse covid'!$I$37</c:f>
              <c:strCache>
                <c:ptCount val="1"/>
                <c:pt idx="0">
                  <c:v>délai chargement: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'temps réponse covid'!$J$31:$M$31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'temps réponse covid'!$J$37:$M$37</c:f>
              <c:numCache>
                <c:formatCode>0.0</c:formatCode>
                <c:ptCount val="4"/>
                <c:pt idx="0">
                  <c:v>0.32818388938903797</c:v>
                </c:pt>
                <c:pt idx="1">
                  <c:v>2.7343623638153001</c:v>
                </c:pt>
                <c:pt idx="2">
                  <c:v>7.1619122028350803</c:v>
                </c:pt>
                <c:pt idx="3">
                  <c:v>8.5498392581939697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C8-4D2C-BBE9-2FB52DF6D807}"/>
            </c:ext>
          </c:extLst>
        </c:ser>
        <c:ser>
          <c:idx val="7"/>
          <c:order val="6"/>
          <c:tx>
            <c:strRef>
              <c:f>'temps réponse covid'!$I$38</c:f>
              <c:strCache>
                <c:ptCount val="1"/>
                <c:pt idx="0">
                  <c:v>full 2020 :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'temps réponse covid'!$J$31:$M$31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'temps réponse covid'!$J$38:$M$38</c:f>
              <c:numCache>
                <c:formatCode>0.0</c:formatCode>
                <c:ptCount val="4"/>
                <c:pt idx="0">
                  <c:v>0.93770480155944802</c:v>
                </c:pt>
                <c:pt idx="1">
                  <c:v>5.6110880374908403</c:v>
                </c:pt>
                <c:pt idx="2">
                  <c:v>23.291443586349398</c:v>
                </c:pt>
                <c:pt idx="3">
                  <c:v>20.6701049804687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C8-4D2C-BBE9-2FB52DF6D807}"/>
            </c:ext>
          </c:extLst>
        </c:ser>
        <c:ser>
          <c:idx val="8"/>
          <c:order val="7"/>
          <c:tx>
            <c:strRef>
              <c:f>'temps réponse covid'!$I$39</c:f>
              <c:strCache>
                <c:ptCount val="1"/>
                <c:pt idx="0">
                  <c:v>numpy 2020 :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'temps réponse covid'!$J$31:$M$31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'temps réponse covid'!$J$39:$M$39</c:f>
              <c:numCache>
                <c:formatCode>0.0</c:formatCode>
                <c:ptCount val="4"/>
                <c:pt idx="0">
                  <c:v>7.3489930629730198</c:v>
                </c:pt>
                <c:pt idx="1">
                  <c:v>45.209735631942699</c:v>
                </c:pt>
                <c:pt idx="2">
                  <c:v>226.90205764770499</c:v>
                </c:pt>
                <c:pt idx="3">
                  <c:v>191.022455692291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C8-4D2C-BBE9-2FB52DF6D807}"/>
            </c:ext>
          </c:extLst>
        </c:ser>
        <c:ser>
          <c:idx val="9"/>
          <c:order val="8"/>
          <c:tx>
            <c:strRef>
              <c:f>'temps réponse covid'!$I$40</c:f>
              <c:strCache>
                <c:ptCount val="1"/>
                <c:pt idx="0">
                  <c:v>xarray 2020 :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'temps réponse covid'!$J$31:$M$31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'temps réponse covid'!$J$40:$M$40</c:f>
              <c:numCache>
                <c:formatCode>0.0</c:formatCode>
                <c:ptCount val="4"/>
                <c:pt idx="0">
                  <c:v>4.7838120460510201</c:v>
                </c:pt>
                <c:pt idx="1">
                  <c:v>36.764996767044003</c:v>
                </c:pt>
                <c:pt idx="2">
                  <c:v>354.17169547080903</c:v>
                </c:pt>
                <c:pt idx="3">
                  <c:v>345.703803062438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C8-4D2C-BBE9-2FB52DF6D807}"/>
            </c:ext>
          </c:extLst>
        </c:ser>
        <c:ser>
          <c:idx val="3"/>
          <c:order val="9"/>
          <c:tx>
            <c:strRef>
              <c:f>'temps réponse covid'!$I$41</c:f>
              <c:strCache>
                <c:ptCount val="1"/>
                <c:pt idx="0">
                  <c:v>ob 2020 write-read 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'temps réponse covid'!$J$31:$M$31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'temps réponse covid'!$J$41:$M$41</c:f>
              <c:numCache>
                <c:formatCode>0.0</c:formatCode>
                <c:ptCount val="4"/>
                <c:pt idx="0">
                  <c:v>0.77051234245300204</c:v>
                </c:pt>
                <c:pt idx="1">
                  <c:v>4.9148242473602197</c:v>
                </c:pt>
                <c:pt idx="2">
                  <c:v>56.703562736511202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E-4C08-AE57-917F3EF984BD}"/>
            </c:ext>
          </c:extLst>
        </c:ser>
        <c:ser>
          <c:idx val="10"/>
          <c:order val="10"/>
          <c:tx>
            <c:strRef>
              <c:f>'temps réponse covid'!$I$42</c:f>
              <c:strCache>
                <c:ptCount val="1"/>
                <c:pt idx="0">
                  <c:v>ob xarray 2020 :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'temps réponse covid'!$J$31:$M$31</c:f>
              <c:numCache>
                <c:formatCode>General</c:formatCode>
                <c:ptCount val="4"/>
                <c:pt idx="0">
                  <c:v>8</c:v>
                </c:pt>
                <c:pt idx="1">
                  <c:v>80</c:v>
                </c:pt>
                <c:pt idx="2">
                  <c:v>800</c:v>
                </c:pt>
                <c:pt idx="3">
                  <c:v>913.8</c:v>
                </c:pt>
              </c:numCache>
            </c:numRef>
          </c:xVal>
          <c:yVal>
            <c:numRef>
              <c:f>'temps réponse covid'!$J$42:$M$42</c:f>
              <c:numCache>
                <c:formatCode>0.0</c:formatCode>
                <c:ptCount val="4"/>
                <c:pt idx="0">
                  <c:v>1.3036959171295099</c:v>
                </c:pt>
                <c:pt idx="1">
                  <c:v>28.863305091857899</c:v>
                </c:pt>
                <c:pt idx="2">
                  <c:v>249.083010435104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E-4C08-AE57-917F3EF98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021840"/>
        <c:axId val="962022824"/>
      </c:scatterChart>
      <c:valAx>
        <c:axId val="962021840"/>
        <c:scaling>
          <c:logBase val="10"/>
          <c:orientation val="minMax"/>
          <c:max val="100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lignes (</a:t>
                </a:r>
                <a:r>
                  <a:rPr lang="fr-FR" baseline="0"/>
                  <a:t> x 1000)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2022824"/>
        <c:crossesAt val="0.1"/>
        <c:crossBetween val="midCat"/>
      </c:valAx>
      <c:valAx>
        <c:axId val="962022824"/>
        <c:scaling>
          <c:logBase val="10"/>
          <c:orientation val="minMax"/>
          <c:max val="400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durée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202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format binaire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4527517916059868E-2"/>
          <c:y val="3.3655145128917707E-2"/>
          <c:w val="0.89673684990003211"/>
          <c:h val="0.729391018218310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'taille bson cbor'!$D$19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'taille bson cbor'!$C$20:$C$23</c:f>
              <c:strCache>
                <c:ptCount val="4"/>
                <c:pt idx="0">
                  <c:v>dic json</c:v>
                </c:pt>
                <c:pt idx="1">
                  <c:v>dic cbor</c:v>
                </c:pt>
                <c:pt idx="2">
                  <c:v>dic cbor opt</c:v>
                </c:pt>
                <c:pt idx="3">
                  <c:v>dic cbor opt num</c:v>
                </c:pt>
              </c:strCache>
            </c:strRef>
          </c:cat>
          <c:val>
            <c:numRef>
              <c:f>'taille bson cbor'!$D$20:$D$23</c:f>
              <c:numCache>
                <c:formatCode>General</c:formatCode>
                <c:ptCount val="4"/>
                <c:pt idx="0">
                  <c:v>388</c:v>
                </c:pt>
                <c:pt idx="1">
                  <c:v>298</c:v>
                </c:pt>
                <c:pt idx="2">
                  <c:v>132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AD-95A1-00F076FF791C}"/>
            </c:ext>
          </c:extLst>
        </c:ser>
        <c:ser>
          <c:idx val="1"/>
          <c:order val="1"/>
          <c:tx>
            <c:strRef>
              <c:f>'taille bson cbor'!$E$19</c:f>
              <c:strCache>
                <c:ptCount val="1"/>
                <c:pt idx="0">
                  <c:v>court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'taille bson cbor'!$C$20:$C$23</c:f>
              <c:strCache>
                <c:ptCount val="4"/>
                <c:pt idx="0">
                  <c:v>dic json</c:v>
                </c:pt>
                <c:pt idx="1">
                  <c:v>dic cbor</c:v>
                </c:pt>
                <c:pt idx="2">
                  <c:v>dic cbor opt</c:v>
                </c:pt>
                <c:pt idx="3">
                  <c:v>dic cbor opt num</c:v>
                </c:pt>
              </c:strCache>
            </c:strRef>
          </c:cat>
          <c:val>
            <c:numRef>
              <c:f>'taille bson cbor'!$E$20:$E$23</c:f>
              <c:numCache>
                <c:formatCode>General</c:formatCode>
                <c:ptCount val="4"/>
                <c:pt idx="0">
                  <c:v>142</c:v>
                </c:pt>
                <c:pt idx="1">
                  <c:v>110</c:v>
                </c:pt>
                <c:pt idx="2">
                  <c:v>37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5-42AD-95A1-00F076FF7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671896"/>
        <c:axId val="1000673864"/>
      </c:barChart>
      <c:catAx>
        <c:axId val="100067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673864"/>
        <c:crosses val="autoZero"/>
        <c:auto val="1"/>
        <c:lblAlgn val="ctr"/>
        <c:lblOffset val="100"/>
        <c:noMultiLvlLbl val="0"/>
      </c:catAx>
      <c:valAx>
        <c:axId val="10006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67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29</xdr:row>
      <xdr:rowOff>45720</xdr:rowOff>
    </xdr:from>
    <xdr:to>
      <xdr:col>23</xdr:col>
      <xdr:colOff>502920</xdr:colOff>
      <xdr:row>56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E1AE6-1205-41C7-8846-3726ABAB3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936875</xdr:colOff>
      <xdr:row>34</xdr:row>
      <xdr:rowOff>154982</xdr:rowOff>
    </xdr:from>
    <xdr:to>
      <xdr:col>22</xdr:col>
      <xdr:colOff>555356</xdr:colOff>
      <xdr:row>45</xdr:row>
      <xdr:rowOff>82142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E46AF6-62C2-4E04-BF28-7BCFB6157F97}"/>
            </a:ext>
          </a:extLst>
        </xdr:cNvPr>
        <xdr:cNvCxnSpPr/>
      </xdr:nvCxnSpPr>
      <xdr:spPr>
        <a:xfrm flipV="1">
          <a:off x="11398231" y="6302643"/>
          <a:ext cx="6683125" cy="1916109"/>
        </a:xfrm>
        <a:prstGeom prst="line">
          <a:avLst/>
        </a:prstGeom>
        <a:ln w="571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17</xdr:row>
      <xdr:rowOff>53340</xdr:rowOff>
    </xdr:from>
    <xdr:to>
      <xdr:col>11</xdr:col>
      <xdr:colOff>525780</xdr:colOff>
      <xdr:row>29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CFC760-FED8-46A5-9F8B-3D00100D1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Y Philippe" refreshedDate="44680.468852777776" createdVersion="7" refreshedVersion="7" minRefreshableVersion="3" recordCount="6" xr:uid="{79A25F20-FC5A-4CB3-9E37-DE0FFCEEEC84}">
  <cacheSource type="worksheet">
    <worksheetSource ref="D6:G12" sheet="Feuil1"/>
  </cacheSource>
  <cacheFields count="4">
    <cacheField name="dat" numFmtId="0">
      <sharedItems containsSemiMixedTypes="0" containsString="0" containsNumber="1" containsInteger="1" minValue="10" maxValue="30" count="3">
        <n v="10"/>
        <n v="20"/>
        <n v="30"/>
      </sharedItems>
    </cacheField>
    <cacheField name="loc" numFmtId="0">
      <sharedItems count="3">
        <s v="a"/>
        <s v="b"/>
        <s v="c"/>
      </sharedItems>
    </cacheField>
    <cacheField name="prp" numFmtId="0">
      <sharedItems count="2">
        <s v="a1"/>
        <s v="a2"/>
      </sharedItems>
    </cacheField>
    <cacheField name="res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Y Philippe" refreshedDate="44680.471459375003" createdVersion="7" refreshedVersion="7" minRefreshableVersion="3" recordCount="6" xr:uid="{0482C61E-4931-4FE1-99B4-38BB9DCC7E9A}">
  <cacheSource type="worksheet">
    <worksheetSource ref="D15:G21" sheet="Feuil1"/>
  </cacheSource>
  <cacheFields count="4">
    <cacheField name="dat" numFmtId="0">
      <sharedItems containsSemiMixedTypes="0" containsString="0" containsNumber="1" containsInteger="1" minValue="10" maxValue="30" count="3">
        <n v="10"/>
        <n v="20"/>
        <n v="30"/>
      </sharedItems>
    </cacheField>
    <cacheField name="loc" numFmtId="0">
      <sharedItems/>
    </cacheField>
    <cacheField name="prp" numFmtId="0">
      <sharedItems count="2">
        <s v="a1"/>
        <s v="a2"/>
      </sharedItems>
    </cacheField>
    <cacheField name="res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1"/>
  </r>
  <r>
    <x v="0"/>
    <x v="0"/>
    <x v="1"/>
    <n v="2"/>
  </r>
  <r>
    <x v="1"/>
    <x v="1"/>
    <x v="0"/>
    <n v="3"/>
  </r>
  <r>
    <x v="1"/>
    <x v="1"/>
    <x v="1"/>
    <n v="4"/>
  </r>
  <r>
    <x v="2"/>
    <x v="2"/>
    <x v="0"/>
    <n v="5"/>
  </r>
  <r>
    <x v="2"/>
    <x v="2"/>
    <x v="1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a"/>
    <x v="0"/>
    <n v="1"/>
  </r>
  <r>
    <x v="0"/>
    <s v="a"/>
    <x v="1"/>
    <n v="2"/>
  </r>
  <r>
    <x v="0"/>
    <s v="b"/>
    <x v="0"/>
    <n v="3"/>
  </r>
  <r>
    <x v="1"/>
    <s v="b"/>
    <x v="1"/>
    <n v="4"/>
  </r>
  <r>
    <x v="2"/>
    <s v="b"/>
    <x v="0"/>
    <n v="5"/>
  </r>
  <r>
    <x v="2"/>
    <s v="c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D70AF-0B94-45CB-9FC7-B22A31F78880}" name="Tableau croisé dynamique2" cacheId="1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I15:L20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me de r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9FED4-4822-4AA1-99F6-5A52AA314EA3}" name="Tableau croisé dynamique1" cacheId="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I6:L11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me de r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A234-B77F-40DC-A813-F83D12C5A085}">
  <dimension ref="A2:P42"/>
  <sheetViews>
    <sheetView topLeftCell="A4" zoomScale="70" workbookViewId="0">
      <selection activeCell="B30" sqref="B30"/>
    </sheetView>
  </sheetViews>
  <sheetFormatPr baseColWidth="10" defaultColWidth="8.88671875" defaultRowHeight="14.4" x14ac:dyDescent="0.3"/>
  <cols>
    <col min="2" max="2" width="27.44140625" customWidth="1"/>
    <col min="4" max="4" width="15.88671875" bestFit="1" customWidth="1"/>
    <col min="7" max="7" width="15.88671875" bestFit="1" customWidth="1"/>
    <col min="8" max="8" width="15.88671875" customWidth="1"/>
    <col min="9" max="10" width="14.5546875" bestFit="1" customWidth="1"/>
    <col min="11" max="14" width="14.5546875" customWidth="1"/>
    <col min="16" max="16" width="20.88671875" customWidth="1"/>
  </cols>
  <sheetData>
    <row r="2" spans="1:16" x14ac:dyDescent="0.3">
      <c r="G2" t="s">
        <v>2</v>
      </c>
      <c r="I2" s="4">
        <v>913780</v>
      </c>
      <c r="J2" s="4">
        <v>913780</v>
      </c>
      <c r="K2" s="4">
        <v>8000</v>
      </c>
      <c r="L2" s="4">
        <v>80000</v>
      </c>
      <c r="M2" s="4">
        <v>800000</v>
      </c>
      <c r="N2" s="4">
        <v>913780</v>
      </c>
    </row>
    <row r="3" spans="1:16" x14ac:dyDescent="0.3">
      <c r="A3" t="s">
        <v>0</v>
      </c>
      <c r="G3" t="s">
        <v>8</v>
      </c>
      <c r="I3" s="4">
        <v>18175397</v>
      </c>
      <c r="J3" s="4">
        <v>18175795</v>
      </c>
      <c r="K3" s="4">
        <v>144645</v>
      </c>
      <c r="L3" s="4">
        <v>1511350</v>
      </c>
      <c r="M3" s="4">
        <v>15898986</v>
      </c>
      <c r="N3" s="4">
        <v>18175795</v>
      </c>
    </row>
    <row r="5" spans="1:16" s="3" customFormat="1" x14ac:dyDescent="0.3">
      <c r="B5" t="s">
        <v>28</v>
      </c>
      <c r="C5"/>
      <c r="D5" t="str">
        <f>LEFT(B5,FIND(":",B5))</f>
        <v>départ :</v>
      </c>
      <c r="E5"/>
      <c r="H5" s="3" t="s">
        <v>45</v>
      </c>
      <c r="I5" s="3" t="s">
        <v>13</v>
      </c>
      <c r="J5" s="3" t="s">
        <v>14</v>
      </c>
      <c r="K5" s="3" t="s">
        <v>20</v>
      </c>
      <c r="L5" s="3" t="s">
        <v>19</v>
      </c>
      <c r="M5" s="3" t="s">
        <v>21</v>
      </c>
      <c r="N5" s="3" t="s">
        <v>22</v>
      </c>
      <c r="O5" s="3" t="s">
        <v>23</v>
      </c>
    </row>
    <row r="6" spans="1:16" x14ac:dyDescent="0.3">
      <c r="B6" t="s">
        <v>29</v>
      </c>
      <c r="D6" t="str">
        <f t="shared" ref="D6:D16" si="0">LEFT(B6,FIND(":",B6))</f>
        <v>délai data:</v>
      </c>
      <c r="E6">
        <f t="shared" ref="E6:E16" si="1">_xlfn.NUMBERVALUE(RIGHT(B6,LEN(B6)-FIND(":",B6)),".")</f>
        <v>122.69067096710199</v>
      </c>
      <c r="G6" t="s">
        <v>1</v>
      </c>
      <c r="H6">
        <v>0.28000000000000003</v>
      </c>
      <c r="I6" s="1">
        <v>4.9664185047149596</v>
      </c>
      <c r="J6" s="1">
        <v>149.99979162216101</v>
      </c>
      <c r="K6" s="1">
        <v>1.6662740707397401</v>
      </c>
      <c r="L6" s="1">
        <v>12.3541555404663</v>
      </c>
      <c r="M6" s="1">
        <v>122.69067096710199</v>
      </c>
      <c r="N6" s="1">
        <v>177.40527296066199</v>
      </c>
      <c r="O6" s="2">
        <f>J6/I6</f>
        <v>30.202809424891598</v>
      </c>
    </row>
    <row r="7" spans="1:16" x14ac:dyDescent="0.3">
      <c r="B7" t="s">
        <v>30</v>
      </c>
      <c r="D7" t="str">
        <f t="shared" si="0"/>
        <v>nombre de lignes :</v>
      </c>
      <c r="O7" s="2"/>
    </row>
    <row r="8" spans="1:16" x14ac:dyDescent="0.3">
      <c r="B8" t="s">
        <v>31</v>
      </c>
      <c r="D8" t="str">
        <f t="shared" si="0"/>
        <v>délai il:</v>
      </c>
      <c r="E8">
        <f t="shared" si="1"/>
        <v>253.25556874275199</v>
      </c>
      <c r="G8" t="s">
        <v>3</v>
      </c>
      <c r="I8" s="1">
        <v>0.71875715255737305</v>
      </c>
      <c r="J8" s="1">
        <v>320.03782534599299</v>
      </c>
      <c r="K8" s="1">
        <v>4.4068000316619802</v>
      </c>
      <c r="L8" s="1">
        <v>31.420936346053999</v>
      </c>
      <c r="M8" s="1">
        <v>253.25556874275199</v>
      </c>
      <c r="N8" s="1">
        <v>327.90773105621298</v>
      </c>
      <c r="O8" s="2">
        <f>J8/I8</f>
        <v>445.2655868637728</v>
      </c>
      <c r="P8" t="s">
        <v>16</v>
      </c>
    </row>
    <row r="9" spans="1:16" x14ac:dyDescent="0.3">
      <c r="B9" t="s">
        <v>32</v>
      </c>
      <c r="D9" t="str">
        <f t="shared" si="0"/>
        <v>délai il2020:</v>
      </c>
      <c r="E9">
        <f t="shared" si="1"/>
        <v>117.840094566345</v>
      </c>
      <c r="G9" t="s">
        <v>4</v>
      </c>
      <c r="I9" s="1">
        <v>10.7985496520996</v>
      </c>
      <c r="J9" s="1">
        <v>118.708411216735</v>
      </c>
      <c r="K9" s="1">
        <v>4.0550794601440403</v>
      </c>
      <c r="L9" s="1">
        <v>35.315552234649601</v>
      </c>
      <c r="M9" s="1">
        <v>117.840094566345</v>
      </c>
      <c r="N9" s="1">
        <v>121.26022076606699</v>
      </c>
      <c r="O9">
        <f>J9/I9</f>
        <v>10.992995822698662</v>
      </c>
    </row>
    <row r="10" spans="1:16" x14ac:dyDescent="0.3">
      <c r="B10" t="s">
        <v>33</v>
      </c>
      <c r="D10" t="str">
        <f t="shared" si="0"/>
        <v>délai il2021:</v>
      </c>
      <c r="E10">
        <f t="shared" si="1"/>
        <v>145.05957961082399</v>
      </c>
      <c r="G10" t="s">
        <v>5</v>
      </c>
      <c r="I10" s="1">
        <v>12.0173563957214</v>
      </c>
      <c r="J10" s="1">
        <v>147.083409786224</v>
      </c>
      <c r="K10" s="1">
        <v>3.0624811649322501</v>
      </c>
      <c r="L10" s="1">
        <v>32.749300241470301</v>
      </c>
      <c r="M10" s="1">
        <v>145.05957961082399</v>
      </c>
      <c r="N10" s="1">
        <v>148.84140849113399</v>
      </c>
      <c r="O10">
        <f>J10/I10</f>
        <v>12.239248379002127</v>
      </c>
    </row>
    <row r="11" spans="1:16" x14ac:dyDescent="0.3">
      <c r="B11" t="s">
        <v>34</v>
      </c>
      <c r="D11" t="str">
        <f t="shared" si="0"/>
        <v>délai il2022:</v>
      </c>
      <c r="E11">
        <f t="shared" si="1"/>
        <v>4.2938208580017001</v>
      </c>
      <c r="G11" t="s">
        <v>6</v>
      </c>
      <c r="I11" s="1">
        <v>7.1579747200012198</v>
      </c>
      <c r="J11" s="1">
        <v>41.308261871337798</v>
      </c>
      <c r="K11" s="1">
        <v>3.0839130878448402</v>
      </c>
      <c r="L11" s="1">
        <v>31.4121284484863</v>
      </c>
      <c r="M11" s="1">
        <v>4.2938208580017001</v>
      </c>
      <c r="N11" s="1">
        <v>42.099010944366398</v>
      </c>
      <c r="O11">
        <f>J11/I11</f>
        <v>5.7709426880080903</v>
      </c>
    </row>
    <row r="12" spans="1:16" x14ac:dyDescent="0.3">
      <c r="B12" t="s">
        <v>35</v>
      </c>
      <c r="D12" t="str">
        <f t="shared" si="0"/>
        <v>délai to_bytes:</v>
      </c>
      <c r="E12">
        <f t="shared" si="1"/>
        <v>12.217606306076</v>
      </c>
      <c r="G12" t="s">
        <v>7</v>
      </c>
      <c r="I12" s="1">
        <v>7.6882483959197998</v>
      </c>
      <c r="J12" s="1">
        <v>13.004883050918499</v>
      </c>
      <c r="K12" s="1">
        <v>1.2346320152282699</v>
      </c>
      <c r="L12" s="1">
        <v>3.0534477233886701</v>
      </c>
      <c r="M12" s="1">
        <v>12.217606306076</v>
      </c>
      <c r="N12" s="1">
        <v>12.2275648117065</v>
      </c>
      <c r="O12">
        <f>J12/I12</f>
        <v>1.6915274300737044</v>
      </c>
    </row>
    <row r="13" spans="1:16" x14ac:dyDescent="0.3">
      <c r="B13" t="s">
        <v>36</v>
      </c>
      <c r="D13" t="str">
        <f t="shared" si="0"/>
        <v>size :</v>
      </c>
    </row>
    <row r="14" spans="1:16" x14ac:dyDescent="0.3">
      <c r="B14" t="s">
        <v>37</v>
      </c>
      <c r="D14" t="str">
        <f t="shared" si="0"/>
        <v>délai stockage:</v>
      </c>
      <c r="E14">
        <f t="shared" si="1"/>
        <v>7.8766903877258301</v>
      </c>
      <c r="G14" t="s">
        <v>9</v>
      </c>
      <c r="I14" s="1">
        <v>3.2899141311645499</v>
      </c>
      <c r="J14" s="1">
        <v>8.2600297927856392</v>
      </c>
      <c r="K14" s="1">
        <v>0.269600629806518</v>
      </c>
      <c r="L14" s="1">
        <v>1.9413931369781401</v>
      </c>
      <c r="M14" s="1">
        <v>7.8766903877258301</v>
      </c>
      <c r="N14" s="1">
        <v>8.5498392581939697</v>
      </c>
      <c r="O14">
        <f>J14/I14</f>
        <v>2.5107128829109557</v>
      </c>
    </row>
    <row r="15" spans="1:16" x14ac:dyDescent="0.3">
      <c r="B15" t="s">
        <v>38</v>
      </c>
      <c r="D15" t="str">
        <f t="shared" si="0"/>
        <v>délai chargement:</v>
      </c>
      <c r="E15">
        <f t="shared" si="1"/>
        <v>5.3988115787506104</v>
      </c>
      <c r="G15" t="s">
        <v>10</v>
      </c>
      <c r="I15" s="1">
        <v>1.5925037860870299</v>
      </c>
      <c r="J15" s="1">
        <v>7.4889545440673801</v>
      </c>
      <c r="K15" s="1">
        <v>0.300901889801025</v>
      </c>
      <c r="L15" s="1">
        <v>2.74078917503356</v>
      </c>
      <c r="M15" s="1">
        <v>5.3988115787506104</v>
      </c>
      <c r="N15" s="1">
        <v>7.2321975231170601</v>
      </c>
      <c r="O15">
        <f>J15/I15</f>
        <v>4.7026290357956553</v>
      </c>
    </row>
    <row r="16" spans="1:16" x14ac:dyDescent="0.3">
      <c r="B16" t="s">
        <v>39</v>
      </c>
      <c r="D16" t="str">
        <f t="shared" si="0"/>
        <v>full 2020 :</v>
      </c>
      <c r="E16">
        <f t="shared" si="1"/>
        <v>21.8070051670074</v>
      </c>
      <c r="G16" t="s">
        <v>11</v>
      </c>
      <c r="I16" s="5">
        <v>35.6916568279266</v>
      </c>
      <c r="J16" s="1">
        <v>21.040426731109601</v>
      </c>
      <c r="K16" s="1">
        <v>1.5062997341155999</v>
      </c>
      <c r="L16" s="1">
        <v>6.9407413005828804</v>
      </c>
      <c r="M16" s="1">
        <v>21.8070051670074</v>
      </c>
      <c r="N16" s="1">
        <v>20.6701049804687</v>
      </c>
      <c r="O16" s="2">
        <f>J16/I16</f>
        <v>0.58950546433156104</v>
      </c>
    </row>
    <row r="17" spans="2:16" x14ac:dyDescent="0.3">
      <c r="B17" t="s">
        <v>40</v>
      </c>
      <c r="D17" t="str">
        <f t="shared" ref="D17" si="2">LEFT(B17,FIND(":",B17))</f>
        <v>numpy 2020 :</v>
      </c>
      <c r="E17">
        <f t="shared" ref="E17" si="3">_xlfn.NUMBERVALUE(RIGHT(B17,LEN(B17)-FIND(":",B17)),".")</f>
        <v>189.52599048614499</v>
      </c>
      <c r="G17" t="s">
        <v>12</v>
      </c>
      <c r="I17" s="1">
        <v>18.614551782608</v>
      </c>
      <c r="J17" s="1">
        <v>189.303459644317</v>
      </c>
      <c r="K17" s="1">
        <v>6.1997797489166198</v>
      </c>
      <c r="L17" s="1">
        <v>42.545219659805298</v>
      </c>
      <c r="M17" s="1">
        <v>189.52599048614499</v>
      </c>
      <c r="N17" s="1">
        <v>191.022455692291</v>
      </c>
      <c r="O17">
        <f>J17/I17</f>
        <v>10.169649092554973</v>
      </c>
    </row>
    <row r="18" spans="2:16" x14ac:dyDescent="0.3">
      <c r="B18" t="s">
        <v>41</v>
      </c>
      <c r="D18" t="str">
        <f t="shared" ref="D18:D19" si="4">LEFT(B18,FIND(":",B18))</f>
        <v>xarray 2020 :</v>
      </c>
      <c r="E18">
        <f t="shared" ref="E18:E19" si="5">_xlfn.NUMBERVALUE(RIGHT(B18,LEN(B18)-FIND(":",B18)),".")</f>
        <v>318.57817530632002</v>
      </c>
      <c r="G18" t="s">
        <v>17</v>
      </c>
      <c r="I18" s="1"/>
      <c r="J18" s="1"/>
      <c r="K18" s="1">
        <v>4.7838120460510201</v>
      </c>
      <c r="L18" s="1">
        <v>37.008533954620297</v>
      </c>
      <c r="M18" s="1">
        <v>318.57817530632002</v>
      </c>
      <c r="N18" s="1">
        <v>345.703803062438</v>
      </c>
    </row>
    <row r="19" spans="2:16" x14ac:dyDescent="0.3">
      <c r="B19" t="s">
        <v>25</v>
      </c>
      <c r="D19" t="str">
        <f t="shared" si="4"/>
        <v>xarray 2020 loc :</v>
      </c>
      <c r="E19">
        <f t="shared" si="5"/>
        <v>0</v>
      </c>
      <c r="G19" t="s">
        <v>18</v>
      </c>
      <c r="I19" s="1"/>
      <c r="J19" s="1"/>
      <c r="K19" s="1">
        <v>1.56271457672119E-2</v>
      </c>
      <c r="L19" s="1">
        <v>0</v>
      </c>
      <c r="M19" s="1">
        <v>0</v>
      </c>
      <c r="N19" s="1">
        <v>6.2514781951904297E-2</v>
      </c>
    </row>
    <row r="20" spans="2:16" x14ac:dyDescent="0.3">
      <c r="B20" t="s">
        <v>42</v>
      </c>
      <c r="D20" t="str">
        <f t="shared" ref="D20" si="6">LEFT(B20,FIND(":",B20))</f>
        <v>ob 2020 write-read :</v>
      </c>
      <c r="E20">
        <f t="shared" ref="E20" si="7">_xlfn.NUMBERVALUE(RIGHT(B20,LEN(B20)-FIND(":",B20)),".")</f>
        <v>56.703562736511202</v>
      </c>
      <c r="G20" t="s">
        <v>26</v>
      </c>
      <c r="I20" s="1"/>
      <c r="J20" s="1"/>
      <c r="K20" s="1">
        <v>0.77051234245300204</v>
      </c>
      <c r="L20" s="1">
        <v>4.9148242473602197</v>
      </c>
      <c r="M20" s="1">
        <v>56.703562736511202</v>
      </c>
      <c r="N20" s="1"/>
    </row>
    <row r="21" spans="2:16" x14ac:dyDescent="0.3">
      <c r="B21" t="s">
        <v>43</v>
      </c>
      <c r="D21" t="str">
        <f t="shared" ref="D21:D22" si="8">LEFT(B21,FIND(":",B21))</f>
        <v>ob xarray 2020 :</v>
      </c>
      <c r="E21">
        <f t="shared" ref="E21:E22" si="9">_xlfn.NUMBERVALUE(RIGHT(B21,LEN(B21)-FIND(":",B21)),".")</f>
        <v>249.083010435104</v>
      </c>
      <c r="G21" t="s">
        <v>24</v>
      </c>
      <c r="I21" s="1"/>
      <c r="J21" s="1"/>
      <c r="K21" s="1">
        <v>1.3036959171295099</v>
      </c>
      <c r="L21" s="1">
        <v>28.863305091857899</v>
      </c>
      <c r="M21" s="1">
        <v>249.083010435104</v>
      </c>
      <c r="N21" s="1"/>
    </row>
    <row r="22" spans="2:16" x14ac:dyDescent="0.3">
      <c r="B22" t="s">
        <v>44</v>
      </c>
      <c r="D22" t="str">
        <f t="shared" si="8"/>
        <v>ob filter plot :</v>
      </c>
      <c r="E22">
        <f t="shared" si="9"/>
        <v>1.2117021083831701</v>
      </c>
      <c r="G22" t="s">
        <v>27</v>
      </c>
      <c r="I22" s="1"/>
      <c r="J22" s="1"/>
      <c r="K22" s="1">
        <v>1.65980124473571</v>
      </c>
      <c r="L22" s="1">
        <v>0.97389435768127397</v>
      </c>
      <c r="M22" s="1">
        <v>1.2117021083831701</v>
      </c>
      <c r="N22" s="1"/>
    </row>
    <row r="24" spans="2:16" x14ac:dyDescent="0.3">
      <c r="G24" t="s">
        <v>15</v>
      </c>
      <c r="I24" s="1">
        <f>SUM(I6:I17)</f>
        <v>102.53593134880055</v>
      </c>
      <c r="J24" s="1">
        <f>SUM(J6:J17)</f>
        <v>1016.2354536056489</v>
      </c>
      <c r="K24" s="1">
        <f>SUM(K6:K17)</f>
        <v>25.785761833190886</v>
      </c>
      <c r="L24" s="1">
        <f t="shared" ref="L24:N24" si="10">SUM(L6:L17)</f>
        <v>200.47366380691508</v>
      </c>
      <c r="M24" s="1">
        <f>SUM(M6:M17)</f>
        <v>879.96583867072968</v>
      </c>
      <c r="N24" s="1">
        <f t="shared" si="10"/>
        <v>1057.2158064842197</v>
      </c>
      <c r="O24">
        <f>J24/I24</f>
        <v>9.9110179254985304</v>
      </c>
    </row>
    <row r="25" spans="2:16" x14ac:dyDescent="0.3">
      <c r="I25" s="1">
        <f>I24/60</f>
        <v>1.7089321891466758</v>
      </c>
      <c r="J25" s="1">
        <f t="shared" ref="J25:O25" si="11">J24/60</f>
        <v>16.93725756009415</v>
      </c>
      <c r="K25" s="1">
        <f t="shared" si="11"/>
        <v>0.42976269721984811</v>
      </c>
      <c r="L25" s="1">
        <f t="shared" si="11"/>
        <v>3.3412277301152513</v>
      </c>
      <c r="M25" s="1">
        <f t="shared" si="11"/>
        <v>14.666097311178827</v>
      </c>
      <c r="N25" s="1">
        <f t="shared" si="11"/>
        <v>17.620263441403662</v>
      </c>
      <c r="O25" s="1">
        <f t="shared" si="11"/>
        <v>0.16518363209164216</v>
      </c>
      <c r="P25" s="1"/>
    </row>
    <row r="27" spans="2:16" x14ac:dyDescent="0.3">
      <c r="C27" t="s">
        <v>46</v>
      </c>
      <c r="J27">
        <f>16.94*60</f>
        <v>1016.4000000000001</v>
      </c>
    </row>
    <row r="28" spans="2:16" x14ac:dyDescent="0.3">
      <c r="B28" t="s">
        <v>47</v>
      </c>
      <c r="C28">
        <v>531</v>
      </c>
    </row>
    <row r="29" spans="2:16" x14ac:dyDescent="0.3">
      <c r="B29" t="s">
        <v>48</v>
      </c>
      <c r="C29">
        <v>9369</v>
      </c>
    </row>
    <row r="31" spans="2:16" x14ac:dyDescent="0.3">
      <c r="J31" s="3">
        <v>8</v>
      </c>
      <c r="K31" s="3">
        <v>80</v>
      </c>
      <c r="L31" s="3">
        <v>800</v>
      </c>
      <c r="M31" s="3">
        <v>913.8</v>
      </c>
    </row>
    <row r="32" spans="2:16" x14ac:dyDescent="0.3">
      <c r="I32" t="s">
        <v>1</v>
      </c>
      <c r="J32" s="1">
        <v>1.5040416717529199</v>
      </c>
      <c r="K32" s="1">
        <v>13.046000957488999</v>
      </c>
      <c r="L32" s="1">
        <v>134.15314841270401</v>
      </c>
      <c r="M32" s="1">
        <v>177.40527296066199</v>
      </c>
    </row>
    <row r="33" spans="9:13" x14ac:dyDescent="0.3">
      <c r="I33" t="s">
        <v>3</v>
      </c>
      <c r="J33" s="1">
        <v>3.6882543563842698</v>
      </c>
      <c r="K33" s="1">
        <v>33.228177309036198</v>
      </c>
      <c r="L33" s="1">
        <v>296.67298173904402</v>
      </c>
      <c r="M33" s="1">
        <v>327.90773105621298</v>
      </c>
    </row>
    <row r="34" spans="9:13" x14ac:dyDescent="0.3">
      <c r="I34" t="s">
        <v>4</v>
      </c>
      <c r="J34" s="1">
        <v>3.21939969062805</v>
      </c>
      <c r="K34" s="1">
        <v>32.375585079193101</v>
      </c>
      <c r="L34" s="1">
        <v>144.79801368713299</v>
      </c>
      <c r="M34" s="1">
        <v>121.26022076606699</v>
      </c>
    </row>
    <row r="35" spans="9:13" x14ac:dyDescent="0.3">
      <c r="I35" t="s">
        <v>7</v>
      </c>
      <c r="J35" s="1">
        <v>1.2815461158752399</v>
      </c>
      <c r="K35" s="1">
        <v>2.8098008632659899</v>
      </c>
      <c r="L35" s="1">
        <v>12.2235891819</v>
      </c>
      <c r="M35" s="1">
        <v>42.099010944366398</v>
      </c>
    </row>
    <row r="36" spans="9:13" x14ac:dyDescent="0.3">
      <c r="I36" t="s">
        <v>9</v>
      </c>
      <c r="J36" s="1">
        <v>0.27949786186218201</v>
      </c>
      <c r="K36" s="1">
        <v>2.7656366825103702</v>
      </c>
      <c r="L36" s="1">
        <v>7.13146471977233</v>
      </c>
      <c r="M36" s="1">
        <v>12.2275648117065</v>
      </c>
    </row>
    <row r="37" spans="9:13" x14ac:dyDescent="0.3">
      <c r="I37" t="s">
        <v>10</v>
      </c>
      <c r="J37" s="1">
        <v>0.32818388938903797</v>
      </c>
      <c r="K37" s="1">
        <v>2.7343623638153001</v>
      </c>
      <c r="L37" s="1">
        <v>7.1619122028350803</v>
      </c>
      <c r="M37" s="1">
        <v>8.5498392581939697</v>
      </c>
    </row>
    <row r="38" spans="9:13" x14ac:dyDescent="0.3">
      <c r="I38" t="s">
        <v>11</v>
      </c>
      <c r="J38" s="1">
        <v>0.93770480155944802</v>
      </c>
      <c r="K38" s="1">
        <v>5.6110880374908403</v>
      </c>
      <c r="L38" s="1">
        <v>23.291443586349398</v>
      </c>
      <c r="M38" s="1">
        <v>20.6701049804687</v>
      </c>
    </row>
    <row r="39" spans="9:13" x14ac:dyDescent="0.3">
      <c r="I39" t="s">
        <v>12</v>
      </c>
      <c r="J39" s="1">
        <v>7.3489930629730198</v>
      </c>
      <c r="K39" s="1">
        <v>45.209735631942699</v>
      </c>
      <c r="L39" s="1">
        <v>226.90205764770499</v>
      </c>
      <c r="M39" s="1">
        <v>191.022455692291</v>
      </c>
    </row>
    <row r="40" spans="9:13" x14ac:dyDescent="0.3">
      <c r="I40" t="s">
        <v>17</v>
      </c>
      <c r="J40" s="1">
        <v>4.7838120460510201</v>
      </c>
      <c r="K40" s="1">
        <v>36.764996767044003</v>
      </c>
      <c r="L40" s="1">
        <v>354.17169547080903</v>
      </c>
      <c r="M40" s="1">
        <v>345.703803062438</v>
      </c>
    </row>
    <row r="41" spans="9:13" x14ac:dyDescent="0.3">
      <c r="I41" t="s">
        <v>26</v>
      </c>
      <c r="J41" s="1">
        <v>0.77051234245300204</v>
      </c>
      <c r="K41" s="1">
        <v>4.9148242473602197</v>
      </c>
      <c r="L41" s="1">
        <v>56.703562736511202</v>
      </c>
    </row>
    <row r="42" spans="9:13" x14ac:dyDescent="0.3">
      <c r="I42" t="s">
        <v>24</v>
      </c>
      <c r="J42" s="1">
        <v>1.3036959171295099</v>
      </c>
      <c r="K42" s="1">
        <v>28.863305091857899</v>
      </c>
      <c r="L42" s="1">
        <v>249.083010435104</v>
      </c>
    </row>
  </sheetData>
  <pageMargins left="0.7" right="0.7" top="0.75" bottom="0.75" header="0.3" footer="0.3"/>
  <pageSetup orientation="portrait" r:id="rId1"/>
  <headerFooter>
    <oddFooter>&amp;R&amp;1#&amp;"Arial"&amp;10&amp;K000000Confidential 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57F1-BD0D-4463-A92B-CA1C6732E867}">
  <dimension ref="C2:H26"/>
  <sheetViews>
    <sheetView tabSelected="1" topLeftCell="A7" workbookViewId="0">
      <selection activeCell="C27" sqref="C27"/>
    </sheetView>
  </sheetViews>
  <sheetFormatPr baseColWidth="10" defaultRowHeight="14.4" x14ac:dyDescent="0.3"/>
  <cols>
    <col min="3" max="3" width="78" bestFit="1" customWidth="1"/>
    <col min="4" max="8" width="11.5546875" style="3"/>
  </cols>
  <sheetData>
    <row r="2" spans="3:8" x14ac:dyDescent="0.3">
      <c r="D2" s="3" t="s">
        <v>62</v>
      </c>
      <c r="E2" s="3" t="s">
        <v>63</v>
      </c>
      <c r="F2" s="3" t="s">
        <v>77</v>
      </c>
      <c r="G2" s="3" t="s">
        <v>81</v>
      </c>
      <c r="H2" s="3" t="s">
        <v>82</v>
      </c>
    </row>
    <row r="3" spans="3:8" x14ac:dyDescent="0.3">
      <c r="C3" t="s">
        <v>64</v>
      </c>
      <c r="D3" s="3">
        <v>11</v>
      </c>
      <c r="E3" s="3">
        <v>15</v>
      </c>
      <c r="F3" s="3">
        <v>7</v>
      </c>
      <c r="G3" s="13">
        <f>(D3-F3)/D3</f>
        <v>0.36363636363636365</v>
      </c>
      <c r="H3" s="13">
        <f>(E3-F3)/E3</f>
        <v>0.53333333333333333</v>
      </c>
    </row>
    <row r="4" spans="3:8" x14ac:dyDescent="0.3">
      <c r="C4" t="s">
        <v>65</v>
      </c>
      <c r="D4" s="3">
        <v>18</v>
      </c>
      <c r="E4" s="3">
        <v>19</v>
      </c>
      <c r="F4" s="3">
        <v>15</v>
      </c>
      <c r="G4" s="13">
        <f t="shared" ref="G4:G17" si="0">(D4-F4)/D4</f>
        <v>0.16666666666666666</v>
      </c>
      <c r="H4" s="13">
        <f t="shared" ref="H4:H17" si="1">(E4-F4)/E4</f>
        <v>0.21052631578947367</v>
      </c>
    </row>
    <row r="5" spans="3:8" x14ac:dyDescent="0.3">
      <c r="C5" t="s">
        <v>66</v>
      </c>
      <c r="D5" s="3">
        <v>31</v>
      </c>
      <c r="E5" s="3">
        <v>19</v>
      </c>
      <c r="F5" s="3">
        <v>12</v>
      </c>
      <c r="G5" s="13">
        <f t="shared" si="0"/>
        <v>0.61290322580645162</v>
      </c>
      <c r="H5" s="13">
        <f t="shared" si="1"/>
        <v>0.36842105263157893</v>
      </c>
    </row>
    <row r="6" spans="3:8" x14ac:dyDescent="0.3">
      <c r="C6" t="s">
        <v>67</v>
      </c>
      <c r="D6" s="3">
        <v>31</v>
      </c>
      <c r="E6" s="3">
        <v>35</v>
      </c>
      <c r="F6" s="3">
        <v>26</v>
      </c>
      <c r="G6" s="13">
        <f t="shared" si="0"/>
        <v>0.16129032258064516</v>
      </c>
      <c r="H6" s="13">
        <f t="shared" si="1"/>
        <v>0.25714285714285712</v>
      </c>
    </row>
    <row r="7" spans="3:8" x14ac:dyDescent="0.3">
      <c r="C7" t="s">
        <v>75</v>
      </c>
      <c r="D7" s="3">
        <v>22</v>
      </c>
      <c r="E7" s="3">
        <v>26</v>
      </c>
      <c r="F7" s="3">
        <v>17</v>
      </c>
      <c r="G7" s="13">
        <f t="shared" si="0"/>
        <v>0.22727272727272727</v>
      </c>
      <c r="H7" s="13">
        <f t="shared" si="1"/>
        <v>0.34615384615384615</v>
      </c>
    </row>
    <row r="8" spans="3:8" x14ac:dyDescent="0.3">
      <c r="C8" s="2" t="s">
        <v>68</v>
      </c>
      <c r="D8" s="10">
        <v>37</v>
      </c>
      <c r="E8" s="10">
        <v>79</v>
      </c>
      <c r="F8" s="3">
        <v>16</v>
      </c>
      <c r="G8" s="13">
        <f t="shared" si="0"/>
        <v>0.56756756756756754</v>
      </c>
      <c r="H8" s="13">
        <f t="shared" si="1"/>
        <v>0.79746835443037978</v>
      </c>
    </row>
    <row r="9" spans="3:8" s="9" customFormat="1" x14ac:dyDescent="0.3">
      <c r="C9" s="9" t="s">
        <v>73</v>
      </c>
      <c r="D9" s="11">
        <v>70</v>
      </c>
      <c r="E9" s="11">
        <v>86</v>
      </c>
      <c r="F9" s="11">
        <v>37</v>
      </c>
      <c r="G9" s="13">
        <f t="shared" si="0"/>
        <v>0.47142857142857142</v>
      </c>
      <c r="H9" s="13">
        <f t="shared" si="1"/>
        <v>0.56976744186046513</v>
      </c>
    </row>
    <row r="10" spans="3:8" x14ac:dyDescent="0.3">
      <c r="C10" t="s">
        <v>74</v>
      </c>
      <c r="D10" s="3">
        <v>130</v>
      </c>
      <c r="E10" s="3">
        <v>126</v>
      </c>
      <c r="F10" s="3">
        <v>97</v>
      </c>
      <c r="G10" s="13">
        <f t="shared" si="0"/>
        <v>0.25384615384615383</v>
      </c>
      <c r="H10" s="13">
        <f t="shared" si="1"/>
        <v>0.23015873015873015</v>
      </c>
    </row>
    <row r="11" spans="3:8" x14ac:dyDescent="0.3">
      <c r="C11" s="2" t="s">
        <v>69</v>
      </c>
      <c r="D11" s="10">
        <v>60</v>
      </c>
      <c r="E11" s="10">
        <v>106</v>
      </c>
      <c r="F11" s="3">
        <v>27</v>
      </c>
      <c r="G11" s="13">
        <f t="shared" si="0"/>
        <v>0.55000000000000004</v>
      </c>
      <c r="H11" s="13">
        <f t="shared" si="1"/>
        <v>0.74528301886792447</v>
      </c>
    </row>
    <row r="12" spans="3:8" x14ac:dyDescent="0.3">
      <c r="C12" s="2" t="s">
        <v>71</v>
      </c>
      <c r="D12" s="10">
        <v>100</v>
      </c>
      <c r="E12" s="10">
        <v>146</v>
      </c>
      <c r="F12" s="3">
        <v>67</v>
      </c>
      <c r="G12" s="13">
        <f t="shared" si="0"/>
        <v>0.33</v>
      </c>
      <c r="H12" s="13">
        <f t="shared" si="1"/>
        <v>0.54109589041095896</v>
      </c>
    </row>
    <row r="13" spans="3:8" x14ac:dyDescent="0.3">
      <c r="C13" t="s">
        <v>70</v>
      </c>
      <c r="D13" s="3">
        <v>100</v>
      </c>
      <c r="E13" s="3">
        <v>101</v>
      </c>
      <c r="F13" s="3">
        <v>67</v>
      </c>
      <c r="G13" s="13">
        <f t="shared" si="0"/>
        <v>0.33</v>
      </c>
      <c r="H13" s="13">
        <f t="shared" si="1"/>
        <v>0.33663366336633666</v>
      </c>
    </row>
    <row r="14" spans="3:8" x14ac:dyDescent="0.3">
      <c r="C14" t="s">
        <v>72</v>
      </c>
      <c r="D14" s="3">
        <v>27</v>
      </c>
      <c r="E14" s="3">
        <v>27</v>
      </c>
      <c r="F14" s="3">
        <v>18</v>
      </c>
      <c r="G14" s="13">
        <f t="shared" si="0"/>
        <v>0.33333333333333331</v>
      </c>
      <c r="H14" s="13">
        <f t="shared" si="1"/>
        <v>0.33333333333333331</v>
      </c>
    </row>
    <row r="15" spans="3:8" x14ac:dyDescent="0.3">
      <c r="C15" t="s">
        <v>76</v>
      </c>
      <c r="D15" s="3">
        <v>81</v>
      </c>
      <c r="E15" s="3">
        <v>95</v>
      </c>
      <c r="F15" s="3">
        <v>37</v>
      </c>
      <c r="G15" s="13">
        <f t="shared" si="0"/>
        <v>0.54320987654320985</v>
      </c>
      <c r="H15" s="13">
        <f t="shared" si="1"/>
        <v>0.61052631578947369</v>
      </c>
    </row>
    <row r="16" spans="3:8" x14ac:dyDescent="0.3">
      <c r="C16" t="s">
        <v>78</v>
      </c>
      <c r="D16" s="3">
        <v>36</v>
      </c>
      <c r="E16" s="12" t="s">
        <v>79</v>
      </c>
      <c r="F16" s="3">
        <v>25</v>
      </c>
      <c r="G16" s="13">
        <f t="shared" si="0"/>
        <v>0.30555555555555558</v>
      </c>
      <c r="H16" s="14" t="s">
        <v>79</v>
      </c>
    </row>
    <row r="17" spans="3:8" x14ac:dyDescent="0.3">
      <c r="C17" t="s">
        <v>80</v>
      </c>
      <c r="D17" s="3">
        <v>43</v>
      </c>
      <c r="E17" s="3">
        <v>103</v>
      </c>
      <c r="F17" s="3">
        <v>19</v>
      </c>
      <c r="G17" s="13">
        <f t="shared" si="0"/>
        <v>0.55813953488372092</v>
      </c>
      <c r="H17" s="13">
        <f t="shared" si="1"/>
        <v>0.81553398058252424</v>
      </c>
    </row>
    <row r="19" spans="3:8" x14ac:dyDescent="0.3">
      <c r="D19" s="3" t="s">
        <v>87</v>
      </c>
      <c r="E19" s="3" t="s">
        <v>88</v>
      </c>
    </row>
    <row r="20" spans="3:8" x14ac:dyDescent="0.3">
      <c r="C20" t="s">
        <v>83</v>
      </c>
      <c r="D20" s="3">
        <v>388</v>
      </c>
      <c r="E20" s="3">
        <v>142</v>
      </c>
    </row>
    <row r="21" spans="3:8" x14ac:dyDescent="0.3">
      <c r="C21" t="s">
        <v>84</v>
      </c>
      <c r="D21" s="3">
        <v>298</v>
      </c>
      <c r="E21" s="3">
        <v>110</v>
      </c>
    </row>
    <row r="22" spans="3:8" x14ac:dyDescent="0.3">
      <c r="C22" t="s">
        <v>85</v>
      </c>
      <c r="D22" s="3">
        <v>132</v>
      </c>
      <c r="E22" s="3">
        <v>37</v>
      </c>
    </row>
    <row r="23" spans="3:8" x14ac:dyDescent="0.3">
      <c r="C23" t="s">
        <v>86</v>
      </c>
      <c r="D23" s="3">
        <v>123</v>
      </c>
      <c r="E23" s="3">
        <v>32</v>
      </c>
    </row>
    <row r="24" spans="3:8" x14ac:dyDescent="0.3">
      <c r="C24" t="s">
        <v>91</v>
      </c>
      <c r="D24" s="12" t="s">
        <v>79</v>
      </c>
      <c r="E24" s="3">
        <v>24</v>
      </c>
    </row>
    <row r="25" spans="3:8" x14ac:dyDescent="0.3">
      <c r="C25" s="16" t="s">
        <v>89</v>
      </c>
      <c r="D25" s="15">
        <f>(D20-D23)/D20</f>
        <v>0.6829896907216495</v>
      </c>
      <c r="E25" s="15">
        <f>(E20-E23)/E20</f>
        <v>0.77464788732394363</v>
      </c>
    </row>
    <row r="26" spans="3:8" x14ac:dyDescent="0.3">
      <c r="C26" s="16" t="s">
        <v>90</v>
      </c>
      <c r="D26" s="17">
        <f>D20/D23</f>
        <v>3.154471544715447</v>
      </c>
      <c r="E26" s="17">
        <f>E20/E23</f>
        <v>4.4375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C497-B184-493D-AE62-A22EFA21975F}">
  <dimension ref="D6:L21"/>
  <sheetViews>
    <sheetView workbookViewId="0">
      <selection activeCell="J21" sqref="J21"/>
    </sheetView>
  </sheetViews>
  <sheetFormatPr baseColWidth="10" defaultRowHeight="14.4" x14ac:dyDescent="0.3"/>
  <cols>
    <col min="9" max="9" width="19.5546875" bestFit="1" customWidth="1"/>
    <col min="10" max="10" width="22.33203125" bestFit="1" customWidth="1"/>
    <col min="11" max="11" width="3" bestFit="1" customWidth="1"/>
    <col min="12" max="13" width="11.88671875" bestFit="1" customWidth="1"/>
  </cols>
  <sheetData>
    <row r="6" spans="4:12" x14ac:dyDescent="0.3">
      <c r="D6" s="3" t="s">
        <v>50</v>
      </c>
      <c r="E6" s="3" t="s">
        <v>51</v>
      </c>
      <c r="F6" s="3" t="s">
        <v>54</v>
      </c>
      <c r="G6" s="3" t="s">
        <v>57</v>
      </c>
      <c r="I6" s="6" t="s">
        <v>61</v>
      </c>
      <c r="J6" s="6" t="s">
        <v>60</v>
      </c>
    </row>
    <row r="7" spans="4:12" x14ac:dyDescent="0.3">
      <c r="D7" s="3">
        <v>10</v>
      </c>
      <c r="E7" s="3" t="s">
        <v>49</v>
      </c>
      <c r="F7" s="3" t="s">
        <v>55</v>
      </c>
      <c r="G7" s="3">
        <v>1</v>
      </c>
      <c r="I7" s="6" t="s">
        <v>58</v>
      </c>
      <c r="J7" t="s">
        <v>55</v>
      </c>
      <c r="K7" t="s">
        <v>56</v>
      </c>
      <c r="L7" t="s">
        <v>59</v>
      </c>
    </row>
    <row r="8" spans="4:12" x14ac:dyDescent="0.3">
      <c r="D8" s="3">
        <v>10</v>
      </c>
      <c r="E8" s="3" t="s">
        <v>49</v>
      </c>
      <c r="F8" s="3" t="s">
        <v>56</v>
      </c>
      <c r="G8" s="3">
        <v>2</v>
      </c>
      <c r="I8" s="7">
        <v>10</v>
      </c>
      <c r="J8" s="8">
        <v>1</v>
      </c>
      <c r="K8" s="8">
        <v>2</v>
      </c>
      <c r="L8" s="8">
        <v>3</v>
      </c>
    </row>
    <row r="9" spans="4:12" x14ac:dyDescent="0.3">
      <c r="D9" s="3">
        <v>20</v>
      </c>
      <c r="E9" s="3" t="s">
        <v>52</v>
      </c>
      <c r="F9" s="3" t="s">
        <v>55</v>
      </c>
      <c r="G9" s="3">
        <v>3</v>
      </c>
      <c r="I9" s="7">
        <v>20</v>
      </c>
      <c r="J9" s="8">
        <v>3</v>
      </c>
      <c r="K9" s="8">
        <v>4</v>
      </c>
      <c r="L9" s="8">
        <v>7</v>
      </c>
    </row>
    <row r="10" spans="4:12" x14ac:dyDescent="0.3">
      <c r="D10" s="3">
        <v>20</v>
      </c>
      <c r="E10" s="3" t="s">
        <v>52</v>
      </c>
      <c r="F10" s="3" t="s">
        <v>56</v>
      </c>
      <c r="G10" s="3">
        <v>4</v>
      </c>
      <c r="I10" s="7">
        <v>30</v>
      </c>
      <c r="J10" s="8">
        <v>5</v>
      </c>
      <c r="K10" s="8">
        <v>6</v>
      </c>
      <c r="L10" s="8">
        <v>11</v>
      </c>
    </row>
    <row r="11" spans="4:12" x14ac:dyDescent="0.3">
      <c r="D11" s="3">
        <v>30</v>
      </c>
      <c r="E11" s="3" t="s">
        <v>53</v>
      </c>
      <c r="F11" s="3" t="s">
        <v>55</v>
      </c>
      <c r="G11" s="3">
        <v>5</v>
      </c>
      <c r="I11" s="7" t="s">
        <v>59</v>
      </c>
      <c r="J11" s="8">
        <v>9</v>
      </c>
      <c r="K11" s="8">
        <v>12</v>
      </c>
      <c r="L11" s="8">
        <v>21</v>
      </c>
    </row>
    <row r="12" spans="4:12" x14ac:dyDescent="0.3">
      <c r="D12" s="3">
        <v>30</v>
      </c>
      <c r="E12" s="3" t="s">
        <v>53</v>
      </c>
      <c r="F12" s="3" t="s">
        <v>56</v>
      </c>
      <c r="G12" s="3">
        <v>6</v>
      </c>
    </row>
    <row r="15" spans="4:12" x14ac:dyDescent="0.3">
      <c r="D15" s="3" t="s">
        <v>50</v>
      </c>
      <c r="E15" s="3" t="s">
        <v>51</v>
      </c>
      <c r="F15" s="3" t="s">
        <v>54</v>
      </c>
      <c r="G15" s="3" t="s">
        <v>57</v>
      </c>
      <c r="I15" s="6" t="s">
        <v>61</v>
      </c>
      <c r="J15" s="6" t="s">
        <v>60</v>
      </c>
    </row>
    <row r="16" spans="4:12" x14ac:dyDescent="0.3">
      <c r="D16" s="3">
        <v>10</v>
      </c>
      <c r="E16" s="3" t="s">
        <v>49</v>
      </c>
      <c r="F16" s="3" t="s">
        <v>55</v>
      </c>
      <c r="G16" s="3">
        <v>1</v>
      </c>
      <c r="I16" s="6" t="s">
        <v>58</v>
      </c>
      <c r="J16" t="s">
        <v>55</v>
      </c>
      <c r="K16" t="s">
        <v>56</v>
      </c>
      <c r="L16" t="s">
        <v>59</v>
      </c>
    </row>
    <row r="17" spans="4:12" x14ac:dyDescent="0.3">
      <c r="D17" s="3">
        <v>10</v>
      </c>
      <c r="E17" s="3" t="s">
        <v>49</v>
      </c>
      <c r="F17" s="3" t="s">
        <v>56</v>
      </c>
      <c r="G17" s="3">
        <v>2</v>
      </c>
      <c r="I17" s="7">
        <v>10</v>
      </c>
      <c r="J17" s="8">
        <v>4</v>
      </c>
      <c r="K17" s="8">
        <v>2</v>
      </c>
      <c r="L17" s="8">
        <v>6</v>
      </c>
    </row>
    <row r="18" spans="4:12" x14ac:dyDescent="0.3">
      <c r="D18" s="3">
        <v>10</v>
      </c>
      <c r="E18" s="3" t="s">
        <v>52</v>
      </c>
      <c r="F18" s="3" t="s">
        <v>55</v>
      </c>
      <c r="G18" s="3">
        <v>3</v>
      </c>
      <c r="I18" s="7">
        <v>20</v>
      </c>
      <c r="J18" s="8"/>
      <c r="K18" s="8">
        <v>4</v>
      </c>
      <c r="L18" s="8">
        <v>4</v>
      </c>
    </row>
    <row r="19" spans="4:12" x14ac:dyDescent="0.3">
      <c r="D19" s="3">
        <v>20</v>
      </c>
      <c r="E19" s="3" t="s">
        <v>52</v>
      </c>
      <c r="F19" s="3" t="s">
        <v>56</v>
      </c>
      <c r="G19" s="3">
        <v>4</v>
      </c>
      <c r="I19" s="7">
        <v>30</v>
      </c>
      <c r="J19" s="8">
        <v>5</v>
      </c>
      <c r="K19" s="8">
        <v>6</v>
      </c>
      <c r="L19" s="8">
        <v>11</v>
      </c>
    </row>
    <row r="20" spans="4:12" x14ac:dyDescent="0.3">
      <c r="D20" s="3">
        <v>30</v>
      </c>
      <c r="E20" s="3" t="s">
        <v>52</v>
      </c>
      <c r="F20" s="3" t="s">
        <v>55</v>
      </c>
      <c r="G20" s="3">
        <v>5</v>
      </c>
      <c r="I20" s="7" t="s">
        <v>59</v>
      </c>
      <c r="J20" s="8">
        <v>9</v>
      </c>
      <c r="K20" s="8">
        <v>12</v>
      </c>
      <c r="L20" s="8">
        <v>21</v>
      </c>
    </row>
    <row r="21" spans="4:12" x14ac:dyDescent="0.3">
      <c r="D21" s="3">
        <v>30</v>
      </c>
      <c r="E21" s="3" t="s">
        <v>53</v>
      </c>
      <c r="F21" s="3" t="s">
        <v>56</v>
      </c>
      <c r="G21" s="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temps réponse covid</vt:lpstr>
      <vt:lpstr>taille bson cbor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THOMY Philippe</dc:creator>
  <cp:lastModifiedBy>THOMY Philippe</cp:lastModifiedBy>
  <dcterms:created xsi:type="dcterms:W3CDTF">2022-04-13T08:04:39Z</dcterms:created>
  <dcterms:modified xsi:type="dcterms:W3CDTF">2022-05-03T09:18:53Z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2022-04-13T08:05:02Z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06aadd04-c3b0-42db-a384-e36c64da7614</vt:lpwstr>
  </property>
  <property fmtid="{D5CDD505-2E9C-101B-9397-08002B2CF9AE}" pid="8" name="MSIP_Label_fd1c0902-ed92-4fed-896d-2e7725de02d4_ContentBits">
    <vt:lpwstr>2</vt:lpwstr>
  </property>
</Properties>
</file>