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stefan\git\Stockfish\"/>
    </mc:Choice>
  </mc:AlternateContent>
  <xr:revisionPtr revIDLastSave="0" documentId="13_ncr:1_{BE5D6C31-C7D2-4FA8-9DE9-85A0EF3884FF}" xr6:coauthVersionLast="47" xr6:coauthVersionMax="47" xr10:uidLastSave="{00000000-0000-0000-0000-000000000000}"/>
  <bookViews>
    <workbookView xWindow="28680" yWindow="-120" windowWidth="29040" windowHeight="15840" tabRatio="500" activeTab="1" xr2:uid="{00000000-000D-0000-FFFF-FFFF00000000}"/>
  </bookViews>
  <sheets>
    <sheet name="Tabelle1 (2)" sheetId="2" r:id="rId1"/>
    <sheet name="Tabelle1" sheetId="1" r:id="rId2"/>
    <sheet name="Tabelle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66" i="1" l="1"/>
  <c r="H66" i="1" s="1"/>
  <c r="D66" i="1"/>
  <c r="F66" i="1" s="1"/>
  <c r="G15" i="1"/>
  <c r="H15" i="1" s="1"/>
  <c r="D15" i="1"/>
  <c r="G58" i="1"/>
  <c r="H58" i="1" s="1"/>
  <c r="D58" i="1"/>
  <c r="F58" i="1" s="1"/>
  <c r="G30" i="1"/>
  <c r="H30" i="1" s="1"/>
  <c r="D30" i="1"/>
  <c r="F30" i="1" s="1"/>
  <c r="G76" i="1"/>
  <c r="H76" i="1" s="1"/>
  <c r="D76" i="1"/>
  <c r="F76" i="1" s="1"/>
  <c r="G98" i="1"/>
  <c r="H98" i="1" s="1"/>
  <c r="D98" i="1"/>
  <c r="F98" i="1" s="1"/>
  <c r="G82" i="1"/>
  <c r="H82" i="1" s="1"/>
  <c r="D82" i="1"/>
  <c r="F82" i="1" s="1"/>
  <c r="G37" i="1"/>
  <c r="H37" i="1" s="1"/>
  <c r="D37" i="1"/>
  <c r="F37" i="1" s="1"/>
  <c r="G108" i="1"/>
  <c r="H108" i="1" s="1"/>
  <c r="D108" i="1"/>
  <c r="F108" i="1" s="1"/>
  <c r="G75" i="1"/>
  <c r="H75" i="1" s="1"/>
  <c r="D75" i="1"/>
  <c r="G46" i="1"/>
  <c r="H46" i="1" s="1"/>
  <c r="D46" i="1"/>
  <c r="F46" i="1" s="1"/>
  <c r="G18" i="1"/>
  <c r="H18" i="1" s="1"/>
  <c r="D18" i="1"/>
  <c r="G50" i="1"/>
  <c r="H50" i="1" s="1"/>
  <c r="D50" i="1"/>
  <c r="F50" i="1" s="1"/>
  <c r="G93" i="1"/>
  <c r="H93" i="1" s="1"/>
  <c r="D93" i="1"/>
  <c r="G103" i="1"/>
  <c r="H103" i="1" s="1"/>
  <c r="D103" i="1"/>
  <c r="F103" i="1" s="1"/>
  <c r="G26" i="1"/>
  <c r="H26" i="1" s="1"/>
  <c r="D26" i="1"/>
  <c r="F26" i="1" s="1"/>
  <c r="G101" i="1"/>
  <c r="H101" i="1" s="1"/>
  <c r="D101" i="1"/>
  <c r="F101" i="1" s="1"/>
  <c r="G107" i="1"/>
  <c r="H107" i="1" s="1"/>
  <c r="D107" i="1"/>
  <c r="G42" i="1"/>
  <c r="H42" i="1" s="1"/>
  <c r="D42" i="1"/>
  <c r="F42" i="1" s="1"/>
  <c r="G38" i="1"/>
  <c r="H38" i="1" s="1"/>
  <c r="D38" i="1"/>
  <c r="F38" i="1" s="1"/>
  <c r="G36" i="1"/>
  <c r="H36" i="1" s="1"/>
  <c r="D36" i="1"/>
  <c r="F36" i="1" s="1"/>
  <c r="G23" i="1"/>
  <c r="H23" i="1" s="1"/>
  <c r="D23" i="1"/>
  <c r="G72" i="1"/>
  <c r="H72" i="1" s="1"/>
  <c r="D72" i="1"/>
  <c r="F72" i="1" s="1"/>
  <c r="G17" i="1"/>
  <c r="H17" i="1" s="1"/>
  <c r="D17" i="1"/>
  <c r="F17" i="1" s="1"/>
  <c r="G80" i="1"/>
  <c r="H80" i="1" s="1"/>
  <c r="D80" i="1"/>
  <c r="F80" i="1" s="1"/>
  <c r="G54" i="1"/>
  <c r="H54" i="1" s="1"/>
  <c r="D54" i="1"/>
  <c r="G53" i="1"/>
  <c r="H53" i="1" s="1"/>
  <c r="D53" i="1"/>
  <c r="F53" i="1" s="1"/>
  <c r="G44" i="1"/>
  <c r="H44" i="1" s="1"/>
  <c r="D44" i="1"/>
  <c r="F44" i="1" s="1"/>
  <c r="G88" i="1"/>
  <c r="H88" i="1" s="1"/>
  <c r="D88" i="1"/>
  <c r="G55" i="1"/>
  <c r="H55" i="1" s="1"/>
  <c r="D55" i="1"/>
  <c r="F55" i="1" s="1"/>
  <c r="G25" i="1"/>
  <c r="H25" i="1" s="1"/>
  <c r="D25" i="1"/>
  <c r="F25" i="1" s="1"/>
  <c r="G84" i="1"/>
  <c r="H84" i="1" s="1"/>
  <c r="D84" i="1"/>
  <c r="F84" i="1" s="1"/>
  <c r="G8" i="1"/>
  <c r="H8" i="1" s="1"/>
  <c r="D8" i="1"/>
  <c r="F8" i="1" s="1"/>
  <c r="G105" i="1"/>
  <c r="H105" i="1" s="1"/>
  <c r="D105" i="1"/>
  <c r="F105" i="1" s="1"/>
  <c r="G62" i="1"/>
  <c r="H62" i="1" s="1"/>
  <c r="D62" i="1"/>
  <c r="F62" i="1" s="1"/>
  <c r="G111" i="1"/>
  <c r="H111" i="1" s="1"/>
  <c r="D111" i="1"/>
  <c r="F111" i="1" s="1"/>
  <c r="G29" i="1"/>
  <c r="H29" i="1" s="1"/>
  <c r="D29" i="1"/>
  <c r="F29" i="1" s="1"/>
  <c r="G10" i="1"/>
  <c r="H10" i="1" s="1"/>
  <c r="D10" i="1"/>
  <c r="F10" i="1" s="1"/>
  <c r="G85" i="1"/>
  <c r="H85" i="1" s="1"/>
  <c r="D85" i="1"/>
  <c r="F85" i="1" s="1"/>
  <c r="G61" i="1"/>
  <c r="H61" i="1" s="1"/>
  <c r="D61" i="1"/>
  <c r="F61" i="1" s="1"/>
  <c r="G7" i="1"/>
  <c r="H7" i="1" s="1"/>
  <c r="D7" i="1"/>
  <c r="F7" i="1" s="1"/>
  <c r="G69" i="1"/>
  <c r="H69" i="1" s="1"/>
  <c r="D69" i="1"/>
  <c r="G79" i="1"/>
  <c r="H79" i="1" s="1"/>
  <c r="D79" i="1"/>
  <c r="F79" i="1" s="1"/>
  <c r="G60" i="1"/>
  <c r="H60" i="1" s="1"/>
  <c r="D60" i="1"/>
  <c r="F60" i="1" s="1"/>
  <c r="G34" i="1"/>
  <c r="H34" i="1" s="1"/>
  <c r="D34" i="1"/>
  <c r="F34" i="1" s="1"/>
  <c r="G33" i="1"/>
  <c r="H33" i="1" s="1"/>
  <c r="D33" i="1"/>
  <c r="F33" i="1" s="1"/>
  <c r="G57" i="1"/>
  <c r="H57" i="1" s="1"/>
  <c r="D57" i="1"/>
  <c r="G89" i="1"/>
  <c r="H89" i="1" s="1"/>
  <c r="D89" i="1"/>
  <c r="F89" i="1" s="1"/>
  <c r="G52" i="1"/>
  <c r="H52" i="1" s="1"/>
  <c r="D52" i="1"/>
  <c r="F52" i="1" s="1"/>
  <c r="G35" i="1"/>
  <c r="H35" i="1" s="1"/>
  <c r="D35" i="1"/>
  <c r="F35" i="1" s="1"/>
  <c r="G86" i="1"/>
  <c r="H86" i="1" s="1"/>
  <c r="D86" i="1"/>
  <c r="F86" i="1" s="1"/>
  <c r="G24" i="1"/>
  <c r="H24" i="1" s="1"/>
  <c r="D24" i="1"/>
  <c r="F24" i="1" s="1"/>
  <c r="G90" i="1"/>
  <c r="H90" i="1" s="1"/>
  <c r="D90" i="1"/>
  <c r="F90" i="1" s="1"/>
  <c r="G97" i="1"/>
  <c r="H97" i="1" s="1"/>
  <c r="D97" i="1"/>
  <c r="F97" i="1" s="1"/>
  <c r="G39" i="1"/>
  <c r="H39" i="1" s="1"/>
  <c r="D39" i="1"/>
  <c r="F39" i="1" s="1"/>
  <c r="G5" i="1"/>
  <c r="H5" i="1" s="1"/>
  <c r="D5" i="1"/>
  <c r="F5" i="1" s="1"/>
  <c r="G109" i="1"/>
  <c r="H109" i="1" s="1"/>
  <c r="D109" i="1"/>
  <c r="F109" i="1" s="1"/>
  <c r="G12" i="1"/>
  <c r="H12" i="1" s="1"/>
  <c r="D12" i="1"/>
  <c r="F12" i="1" s="1"/>
  <c r="G65" i="1"/>
  <c r="H65" i="1" s="1"/>
  <c r="D65" i="1"/>
  <c r="F65" i="1" s="1"/>
  <c r="G87" i="1"/>
  <c r="H87" i="1" s="1"/>
  <c r="D87" i="1"/>
  <c r="F87" i="1" s="1"/>
  <c r="G81" i="1"/>
  <c r="H81" i="1" s="1"/>
  <c r="D81" i="1"/>
  <c r="F81" i="1" s="1"/>
  <c r="G68" i="1"/>
  <c r="H68" i="1" s="1"/>
  <c r="D68" i="1"/>
  <c r="F68" i="1" s="1"/>
  <c r="G96" i="1"/>
  <c r="H96" i="1" s="1"/>
  <c r="D96" i="1"/>
  <c r="F96" i="1" s="1"/>
  <c r="G32" i="1"/>
  <c r="H32" i="1" s="1"/>
  <c r="D32" i="1"/>
  <c r="F32" i="1" s="1"/>
  <c r="G47" i="1"/>
  <c r="H47" i="1" s="1"/>
  <c r="D47" i="1"/>
  <c r="F47" i="1" s="1"/>
  <c r="G6" i="1"/>
  <c r="H6" i="1" s="1"/>
  <c r="D6" i="1"/>
  <c r="F6" i="1" s="1"/>
  <c r="G27" i="1"/>
  <c r="H27" i="1" s="1"/>
  <c r="D27" i="1"/>
  <c r="F27" i="1" s="1"/>
  <c r="G59" i="1"/>
  <c r="H59" i="1" s="1"/>
  <c r="D59" i="1"/>
  <c r="F59" i="1" s="1"/>
  <c r="G48" i="1"/>
  <c r="H48" i="1" s="1"/>
  <c r="D48" i="1"/>
  <c r="F48" i="1" s="1"/>
  <c r="G115" i="1"/>
  <c r="H115" i="1" s="1"/>
  <c r="D115" i="1"/>
  <c r="F115" i="1" s="1"/>
  <c r="G113" i="1"/>
  <c r="H113" i="1" s="1"/>
  <c r="D113" i="1"/>
  <c r="F113" i="1" s="1"/>
  <c r="G112" i="1"/>
  <c r="H112" i="1" s="1"/>
  <c r="D112" i="1"/>
  <c r="F112" i="1" s="1"/>
  <c r="G106" i="1"/>
  <c r="H106" i="1" s="1"/>
  <c r="D106" i="1"/>
  <c r="F106" i="1" s="1"/>
  <c r="G91" i="1"/>
  <c r="H91" i="1" s="1"/>
  <c r="D91" i="1"/>
  <c r="F91" i="1" s="1"/>
  <c r="G74" i="1"/>
  <c r="H74" i="1" s="1"/>
  <c r="D74" i="1"/>
  <c r="F74" i="1" s="1"/>
  <c r="G67" i="1"/>
  <c r="H67" i="1" s="1"/>
  <c r="D67" i="1"/>
  <c r="F67" i="1" s="1"/>
  <c r="G28" i="1"/>
  <c r="H28" i="1" s="1"/>
  <c r="D28" i="1"/>
  <c r="F28" i="1" s="1"/>
  <c r="G13" i="1"/>
  <c r="H13" i="1" s="1"/>
  <c r="D13" i="1"/>
  <c r="F13" i="1" s="1"/>
  <c r="G16" i="1"/>
  <c r="H16" i="1" s="1"/>
  <c r="D16" i="1"/>
  <c r="F16" i="1" s="1"/>
  <c r="G45" i="1"/>
  <c r="H45" i="1" s="1"/>
  <c r="D45" i="1"/>
  <c r="F45" i="1" s="1"/>
  <c r="G78" i="1"/>
  <c r="H78" i="1" s="1"/>
  <c r="D78" i="1"/>
  <c r="F78" i="1" s="1"/>
  <c r="G100" i="1"/>
  <c r="H100" i="1" s="1"/>
  <c r="D100" i="1"/>
  <c r="F100" i="1" s="1"/>
  <c r="G77" i="1"/>
  <c r="H77" i="1" s="1"/>
  <c r="D77" i="1"/>
  <c r="F77" i="1" s="1"/>
  <c r="G71" i="1"/>
  <c r="H71" i="1" s="1"/>
  <c r="D71" i="1"/>
  <c r="F71" i="1" s="1"/>
  <c r="G114" i="1"/>
  <c r="H114" i="1" s="1"/>
  <c r="D114" i="1"/>
  <c r="F114" i="1" s="1"/>
  <c r="G102" i="1"/>
  <c r="H102" i="1" s="1"/>
  <c r="D102" i="1"/>
  <c r="F102" i="1" s="1"/>
  <c r="G63" i="1"/>
  <c r="H63" i="1" s="1"/>
  <c r="D63" i="1"/>
  <c r="F63" i="1" s="1"/>
  <c r="G94" i="1"/>
  <c r="H94" i="1" s="1"/>
  <c r="D94" i="1"/>
  <c r="F94" i="1" s="1"/>
  <c r="G110" i="1"/>
  <c r="H110" i="1" s="1"/>
  <c r="D110" i="1"/>
  <c r="F110" i="1" s="1"/>
  <c r="G83" i="1"/>
  <c r="H83" i="1" s="1"/>
  <c r="D83" i="1"/>
  <c r="F83" i="1" s="1"/>
  <c r="G56" i="1"/>
  <c r="H56" i="1" s="1"/>
  <c r="D56" i="1"/>
  <c r="F56" i="1" s="1"/>
  <c r="G95" i="1"/>
  <c r="H95" i="1" s="1"/>
  <c r="D95" i="1"/>
  <c r="F95" i="1" s="1"/>
  <c r="G4" i="1"/>
  <c r="H4" i="1" s="1"/>
  <c r="D4" i="1"/>
  <c r="F4" i="1" s="1"/>
  <c r="G92" i="1"/>
  <c r="H92" i="1" s="1"/>
  <c r="D92" i="1"/>
  <c r="F92" i="1" s="1"/>
  <c r="G99" i="1"/>
  <c r="H99" i="1" s="1"/>
  <c r="D99" i="1"/>
  <c r="F99" i="1" s="1"/>
  <c r="G51" i="1"/>
  <c r="H51" i="1" s="1"/>
  <c r="D51" i="1"/>
  <c r="F51" i="1" s="1"/>
  <c r="G22" i="1"/>
  <c r="H22" i="1" s="1"/>
  <c r="D22" i="1"/>
  <c r="F22" i="1" s="1"/>
  <c r="G40" i="1"/>
  <c r="H40" i="1" s="1"/>
  <c r="D40" i="1"/>
  <c r="F40" i="1" s="1"/>
  <c r="D4" i="2"/>
  <c r="E4" i="2" s="1"/>
  <c r="F4" i="2"/>
  <c r="G4" i="2" s="1"/>
  <c r="H4" i="2"/>
  <c r="I4" i="2"/>
  <c r="D6" i="2"/>
  <c r="E6" i="2"/>
  <c r="F6" i="2"/>
  <c r="G6" i="2"/>
  <c r="H6" i="2"/>
  <c r="I6" i="2" s="1"/>
  <c r="D7" i="2"/>
  <c r="E7" i="2" s="1"/>
  <c r="F7" i="2"/>
  <c r="G7" i="2" s="1"/>
  <c r="H7" i="2"/>
  <c r="I7" i="2"/>
  <c r="D8" i="2"/>
  <c r="E8" i="2"/>
  <c r="F8" i="2"/>
  <c r="G8" i="2" s="1"/>
  <c r="H8" i="2"/>
  <c r="I8" i="2"/>
  <c r="D10" i="2"/>
  <c r="E10" i="2" s="1"/>
  <c r="F10" i="2"/>
  <c r="G10" i="2" s="1"/>
  <c r="H10" i="2"/>
  <c r="I10" i="2" s="1"/>
  <c r="D12" i="2"/>
  <c r="E12" i="2" s="1"/>
  <c r="F12" i="2"/>
  <c r="G12" i="2" s="1"/>
  <c r="H12" i="2"/>
  <c r="I12" i="2" s="1"/>
  <c r="H25" i="2"/>
  <c r="I25" i="2" s="1"/>
  <c r="F25" i="2"/>
  <c r="G25" i="2" s="1"/>
  <c r="D25" i="2"/>
  <c r="E25" i="2" s="1"/>
  <c r="H24" i="2"/>
  <c r="I24" i="2" s="1"/>
  <c r="F24" i="2"/>
  <c r="G24" i="2" s="1"/>
  <c r="D24" i="2"/>
  <c r="E24" i="2" s="1"/>
  <c r="H23" i="2"/>
  <c r="I23" i="2" s="1"/>
  <c r="F23" i="2"/>
  <c r="G23" i="2" s="1"/>
  <c r="D23" i="2"/>
  <c r="E23" i="2" s="1"/>
  <c r="H22" i="2"/>
  <c r="I22" i="2" s="1"/>
  <c r="F22" i="2"/>
  <c r="G22" i="2" s="1"/>
  <c r="D22" i="2"/>
  <c r="E22" i="2" s="1"/>
  <c r="H21" i="2"/>
  <c r="I21" i="2" s="1"/>
  <c r="F21" i="2"/>
  <c r="G21" i="2" s="1"/>
  <c r="D21" i="2"/>
  <c r="E21" i="2" s="1"/>
  <c r="H20" i="2"/>
  <c r="I20" i="2" s="1"/>
  <c r="F20" i="2"/>
  <c r="G20" i="2" s="1"/>
  <c r="D20" i="2"/>
  <c r="E20" i="2" s="1"/>
  <c r="H19" i="2"/>
  <c r="I19" i="2" s="1"/>
  <c r="F19" i="2"/>
  <c r="G19" i="2" s="1"/>
  <c r="D19" i="2"/>
  <c r="E19" i="2" s="1"/>
  <c r="H18" i="2"/>
  <c r="I18" i="2" s="1"/>
  <c r="F18" i="2"/>
  <c r="G18" i="2" s="1"/>
  <c r="D18" i="2"/>
  <c r="E18" i="2" s="1"/>
  <c r="H17" i="2"/>
  <c r="I17" i="2" s="1"/>
  <c r="F17" i="2"/>
  <c r="G17" i="2" s="1"/>
  <c r="D17" i="2"/>
  <c r="E17" i="2" s="1"/>
  <c r="H16" i="2"/>
  <c r="I16" i="2" s="1"/>
  <c r="F16" i="2"/>
  <c r="G16" i="2" s="1"/>
  <c r="D16" i="2"/>
  <c r="B1" i="2" s="1"/>
  <c r="H15" i="2"/>
  <c r="I15" i="2" s="1"/>
  <c r="F15" i="2"/>
  <c r="G15" i="2" s="1"/>
  <c r="D15" i="2"/>
  <c r="E15" i="2" s="1"/>
  <c r="H14" i="2"/>
  <c r="I14" i="2" s="1"/>
  <c r="F14" i="2"/>
  <c r="G14" i="2" s="1"/>
  <c r="D14" i="2"/>
  <c r="E14" i="2" s="1"/>
  <c r="H13" i="2"/>
  <c r="I13" i="2" s="1"/>
  <c r="F13" i="2"/>
  <c r="G13" i="2" s="1"/>
  <c r="D13" i="2"/>
  <c r="E13" i="2" s="1"/>
  <c r="H11" i="2"/>
  <c r="I11" i="2" s="1"/>
  <c r="F11" i="2"/>
  <c r="G11" i="2" s="1"/>
  <c r="D11" i="2"/>
  <c r="E11" i="2" s="1"/>
  <c r="H9" i="2"/>
  <c r="I9" i="2" s="1"/>
  <c r="F9" i="2"/>
  <c r="G9" i="2" s="1"/>
  <c r="D9" i="2"/>
  <c r="E9" i="2" s="1"/>
  <c r="H5" i="2"/>
  <c r="I5" i="2" s="1"/>
  <c r="F5" i="2"/>
  <c r="G5" i="2" s="1"/>
  <c r="D5" i="2"/>
  <c r="E5" i="2" s="1"/>
  <c r="H3" i="2"/>
  <c r="F3" i="2"/>
  <c r="G3" i="2" s="1"/>
  <c r="D3" i="2"/>
  <c r="G104" i="1"/>
  <c r="H104" i="1" s="1"/>
  <c r="G70" i="1"/>
  <c r="H70" i="1" s="1"/>
  <c r="G43" i="1"/>
  <c r="H43" i="1" s="1"/>
  <c r="G31" i="1"/>
  <c r="H31" i="1" s="1"/>
  <c r="G116" i="1"/>
  <c r="H116" i="1" s="1"/>
  <c r="G21" i="1"/>
  <c r="H21" i="1" s="1"/>
  <c r="G20" i="1"/>
  <c r="H20" i="1" s="1"/>
  <c r="G19" i="1"/>
  <c r="H19" i="1" s="1"/>
  <c r="G64" i="1"/>
  <c r="H64" i="1" s="1"/>
  <c r="G73" i="1"/>
  <c r="H73" i="1" s="1"/>
  <c r="G14" i="1"/>
  <c r="H14" i="1" s="1"/>
  <c r="G49" i="1"/>
  <c r="H49" i="1" s="1"/>
  <c r="G41" i="1"/>
  <c r="H41" i="1" s="1"/>
  <c r="G11" i="1"/>
  <c r="H11" i="1" s="1"/>
  <c r="G9" i="1"/>
  <c r="H9" i="1" s="1"/>
  <c r="G3" i="1"/>
  <c r="H3" i="1" s="1"/>
  <c r="D104" i="1"/>
  <c r="F104" i="1" s="1"/>
  <c r="D70" i="1"/>
  <c r="F70" i="1" s="1"/>
  <c r="D43" i="1"/>
  <c r="F43" i="1" s="1"/>
  <c r="D31" i="1"/>
  <c r="F31" i="1" s="1"/>
  <c r="D116" i="1"/>
  <c r="F116" i="1" s="1"/>
  <c r="D21" i="1"/>
  <c r="F21" i="1" s="1"/>
  <c r="D20" i="1"/>
  <c r="F20" i="1" s="1"/>
  <c r="D19" i="1"/>
  <c r="F19" i="1" s="1"/>
  <c r="D64" i="1"/>
  <c r="F64" i="1" s="1"/>
  <c r="D73" i="1"/>
  <c r="F73" i="1" s="1"/>
  <c r="D14" i="1"/>
  <c r="F14" i="1" s="1"/>
  <c r="D49" i="1"/>
  <c r="F49" i="1" s="1"/>
  <c r="D41" i="1"/>
  <c r="F41" i="1" s="1"/>
  <c r="D11" i="1"/>
  <c r="F11" i="1" s="1"/>
  <c r="D9" i="1"/>
  <c r="F9" i="1" s="1"/>
  <c r="D3" i="1"/>
  <c r="E15" i="1" l="1"/>
  <c r="F15" i="1"/>
  <c r="E66" i="1"/>
  <c r="E58" i="1"/>
  <c r="E98" i="1"/>
  <c r="E30" i="1"/>
  <c r="E76" i="1"/>
  <c r="E82" i="1"/>
  <c r="E37" i="1"/>
  <c r="E75" i="1"/>
  <c r="F75" i="1"/>
  <c r="E108" i="1"/>
  <c r="E18" i="1"/>
  <c r="E46" i="1"/>
  <c r="F18" i="1"/>
  <c r="E93" i="1"/>
  <c r="F93" i="1"/>
  <c r="E50" i="1"/>
  <c r="E103" i="1"/>
  <c r="E26" i="1"/>
  <c r="E107" i="1"/>
  <c r="F107" i="1"/>
  <c r="E101" i="1"/>
  <c r="E42" i="1"/>
  <c r="E38" i="1"/>
  <c r="E23" i="1"/>
  <c r="F23" i="1"/>
  <c r="E36" i="1"/>
  <c r="E72" i="1"/>
  <c r="E17" i="1"/>
  <c r="E54" i="1"/>
  <c r="F54" i="1"/>
  <c r="E80" i="1"/>
  <c r="E53" i="1"/>
  <c r="E44" i="1"/>
  <c r="E88" i="1"/>
  <c r="F88" i="1"/>
  <c r="E25" i="1"/>
  <c r="E84" i="1"/>
  <c r="E55" i="1"/>
  <c r="E5" i="1"/>
  <c r="E39" i="1"/>
  <c r="E97" i="1"/>
  <c r="E90" i="1"/>
  <c r="E24" i="1"/>
  <c r="E86" i="1"/>
  <c r="E35" i="1"/>
  <c r="E109" i="1"/>
  <c r="E8" i="1"/>
  <c r="E105" i="1"/>
  <c r="E62" i="1"/>
  <c r="E111" i="1"/>
  <c r="E29" i="1"/>
  <c r="E10" i="1"/>
  <c r="E85" i="1"/>
  <c r="E61" i="1"/>
  <c r="E69" i="1"/>
  <c r="F69" i="1"/>
  <c r="E7" i="1"/>
  <c r="E79" i="1"/>
  <c r="E60" i="1"/>
  <c r="E34" i="1"/>
  <c r="E33" i="1"/>
  <c r="E57" i="1"/>
  <c r="F57" i="1"/>
  <c r="E89" i="1"/>
  <c r="E52" i="1"/>
  <c r="E71" i="1"/>
  <c r="E77" i="1"/>
  <c r="E45" i="1"/>
  <c r="E12" i="1"/>
  <c r="E92" i="1"/>
  <c r="E96" i="1"/>
  <c r="E115" i="1"/>
  <c r="E13" i="1"/>
  <c r="E113" i="1"/>
  <c r="E56" i="1"/>
  <c r="E48" i="1"/>
  <c r="E28" i="1"/>
  <c r="E83" i="1"/>
  <c r="E114" i="1"/>
  <c r="E22" i="1"/>
  <c r="E95" i="1"/>
  <c r="E73" i="1"/>
  <c r="E65" i="1"/>
  <c r="E14" i="1"/>
  <c r="E4" i="1"/>
  <c r="E40" i="1"/>
  <c r="E9" i="1"/>
  <c r="E106" i="1"/>
  <c r="E74" i="1"/>
  <c r="E31" i="1"/>
  <c r="E59" i="1"/>
  <c r="E43" i="1"/>
  <c r="E47" i="1"/>
  <c r="E112" i="1"/>
  <c r="E51" i="1"/>
  <c r="E102" i="1"/>
  <c r="E91" i="1"/>
  <c r="E49" i="1"/>
  <c r="E19" i="1"/>
  <c r="E16" i="1"/>
  <c r="E6" i="1"/>
  <c r="E32" i="1"/>
  <c r="E99" i="1"/>
  <c r="E100" i="1"/>
  <c r="E104" i="1"/>
  <c r="E20" i="1"/>
  <c r="E63" i="1"/>
  <c r="E94" i="1"/>
  <c r="E78" i="1"/>
  <c r="E11" i="1"/>
  <c r="E21" i="1"/>
  <c r="E41" i="1"/>
  <c r="E110" i="1"/>
  <c r="E64" i="1"/>
  <c r="E67" i="1"/>
  <c r="E70" i="1"/>
  <c r="E87" i="1"/>
  <c r="E68" i="1"/>
  <c r="E81" i="1"/>
  <c r="E27" i="1"/>
  <c r="E116" i="1"/>
  <c r="E16" i="2"/>
  <c r="B1" i="1"/>
  <c r="G1" i="1" s="1"/>
  <c r="I66" i="1" l="1"/>
  <c r="J66" i="1" s="1"/>
  <c r="I15" i="1"/>
  <c r="J15" i="1" s="1"/>
  <c r="I30" i="1"/>
  <c r="J30" i="1" s="1"/>
  <c r="I58" i="1"/>
  <c r="J58" i="1" s="1"/>
  <c r="I82" i="1"/>
  <c r="J82" i="1" s="1"/>
  <c r="I76" i="1"/>
  <c r="J76" i="1" s="1"/>
  <c r="I98" i="1"/>
  <c r="J98" i="1" s="1"/>
  <c r="I37" i="1"/>
  <c r="J37" i="1" s="1"/>
  <c r="I108" i="1"/>
  <c r="J108" i="1" s="1"/>
  <c r="I75" i="1"/>
  <c r="J75" i="1" s="1"/>
  <c r="I18" i="1"/>
  <c r="J18" i="1" s="1"/>
  <c r="I46" i="1"/>
  <c r="J46" i="1" s="1"/>
  <c r="I50" i="1"/>
  <c r="J50" i="1" s="1"/>
  <c r="I93" i="1"/>
  <c r="J93" i="1" s="1"/>
  <c r="I26" i="1"/>
  <c r="J26" i="1" s="1"/>
  <c r="I103" i="1"/>
  <c r="J103" i="1" s="1"/>
  <c r="I101" i="1"/>
  <c r="J101" i="1" s="1"/>
  <c r="I107" i="1"/>
  <c r="J107" i="1" s="1"/>
  <c r="I38" i="1"/>
  <c r="J38" i="1" s="1"/>
  <c r="I42" i="1"/>
  <c r="J42" i="1" s="1"/>
  <c r="I36" i="1"/>
  <c r="J36" i="1" s="1"/>
  <c r="I23" i="1"/>
  <c r="J23" i="1" s="1"/>
  <c r="I17" i="1"/>
  <c r="J17" i="1" s="1"/>
  <c r="I72" i="1"/>
  <c r="J72" i="1" s="1"/>
  <c r="I80" i="1"/>
  <c r="J80" i="1" s="1"/>
  <c r="I54" i="1"/>
  <c r="J54" i="1" s="1"/>
  <c r="I44" i="1"/>
  <c r="J44" i="1" s="1"/>
  <c r="I53" i="1"/>
  <c r="J53" i="1" s="1"/>
  <c r="I88" i="1"/>
  <c r="J88" i="1" s="1"/>
  <c r="I55" i="1"/>
  <c r="J55" i="1" s="1"/>
  <c r="I25" i="1"/>
  <c r="J25" i="1" s="1"/>
  <c r="I84" i="1"/>
  <c r="J84" i="1" s="1"/>
  <c r="I105" i="1"/>
  <c r="J105" i="1" s="1"/>
  <c r="I8" i="1"/>
  <c r="J8" i="1" s="1"/>
  <c r="I111" i="1"/>
  <c r="J111" i="1" s="1"/>
  <c r="I62" i="1"/>
  <c r="J62" i="1" s="1"/>
  <c r="I10" i="1"/>
  <c r="J10" i="1" s="1"/>
  <c r="I29" i="1"/>
  <c r="J29" i="1" s="1"/>
  <c r="I61" i="1"/>
  <c r="J61" i="1" s="1"/>
  <c r="I85" i="1"/>
  <c r="J85" i="1" s="1"/>
  <c r="I69" i="1"/>
  <c r="J69" i="1" s="1"/>
  <c r="I7" i="1"/>
  <c r="J7" i="1" s="1"/>
  <c r="I60" i="1"/>
  <c r="J60" i="1" s="1"/>
  <c r="I79" i="1"/>
  <c r="J79" i="1" s="1"/>
  <c r="I33" i="1"/>
  <c r="J33" i="1" s="1"/>
  <c r="I34" i="1"/>
  <c r="J34" i="1" s="1"/>
  <c r="I89" i="1"/>
  <c r="J89" i="1" s="1"/>
  <c r="I57" i="1"/>
  <c r="J57" i="1" s="1"/>
  <c r="I35" i="1"/>
  <c r="J35" i="1" s="1"/>
  <c r="I52" i="1"/>
  <c r="J52" i="1" s="1"/>
  <c r="I86" i="1"/>
  <c r="J86" i="1" s="1"/>
  <c r="I24" i="1"/>
  <c r="J24" i="1" s="1"/>
  <c r="I90" i="1"/>
  <c r="J90" i="1" s="1"/>
  <c r="I97" i="1"/>
  <c r="J97" i="1" s="1"/>
  <c r="I39" i="1"/>
  <c r="J39" i="1" s="1"/>
  <c r="I5" i="1"/>
  <c r="J5" i="1" s="1"/>
  <c r="I109" i="1"/>
  <c r="J109" i="1" s="1"/>
  <c r="I12" i="1"/>
  <c r="J12" i="1" s="1"/>
  <c r="I65" i="1"/>
  <c r="J65" i="1" s="1"/>
  <c r="I81" i="1"/>
  <c r="J81" i="1" s="1"/>
  <c r="I87" i="1"/>
  <c r="J87" i="1" s="1"/>
  <c r="I68" i="1"/>
  <c r="J68" i="1" s="1"/>
  <c r="I96" i="1"/>
  <c r="J96" i="1" s="1"/>
  <c r="I47" i="1"/>
  <c r="J47" i="1" s="1"/>
  <c r="I32" i="1"/>
  <c r="J32" i="1" s="1"/>
  <c r="I6" i="1"/>
  <c r="J6" i="1" s="1"/>
  <c r="I27" i="1"/>
  <c r="J27" i="1" s="1"/>
  <c r="I59" i="1"/>
  <c r="J59" i="1" s="1"/>
  <c r="I48" i="1"/>
  <c r="J48" i="1" s="1"/>
  <c r="I115" i="1"/>
  <c r="J115" i="1" s="1"/>
  <c r="I113" i="1"/>
  <c r="J113" i="1" s="1"/>
  <c r="I106" i="1"/>
  <c r="J106" i="1" s="1"/>
  <c r="I112" i="1"/>
  <c r="J112" i="1" s="1"/>
  <c r="I74" i="1"/>
  <c r="J74" i="1" s="1"/>
  <c r="I91" i="1"/>
  <c r="J91" i="1" s="1"/>
  <c r="I28" i="1"/>
  <c r="J28" i="1" s="1"/>
  <c r="I67" i="1"/>
  <c r="J67" i="1" s="1"/>
  <c r="I13" i="1"/>
  <c r="J13" i="1" s="1"/>
  <c r="I16" i="1"/>
  <c r="J16" i="1" s="1"/>
  <c r="I100" i="1"/>
  <c r="J100" i="1" s="1"/>
  <c r="I45" i="1"/>
  <c r="J45" i="1" s="1"/>
  <c r="I78" i="1"/>
  <c r="J78" i="1" s="1"/>
  <c r="I77" i="1"/>
  <c r="J77" i="1" s="1"/>
  <c r="I64" i="1"/>
  <c r="J64" i="1" s="1"/>
  <c r="I71" i="1"/>
  <c r="J71" i="1" s="1"/>
  <c r="I102" i="1"/>
  <c r="J102" i="1" s="1"/>
  <c r="I21" i="1"/>
  <c r="J21" i="1" s="1"/>
  <c r="I114" i="1"/>
  <c r="J114" i="1" s="1"/>
  <c r="I31" i="1"/>
  <c r="J31" i="1" s="1"/>
  <c r="I95" i="1"/>
  <c r="J95" i="1" s="1"/>
  <c r="I51" i="1"/>
  <c r="J51" i="1" s="1"/>
  <c r="I19" i="1"/>
  <c r="J19" i="1" s="1"/>
  <c r="I11" i="1"/>
  <c r="J11" i="1" s="1"/>
  <c r="I99" i="1"/>
  <c r="J99" i="1" s="1"/>
  <c r="I49" i="1"/>
  <c r="J49" i="1" s="1"/>
  <c r="I4" i="1"/>
  <c r="J4" i="1" s="1"/>
  <c r="I63" i="1"/>
  <c r="J63" i="1" s="1"/>
  <c r="I94" i="1"/>
  <c r="J94" i="1" s="1"/>
  <c r="I3" i="1"/>
  <c r="I116" i="1"/>
  <c r="J116" i="1" s="1"/>
  <c r="I92" i="1"/>
  <c r="J92" i="1" s="1"/>
  <c r="I40" i="1"/>
  <c r="J40" i="1" s="1"/>
  <c r="I43" i="1"/>
  <c r="J43" i="1" s="1"/>
  <c r="I110" i="1"/>
  <c r="J110" i="1" s="1"/>
  <c r="I9" i="1"/>
  <c r="J9" i="1" s="1"/>
  <c r="I41" i="1"/>
  <c r="J41" i="1" s="1"/>
  <c r="I20" i="1"/>
  <c r="J20" i="1" s="1"/>
  <c r="I70" i="1"/>
  <c r="J70" i="1" s="1"/>
  <c r="I104" i="1"/>
  <c r="J104" i="1" s="1"/>
  <c r="I73" i="1"/>
  <c r="J73" i="1" s="1"/>
  <c r="I14" i="1"/>
  <c r="J14" i="1" s="1"/>
  <c r="I83" i="1"/>
  <c r="J83" i="1" s="1"/>
  <c r="I22" i="1"/>
  <c r="J22" i="1" s="1"/>
  <c r="I56" i="1"/>
  <c r="J56" i="1" s="1"/>
</calcChain>
</file>

<file path=xl/sharedStrings.xml><?xml version="1.0" encoding="utf-8"?>
<sst xmlns="http://schemas.openxmlformats.org/spreadsheetml/2006/main" count="164" uniqueCount="135">
  <si>
    <t>condition</t>
  </si>
  <si>
    <t>nodes</t>
  </si>
  <si>
    <t>freq</t>
  </si>
  <si>
    <t>diff%</t>
  </si>
  <si>
    <t>s</t>
  </si>
  <si>
    <t>rel_diff%</t>
  </si>
  <si>
    <t>rel_s</t>
  </si>
  <si>
    <t>master</t>
  </si>
  <si>
    <t>cut</t>
  </si>
  <si>
    <t>lmrcap2</t>
  </si>
  <si>
    <t>!ALL</t>
  </si>
  <si>
    <t>incheck</t>
  </si>
  <si>
    <t>priorCap</t>
  </si>
  <si>
    <t>!PV</t>
  </si>
  <si>
    <t>givescheck</t>
  </si>
  <si>
    <t>lmrcap1</t>
  </si>
  <si>
    <t>cap</t>
  </si>
  <si>
    <t>!cap</t>
  </si>
  <si>
    <t>!givescheck</t>
  </si>
  <si>
    <t>!incheck</t>
  </si>
  <si>
    <t>true</t>
  </si>
  <si>
    <t>!priorCap</t>
  </si>
  <si>
    <t>cut&amp;!prio&amp;!incheck&amp;cap</t>
  </si>
  <si>
    <t>ALL</t>
  </si>
  <si>
    <t>!cut</t>
  </si>
  <si>
    <t>PV</t>
  </si>
  <si>
    <t>cut&amp;!prio&amp;cap</t>
  </si>
  <si>
    <t>ALL&amp;!prio&amp;cap</t>
  </si>
  <si>
    <t>ALL&amp;!prio&amp;!incheck&amp;cap</t>
  </si>
  <si>
    <t>b</t>
  </si>
  <si>
    <t>d</t>
  </si>
  <si>
    <t>*b</t>
  </si>
  <si>
    <t>cut&amp;incheck</t>
  </si>
  <si>
    <t>incheck&amp;givescheck</t>
  </si>
  <si>
    <t>cut&amp;givescheck</t>
  </si>
  <si>
    <t>incheck&amp;cap</t>
  </si>
  <si>
    <t>cut&amp;cap</t>
  </si>
  <si>
    <t>incheck&amp;priorCap</t>
  </si>
  <si>
    <t>cut&amp;priorCap</t>
  </si>
  <si>
    <t>cap&amp;priorCap</t>
  </si>
  <si>
    <t>givescheck&amp;cap</t>
  </si>
  <si>
    <t>givescheck&amp;priorCap</t>
  </si>
  <si>
    <t>incheck&amp;PV</t>
  </si>
  <si>
    <t>givescheck&amp;PV</t>
  </si>
  <si>
    <t>priorCap&amp;PV</t>
  </si>
  <si>
    <t>max</t>
  </si>
  <si>
    <t>incheck&amp;!ALL</t>
  </si>
  <si>
    <t>givesCheck&amp;!ALL</t>
  </si>
  <si>
    <t>priorCap&amp;!ALL</t>
  </si>
  <si>
    <t>incheck&amp;!PV</t>
  </si>
  <si>
    <t>givescheck&amp;!PV</t>
  </si>
  <si>
    <t>priorCap&amp;!PV</t>
  </si>
  <si>
    <t>incheck&amp;cut</t>
  </si>
  <si>
    <t>!imp</t>
  </si>
  <si>
    <t>imp</t>
  </si>
  <si>
    <t>rand50%</t>
  </si>
  <si>
    <t>rand25%</t>
  </si>
  <si>
    <t>rand12.5%</t>
  </si>
  <si>
    <t>rand6.25%</t>
  </si>
  <si>
    <t>rand3.125%</t>
  </si>
  <si>
    <t>diff</t>
  </si>
  <si>
    <t>rand1.5625%</t>
  </si>
  <si>
    <t>cut&amp;imp</t>
  </si>
  <si>
    <t>cut&amp;!imp</t>
  </si>
  <si>
    <t>givescheck&amp;imp</t>
  </si>
  <si>
    <t>givescheck&amp;!imp</t>
  </si>
  <si>
    <t>mcp</t>
  </si>
  <si>
    <t>!mcp</t>
  </si>
  <si>
    <t>cap&amp;imp</t>
  </si>
  <si>
    <t>cap&amp;!imp</t>
  </si>
  <si>
    <t>priorCap&amp;imp</t>
  </si>
  <si>
    <t>priorCap&amp;!imp</t>
  </si>
  <si>
    <t>PV&amp;imp</t>
  </si>
  <si>
    <t>PV&amp;!imp</t>
  </si>
  <si>
    <t>!ALL&amp;imp</t>
  </si>
  <si>
    <t>!ALL&amp;!imp</t>
  </si>
  <si>
    <t>imp&amp;!PV</t>
  </si>
  <si>
    <t>!imp&amp;!PV</t>
  </si>
  <si>
    <t>incheck&amp;!priorCap</t>
  </si>
  <si>
    <t>givesCheck&amp;!priorCap</t>
  </si>
  <si>
    <t>cut&amp;!priorCap</t>
  </si>
  <si>
    <t>cap&amp;!priorCap</t>
  </si>
  <si>
    <t>PV&amp;!priorCap</t>
  </si>
  <si>
    <t>!ALL&amp;!priorCap</t>
  </si>
  <si>
    <t>dominanz</t>
  </si>
  <si>
    <t>-</t>
  </si>
  <si>
    <t>cut&amp;cap&amp;d&lt;8</t>
  </si>
  <si>
    <t>cut&amp;cap&amp;d&gt;=8</t>
  </si>
  <si>
    <t>cut&amp;cap&amp;rand</t>
  </si>
  <si>
    <t>cut&amp;imp&amp;rand</t>
  </si>
  <si>
    <t>cut&amp;rand</t>
  </si>
  <si>
    <t>ALL&amp;!imp</t>
  </si>
  <si>
    <t>cut&amp;!cap</t>
  </si>
  <si>
    <t>!cut&amp;cap</t>
  </si>
  <si>
    <t>!cut&amp;!cap</t>
  </si>
  <si>
    <t>!cut&amp;imp</t>
  </si>
  <si>
    <t>!cut&amp;!imp</t>
  </si>
  <si>
    <t>incheck&amp;ALL</t>
  </si>
  <si>
    <t>!incheck&amp;ALL</t>
  </si>
  <si>
    <t>!incheck&amp;!ALL</t>
  </si>
  <si>
    <t>incheck&amp;!cut</t>
  </si>
  <si>
    <t>!incheck&amp;cut</t>
  </si>
  <si>
    <t>!incheck&amp;!cut</t>
  </si>
  <si>
    <t>cut&amp;mcp</t>
  </si>
  <si>
    <t>cut&amp;!mcp</t>
  </si>
  <si>
    <t>!cut&amp;mcp</t>
  </si>
  <si>
    <t>!cut&amp;!mcp</t>
  </si>
  <si>
    <t>cap&amp;mcp</t>
  </si>
  <si>
    <t>cap&amp;!mcp</t>
  </si>
  <si>
    <t>!cap&amp;mcp</t>
  </si>
  <si>
    <t>!cap&amp;!mcp</t>
  </si>
  <si>
    <t>imp&amp;mcp</t>
  </si>
  <si>
    <t>imp&amp;!mcp</t>
  </si>
  <si>
    <t>!imp&amp;mcp</t>
  </si>
  <si>
    <t>!imp&amp;!mcp</t>
  </si>
  <si>
    <t>incheck&amp;mcp</t>
  </si>
  <si>
    <t>incheck&amp;!mcp</t>
  </si>
  <si>
    <t>!incheck&amp;mcp</t>
  </si>
  <si>
    <t>!incheck&amp;!mcp</t>
  </si>
  <si>
    <t>ALL&amp;mcp</t>
  </si>
  <si>
    <t>ALL&amp;!mcp</t>
  </si>
  <si>
    <t>!ALL&amp;mcp</t>
  </si>
  <si>
    <t>!ALL&amp;!mcp</t>
  </si>
  <si>
    <t>PV&amp;mcp</t>
  </si>
  <si>
    <t>PV&amp;!mcp</t>
  </si>
  <si>
    <t>!PV&amp;mcp</t>
  </si>
  <si>
    <t>!PV&amp;!mcp</t>
  </si>
  <si>
    <t>givescheck&amp;mcp</t>
  </si>
  <si>
    <t>givescheck&amp;!mcp</t>
  </si>
  <si>
    <t>!givescheck&amp;mcp</t>
  </si>
  <si>
    <t>!givescheck&amp;!mcp</t>
  </si>
  <si>
    <t>priorCap&amp;mcp</t>
  </si>
  <si>
    <t>priorCap&amp;!mcp</t>
  </si>
  <si>
    <t>!priorCap&amp;mcp</t>
  </si>
  <si>
    <t>!priorCap&amp;!mcp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</si>
</sst>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 %"/>
    <numFmt numFmtId="165" formatCode="0.0000"/>
  </numFmts>
  <fonts count="3" x14ac:knownFonts="1"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2" fillId="3" borderId="0" xfId="1"/>
    <xf numFmtId="164" fontId="2" fillId="3" borderId="0" xfId="1" applyNumberFormat="1"/>
    <xf numFmtId="10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2" fillId="3" borderId="0" xfId="1" applyNumberFormat="1"/>
    <xf numFmtId="10" fontId="2" fillId="3" borderId="0" xfId="1" applyNumberFormat="1"/>
    <xf numFmtId="0" fontId="1" fillId="2" borderId="0" xfId="2"/>
    <xf numFmtId="164" fontId="1" fillId="2" borderId="0" xfId="2" applyNumberFormat="1"/>
    <xf numFmtId="165" fontId="1" fillId="2" borderId="0" xfId="2" applyNumberFormat="1"/>
    <xf numFmtId="10" fontId="1" fillId="2" borderId="0" xfId="2" applyNumberFormat="1"/>
    <xf numFmtId="9" fontId="0" fillId="0" borderId="0" xfId="0" applyNumberFormat="1"/>
    <xf numFmtId="1" fontId="1" fillId="2" borderId="0" xfId="2" applyNumberFormat="1"/>
  </cellXfs>
  <cellStyles count="3">
    <cellStyle name="Neutral" xfId="1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5.6000000000000008E-2"/>
            <c:dispRSqr val="1"/>
            <c:dispEq val="1"/>
            <c:trendlineLbl>
              <c:layout>
                <c:manualLayout>
                  <c:x val="-3.8075777113226697E-2"/>
                  <c:y val="-6.678742882833502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Tabelle3!$A$2:$A$9</c:f>
              <c:numCache>
                <c:formatCode>0.00%</c:formatCode>
                <c:ptCount val="8"/>
                <c:pt idx="0">
                  <c:v>0</c:v>
                </c:pt>
                <c:pt idx="1">
                  <c:v>1.5699999999999999E-2</c:v>
                </c:pt>
                <c:pt idx="2">
                  <c:v>3.1399999999999997E-2</c:v>
                </c:pt>
                <c:pt idx="3">
                  <c:v>6.2899999999999998E-2</c:v>
                </c:pt>
                <c:pt idx="4">
                  <c:v>0.1268</c:v>
                </c:pt>
                <c:pt idx="5">
                  <c:v>0.25690000000000002</c:v>
                </c:pt>
                <c:pt idx="6">
                  <c:v>0.50529999999999997</c:v>
                </c:pt>
                <c:pt idx="7">
                  <c:v>1</c:v>
                </c:pt>
              </c:numCache>
            </c:numRef>
          </c:xVal>
          <c:yVal>
            <c:numRef>
              <c:f>Tabelle3!$B$2:$B$9</c:f>
              <c:numCache>
                <c:formatCode>0.00%</c:formatCode>
                <c:ptCount val="8"/>
                <c:pt idx="1">
                  <c:v>5.6300000000000003E-2</c:v>
                </c:pt>
                <c:pt idx="2">
                  <c:v>5.5599999999999997E-2</c:v>
                </c:pt>
                <c:pt idx="3">
                  <c:v>5.8400000000000001E-2</c:v>
                </c:pt>
                <c:pt idx="4">
                  <c:v>9.2100000000000001E-2</c:v>
                </c:pt>
                <c:pt idx="5">
                  <c:v>0.20219999999999999</c:v>
                </c:pt>
                <c:pt idx="6">
                  <c:v>0.40760000000000002</c:v>
                </c:pt>
                <c:pt idx="7">
                  <c:v>0.93910000000000005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D-4608-86E3-C11C4A0AD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83728"/>
        <c:axId val="661889816"/>
      </c:scatterChart>
      <c:valAx>
        <c:axId val="6586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889816"/>
        <c:crosses val="autoZero"/>
        <c:crossBetween val="midCat"/>
      </c:valAx>
      <c:valAx>
        <c:axId val="66188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8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71437</xdr:rowOff>
    </xdr:from>
    <xdr:to>
      <xdr:col>20</xdr:col>
      <xdr:colOff>742949</xdr:colOff>
      <xdr:row>33</xdr:row>
      <xdr:rowOff>85725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0528D3D-BBB3-8343-A3E0-9583571F1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C810-2819-485F-869B-CB287C901D3D}">
  <dimension ref="A1:I25"/>
  <sheetViews>
    <sheetView topLeftCell="A13" zoomScale="200" zoomScaleNormal="200" workbookViewId="0">
      <selection activeCell="A4" sqref="A4:XFD4"/>
    </sheetView>
  </sheetViews>
  <sheetFormatPr baseColWidth="10" defaultColWidth="11.5703125" defaultRowHeight="12.75" x14ac:dyDescent="0.2"/>
  <cols>
    <col min="1" max="1" width="23.28515625" customWidth="1"/>
  </cols>
  <sheetData>
    <row r="1" spans="1:9" x14ac:dyDescent="0.2">
      <c r="A1" t="s">
        <v>29</v>
      </c>
      <c r="B1" s="6">
        <f>1+D16</f>
        <v>1.1550866506782409</v>
      </c>
      <c r="C1" t="s">
        <v>30</v>
      </c>
      <c r="D1">
        <v>13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31</v>
      </c>
      <c r="G2" t="s">
        <v>29</v>
      </c>
      <c r="H2" t="s">
        <v>5</v>
      </c>
      <c r="I2" t="s">
        <v>6</v>
      </c>
    </row>
    <row r="3" spans="1:9" s="2" customFormat="1" ht="15" x14ac:dyDescent="0.25">
      <c r="A3" s="2" t="s">
        <v>7</v>
      </c>
      <c r="B3" s="2">
        <v>126515686</v>
      </c>
      <c r="C3" s="3">
        <v>0</v>
      </c>
      <c r="D3" s="3">
        <f t="shared" ref="D3" si="0">$B3/$B$3-1</f>
        <v>0</v>
      </c>
      <c r="E3" s="3">
        <v>0</v>
      </c>
      <c r="F3" s="7">
        <f>POWER(B3/1000,1/(1+$D$1))</f>
        <v>2.3144024687958189</v>
      </c>
      <c r="G3" s="7">
        <f>F3/(1-C3*(1-F3))</f>
        <v>2.3144024687958189</v>
      </c>
      <c r="H3" s="8">
        <f>($B3-$B$3)/($B$16-$B$3)</f>
        <v>0</v>
      </c>
      <c r="I3" s="3">
        <v>0</v>
      </c>
    </row>
    <row r="4" spans="1:9" x14ac:dyDescent="0.2">
      <c r="A4" t="s">
        <v>9</v>
      </c>
      <c r="B4">
        <v>127523202</v>
      </c>
      <c r="C4" s="1">
        <v>4.9890299999999999E-2</v>
      </c>
      <c r="D4" s="1">
        <f>$B4/$B$3-1</f>
        <v>7.9635658775150109E-3</v>
      </c>
      <c r="E4" s="1">
        <f>D4/C4</f>
        <v>0.1596215271809352</v>
      </c>
      <c r="F4" s="6">
        <f>POWER(B4/1000,1/(1+$D$1))</f>
        <v>2.3157141186195767</v>
      </c>
      <c r="G4" s="6">
        <f>F4/(1-C4*(1-F4))</f>
        <v>2.1730707715233986</v>
      </c>
      <c r="H4" s="4">
        <f>($B4-$B$3)/($B$16-$B$3)</f>
        <v>5.1349138321627956E-2</v>
      </c>
      <c r="I4" s="1">
        <f>H4/C4</f>
        <v>1.0292409210132623</v>
      </c>
    </row>
    <row r="5" spans="1:9" x14ac:dyDescent="0.2">
      <c r="A5" t="s">
        <v>11</v>
      </c>
      <c r="B5">
        <v>128930438</v>
      </c>
      <c r="C5" s="1">
        <v>4.3181700000000003E-2</v>
      </c>
      <c r="D5" s="1">
        <f>$B5/$B$3-1</f>
        <v>1.908658188044754E-2</v>
      </c>
      <c r="E5" s="1">
        <f>D5/C5</f>
        <v>0.4420062637748754</v>
      </c>
      <c r="F5" s="6">
        <f>POWER(B5/1000,1/(1+$D$1))</f>
        <v>2.3175301341817955</v>
      </c>
      <c r="G5" s="6">
        <f>F5/(1-C5*(1-F5))</f>
        <v>2.1927761044609904</v>
      </c>
      <c r="H5" s="4">
        <f>($B5-$B$3)/($B$16-$B$3)</f>
        <v>0.12307043705551847</v>
      </c>
      <c r="I5" s="1">
        <f>H5/C5</f>
        <v>2.8500600267131322</v>
      </c>
    </row>
    <row r="6" spans="1:9" x14ac:dyDescent="0.2">
      <c r="A6" t="s">
        <v>26</v>
      </c>
      <c r="B6">
        <v>129643814</v>
      </c>
      <c r="C6" s="1">
        <v>2.3070400000000001E-2</v>
      </c>
      <c r="D6" s="1">
        <f>$B6/$B$3-1</f>
        <v>2.4725218657866588E-2</v>
      </c>
      <c r="E6" s="1">
        <f>D6/C6</f>
        <v>1.0717290839286093</v>
      </c>
      <c r="F6" s="6">
        <f>POWER(B6/1000,1/(1+$D$1))</f>
        <v>2.3184437155953495</v>
      </c>
      <c r="G6" s="6">
        <f>F6/(1-C6*(1-F6))</f>
        <v>2.2500052520762122</v>
      </c>
      <c r="H6" s="4">
        <f>($B6-$B$3)/($B$16-$B$3)</f>
        <v>0.15942841340460837</v>
      </c>
      <c r="I6" s="1">
        <f>H6/C6</f>
        <v>6.9105179539413433</v>
      </c>
    </row>
    <row r="7" spans="1:9" x14ac:dyDescent="0.2">
      <c r="A7" t="s">
        <v>22</v>
      </c>
      <c r="B7">
        <v>130034513</v>
      </c>
      <c r="C7" s="1">
        <v>2.3281300000000001E-2</v>
      </c>
      <c r="D7" s="1">
        <f>$B7/$B$3-1</f>
        <v>2.7813365371942789E-2</v>
      </c>
      <c r="E7" s="1">
        <f>D7/C7</f>
        <v>1.194665477097189</v>
      </c>
      <c r="F7" s="6">
        <f>POWER(B7/1000,1/(1+$D$1))</f>
        <v>2.3189420858500083</v>
      </c>
      <c r="G7" s="6">
        <f>F7/(1-C7*(1-F7))</f>
        <v>2.2498564494493234</v>
      </c>
      <c r="H7" s="4">
        <f>($B7-$B$3)/($B$16-$B$3)</f>
        <v>0.17934080883368514</v>
      </c>
      <c r="I7" s="1">
        <f>H7/C7</f>
        <v>7.7032128289092592</v>
      </c>
    </row>
    <row r="8" spans="1:9" x14ac:dyDescent="0.2">
      <c r="A8" t="s">
        <v>27</v>
      </c>
      <c r="B8">
        <v>130788574</v>
      </c>
      <c r="C8" s="4">
        <v>2.68387E-2</v>
      </c>
      <c r="D8" s="1">
        <f>$B8/$B$3-1</f>
        <v>3.3773582826717607E-2</v>
      </c>
      <c r="E8" s="1">
        <f>D8/C8</f>
        <v>1.2583911600307618</v>
      </c>
      <c r="F8" s="6">
        <f>POWER(B8/1000,1/(1+$D$1))</f>
        <v>2.3199000366603943</v>
      </c>
      <c r="G8" s="6">
        <f>F8/(1-C8*(1-F8))</f>
        <v>2.2405305825945656</v>
      </c>
      <c r="H8" s="4">
        <f>($B8-$B$3)/($B$16-$B$3)</f>
        <v>0.21777234003710536</v>
      </c>
      <c r="I8" s="1">
        <f>H8/C8</f>
        <v>8.1141165569534053</v>
      </c>
    </row>
    <row r="9" spans="1:9" x14ac:dyDescent="0.2">
      <c r="A9" t="s">
        <v>8</v>
      </c>
      <c r="B9">
        <v>130817411</v>
      </c>
      <c r="C9" s="1">
        <v>0.37291200000000002</v>
      </c>
      <c r="D9" s="1">
        <f>$B9/$B$3-1</f>
        <v>3.4001515037431762E-2</v>
      </c>
      <c r="E9" s="1">
        <f>D9/C9</f>
        <v>9.117838803104153E-2</v>
      </c>
      <c r="F9" s="6">
        <f>POWER(B9/1000,1/(1+$D$1))</f>
        <v>2.3199365689637181</v>
      </c>
      <c r="G9" s="6">
        <f>F9/(1-C9*(1-F9))</f>
        <v>1.55468783429677</v>
      </c>
      <c r="H9" s="4">
        <f>($B9-$B$3)/($B$16-$B$3)</f>
        <v>0.21924204880776585</v>
      </c>
      <c r="I9" s="1">
        <f>H9/C9</f>
        <v>0.58791899645966295</v>
      </c>
    </row>
    <row r="10" spans="1:9" x14ac:dyDescent="0.2">
      <c r="A10" t="s">
        <v>15</v>
      </c>
      <c r="B10">
        <v>131365958</v>
      </c>
      <c r="C10" s="1">
        <v>5.0508699999999997E-2</v>
      </c>
      <c r="D10" s="1">
        <f>$B10/$B$3-1</f>
        <v>3.8337317318897446E-2</v>
      </c>
      <c r="E10" s="1">
        <f>D10/C10</f>
        <v>0.75902403583733991</v>
      </c>
      <c r="F10" s="6">
        <f>POWER(B10/1000,1/(1+$D$1))</f>
        <v>2.3206300783024472</v>
      </c>
      <c r="G10" s="6">
        <f>F10/(1-C10*(1-F10))</f>
        <v>2.1755159658265733</v>
      </c>
      <c r="H10" s="4">
        <f>($B10-$B$3)/($B$16-$B$3)</f>
        <v>0.24719933760408674</v>
      </c>
      <c r="I10" s="1">
        <f>H10/C10</f>
        <v>4.8941932301581064</v>
      </c>
    </row>
    <row r="11" spans="1:9" x14ac:dyDescent="0.2">
      <c r="A11" t="s">
        <v>14</v>
      </c>
      <c r="B11">
        <v>133125105</v>
      </c>
      <c r="C11" s="1">
        <v>7.8442200000000004E-2</v>
      </c>
      <c r="D11" s="1">
        <f>$B11/$B$3-1</f>
        <v>5.2241893546702167E-2</v>
      </c>
      <c r="E11" s="1">
        <f>D11/C11</f>
        <v>0.66599220249689794</v>
      </c>
      <c r="F11" s="6">
        <f>POWER(B11/1000,1/(1+$D$1))</f>
        <v>2.3228361100246513</v>
      </c>
      <c r="G11" s="6">
        <f>F11/(1-C11*(1-F11))</f>
        <v>2.1044639374235379</v>
      </c>
      <c r="H11" s="4">
        <f>($B11-$B$3)/($B$16-$B$3)</f>
        <v>0.33685615956133291</v>
      </c>
      <c r="I11" s="1">
        <f>H11/C11</f>
        <v>4.2943232030888083</v>
      </c>
    </row>
    <row r="12" spans="1:9" x14ac:dyDescent="0.2">
      <c r="A12" t="s">
        <v>28</v>
      </c>
      <c r="B12">
        <v>134164755</v>
      </c>
      <c r="C12" s="4">
        <v>2.7111900000000001E-2</v>
      </c>
      <c r="D12" s="1">
        <f>$B12/$B$3-1</f>
        <v>6.0459451644596873E-2</v>
      </c>
      <c r="E12" s="1">
        <f>D12/C12</f>
        <v>2.2299968517365758</v>
      </c>
      <c r="F12" s="6">
        <f>POWER(B12/1000,1/(1+$D$1))</f>
        <v>2.3241271748791226</v>
      </c>
      <c r="G12" s="6">
        <f>F12/(1-C12*(1-F12))</f>
        <v>2.2435834195790365</v>
      </c>
      <c r="H12" s="4">
        <f>($B12-$B$3)/($B$16-$B$3)</f>
        <v>0.38984304181042922</v>
      </c>
      <c r="I12" s="1">
        <f>H12/C12</f>
        <v>14.379038053785578</v>
      </c>
    </row>
    <row r="13" spans="1:9" x14ac:dyDescent="0.2">
      <c r="A13" t="s">
        <v>16</v>
      </c>
      <c r="B13">
        <v>135729326</v>
      </c>
      <c r="C13" s="1">
        <v>9.1273999999999994E-2</v>
      </c>
      <c r="D13" s="1">
        <f>$B13/$B$3-1</f>
        <v>7.2826068381749876E-2</v>
      </c>
      <c r="E13" s="1">
        <f>D13/C13</f>
        <v>0.79788404564004956</v>
      </c>
      <c r="F13" s="6">
        <f>POWER(B13/1000,1/(1+$D$1))</f>
        <v>2.3260526968227775</v>
      </c>
      <c r="G13" s="6">
        <f>F13/(1-C13*(1-F13))</f>
        <v>2.0749169241036021</v>
      </c>
      <c r="H13" s="4">
        <f>($B13-$B$3)/($B$16-$B$3)</f>
        <v>0.46958308831391676</v>
      </c>
      <c r="I13" s="1">
        <f>H13/C13</f>
        <v>5.1447628931997809</v>
      </c>
    </row>
    <row r="14" spans="1:9" x14ac:dyDescent="0.2">
      <c r="A14" t="s">
        <v>12</v>
      </c>
      <c r="B14">
        <v>142483142</v>
      </c>
      <c r="C14" s="1">
        <v>0.24621699999999999</v>
      </c>
      <c r="D14" s="1">
        <f>$B14/$B$3-1</f>
        <v>0.12620929866356656</v>
      </c>
      <c r="E14" s="1">
        <f>D14/C14</f>
        <v>0.51259376348329544</v>
      </c>
      <c r="F14" s="6">
        <f>POWER(B14/1000,1/(1+$D$1))</f>
        <v>2.3341349584219659</v>
      </c>
      <c r="G14" s="6">
        <f>F14/(1-C14*(1-F14))</f>
        <v>1.7569878163037165</v>
      </c>
      <c r="H14" s="4">
        <f>($B14-$B$3)/($B$16-$B$3)</f>
        <v>0.81379859653693665</v>
      </c>
      <c r="I14" s="1">
        <f>H14/C14</f>
        <v>3.3052088057970681</v>
      </c>
    </row>
    <row r="15" spans="1:9" x14ac:dyDescent="0.2">
      <c r="A15" t="s">
        <v>25</v>
      </c>
      <c r="B15">
        <v>143491455</v>
      </c>
      <c r="C15" s="1">
        <v>5.1434899999999999E-2</v>
      </c>
      <c r="D15" s="1">
        <f>$B15/$B$3-1</f>
        <v>0.13417916415518616</v>
      </c>
      <c r="E15" s="1">
        <f>D15/C15</f>
        <v>2.608718285739569</v>
      </c>
      <c r="F15" s="6">
        <f>POWER(B15/1000,1/(1+$D$1))</f>
        <v>2.3353109575893027</v>
      </c>
      <c r="G15" s="6">
        <f>F15/(1-C15*(1-F15))</f>
        <v>2.1852261600804499</v>
      </c>
      <c r="H15" s="4">
        <f>($B15-$B$3)/($B$16-$B$3)</f>
        <v>0.8651883548221605</v>
      </c>
      <c r="I15" s="1">
        <f>H15/C15</f>
        <v>16.821036977269529</v>
      </c>
    </row>
    <row r="16" spans="1:9" s="2" customFormat="1" ht="15" x14ac:dyDescent="0.25">
      <c r="A16" t="s">
        <v>10</v>
      </c>
      <c r="B16">
        <v>146136580</v>
      </c>
      <c r="C16" s="1">
        <v>0.420543</v>
      </c>
      <c r="D16" s="1">
        <f>$B16/$B$3-1</f>
        <v>0.1550866506782409</v>
      </c>
      <c r="E16" s="1">
        <f>D16/C16</f>
        <v>0.36877715400860528</v>
      </c>
      <c r="F16" s="6">
        <f>POWER(B16/1000,1/(1+$D$1))</f>
        <v>2.3383598893421782</v>
      </c>
      <c r="G16" s="6">
        <f>F16/(1-C16*(1-F16))</f>
        <v>1.4962267774939291</v>
      </c>
      <c r="H16" s="4">
        <f>($B16-$B$3)/($B$16-$B$3)</f>
        <v>1</v>
      </c>
      <c r="I16" s="1">
        <f>H16/C16</f>
        <v>2.3778781242346203</v>
      </c>
    </row>
    <row r="17" spans="1:9" x14ac:dyDescent="0.2">
      <c r="A17" t="s">
        <v>13</v>
      </c>
      <c r="B17">
        <v>201917988</v>
      </c>
      <c r="C17" s="1">
        <v>0.96335599999999999</v>
      </c>
      <c r="D17" s="1">
        <f>$B17/$B$3-1</f>
        <v>0.59599172548453794</v>
      </c>
      <c r="E17" s="1">
        <f>D17/C17</f>
        <v>0.61866197489249863</v>
      </c>
      <c r="F17" s="6">
        <f>POWER(B17/1000,1/(1+$D$1))</f>
        <v>2.3929910380567025</v>
      </c>
      <c r="G17" s="6">
        <f>F17/(1-C17*(1-F17))</f>
        <v>1.0217958730118009</v>
      </c>
      <c r="H17" s="4">
        <f>($B17-$B$3)/($B$16-$B$3)</f>
        <v>3.8429595511804915</v>
      </c>
      <c r="I17" s="1">
        <f>H17/C17</f>
        <v>3.9891375059484671</v>
      </c>
    </row>
    <row r="18" spans="1:9" x14ac:dyDescent="0.2">
      <c r="A18" t="s">
        <v>21</v>
      </c>
      <c r="B18">
        <v>220487835</v>
      </c>
      <c r="C18" s="1">
        <v>0.75593299999999997</v>
      </c>
      <c r="D18" s="1">
        <f>$B18/$B$3-1</f>
        <v>0.74277073437360164</v>
      </c>
      <c r="E18" s="1">
        <f>D18/C18</f>
        <v>0.98258805260995574</v>
      </c>
      <c r="F18" s="6">
        <f>POWER(B18/1000,1/(1+$D$1))</f>
        <v>2.4080767851248681</v>
      </c>
      <c r="G18" s="6">
        <f>F18/(1-C18*(1-F18))</f>
        <v>1.1664711914368062</v>
      </c>
      <c r="H18" s="4">
        <f>($B18-$B$3)/($B$16-$B$3)</f>
        <v>4.7893918085485812</v>
      </c>
      <c r="I18" s="1">
        <f>H18/C18</f>
        <v>6.3357358503314201</v>
      </c>
    </row>
    <row r="19" spans="1:9" x14ac:dyDescent="0.2">
      <c r="A19" t="s">
        <v>23</v>
      </c>
      <c r="B19">
        <v>220565009</v>
      </c>
      <c r="C19" s="1">
        <v>0.56878799999999996</v>
      </c>
      <c r="D19" s="1">
        <f>$B19/$B$3-1</f>
        <v>0.74338072988040382</v>
      </c>
      <c r="E19" s="1">
        <f>D19/C19</f>
        <v>1.306955719671308</v>
      </c>
      <c r="F19" s="6">
        <f>POWER(B19/1000,1/(1+$D$1))</f>
        <v>2.4081369798044734</v>
      </c>
      <c r="G19" s="6">
        <f>F19/(1-C19*(1-F19))</f>
        <v>1.3371619584081422</v>
      </c>
      <c r="H19" s="4">
        <f>($B19-$B$3)/($B$16-$B$3)</f>
        <v>4.7933250645969547</v>
      </c>
      <c r="I19" s="1">
        <f>H19/C19</f>
        <v>8.4272612372218738</v>
      </c>
    </row>
    <row r="20" spans="1:9" x14ac:dyDescent="0.2">
      <c r="A20" t="s">
        <v>17</v>
      </c>
      <c r="B20">
        <v>225313498</v>
      </c>
      <c r="C20" s="1">
        <v>0.89715599999999995</v>
      </c>
      <c r="D20" s="1">
        <f>$B20/$B$3-1</f>
        <v>0.78091353826275745</v>
      </c>
      <c r="E20" s="1">
        <f>D20/C20</f>
        <v>0.87043227517038002</v>
      </c>
      <c r="F20" s="6">
        <f>POWER(B20/1000,1/(1+$D$1))</f>
        <v>2.4118036249781305</v>
      </c>
      <c r="G20" s="6">
        <f>F20/(1-C20*(1-F20))</f>
        <v>1.0640585077135858</v>
      </c>
      <c r="H20" s="4">
        <f>($B20-$B$3)/($B$16-$B$3)</f>
        <v>5.035336921956767</v>
      </c>
      <c r="I20" s="1">
        <f>H20/C20</f>
        <v>5.6125544743130149</v>
      </c>
    </row>
    <row r="21" spans="1:9" x14ac:dyDescent="0.2">
      <c r="A21" t="s">
        <v>18</v>
      </c>
      <c r="B21">
        <v>229736804</v>
      </c>
      <c r="C21" s="1">
        <v>0.91808100000000004</v>
      </c>
      <c r="D21" s="1">
        <f>$B21/$B$3-1</f>
        <v>0.81587604876125797</v>
      </c>
      <c r="E21" s="1">
        <f>D21/C21</f>
        <v>0.88867545321301489</v>
      </c>
      <c r="F21" s="6">
        <f>POWER(B21/1000,1/(1+$D$1))</f>
        <v>2.4151551830119402</v>
      </c>
      <c r="G21" s="6">
        <f>F21/(1-C21*(1-F21))</f>
        <v>1.0504204644093145</v>
      </c>
      <c r="H21" s="4">
        <f>($B21-$B$3)/($B$16-$B$3)</f>
        <v>5.2607754774068907</v>
      </c>
      <c r="I21" s="1">
        <f>H21/C21</f>
        <v>5.7301866364807577</v>
      </c>
    </row>
    <row r="22" spans="1:9" x14ac:dyDescent="0.2">
      <c r="A22" t="s">
        <v>19</v>
      </c>
      <c r="B22">
        <v>238063048</v>
      </c>
      <c r="C22" s="1">
        <v>0.94775299999999996</v>
      </c>
      <c r="D22" s="1">
        <f>$B22/$B$3-1</f>
        <v>0.88168799875139592</v>
      </c>
      <c r="E22" s="1">
        <f>D22/C22</f>
        <v>0.93029301806630627</v>
      </c>
      <c r="F22" s="6">
        <f>POWER(B22/1000,1/(1+$D$1))</f>
        <v>2.4213046040901793</v>
      </c>
      <c r="G22" s="6">
        <f>F22/(1-C22*(1-F22))</f>
        <v>1.0316393079063995</v>
      </c>
      <c r="H22" s="4">
        <f>($B22-$B$3)/($B$16-$B$3)</f>
        <v>5.6851314726026247</v>
      </c>
      <c r="I22" s="1">
        <f>H22/C22</f>
        <v>5.9985370371843985</v>
      </c>
    </row>
    <row r="23" spans="1:9" x14ac:dyDescent="0.2">
      <c r="A23" t="s">
        <v>24</v>
      </c>
      <c r="B23">
        <v>238841473</v>
      </c>
      <c r="C23" s="1">
        <v>0.599244</v>
      </c>
      <c r="D23" s="1">
        <f>$B23/$B$3-1</f>
        <v>0.88784079311714748</v>
      </c>
      <c r="E23" s="1">
        <f>D23/C23</f>
        <v>1.4816014730512905</v>
      </c>
      <c r="F23" s="6">
        <f>POWER(B23/1000,1/(1+$D$1))</f>
        <v>2.4218692650269475</v>
      </c>
      <c r="G23" s="6">
        <f>F23/(1-C23*(1-F23))</f>
        <v>1.3076718648554875</v>
      </c>
      <c r="H23" s="4">
        <f>($B23-$B$3)/($B$16-$B$3)</f>
        <v>5.7248047413130108</v>
      </c>
      <c r="I23" s="1">
        <f>H23/C23</f>
        <v>9.5533784924221372</v>
      </c>
    </row>
    <row r="24" spans="1:9" ht="15" x14ac:dyDescent="0.25">
      <c r="A24" s="2" t="s">
        <v>20</v>
      </c>
      <c r="B24" s="2">
        <v>245327970</v>
      </c>
      <c r="C24" s="3">
        <v>1</v>
      </c>
      <c r="D24" s="3">
        <f>$B24/$B$3-1</f>
        <v>0.93911109172660212</v>
      </c>
      <c r="E24" s="3">
        <f>D24/C24</f>
        <v>0.93911109172660212</v>
      </c>
      <c r="F24" s="7">
        <f>POWER(B24/1000,1/(1+$D$1))</f>
        <v>2.4265091495353563</v>
      </c>
      <c r="G24" s="7">
        <f>F24/(1-C24*(1-F24))</f>
        <v>1</v>
      </c>
      <c r="H24" s="8">
        <f>($B24-$B$3)/($B$16-$B$3)</f>
        <v>6.055396048722347</v>
      </c>
      <c r="I24" s="3">
        <f>H24/C24</f>
        <v>6.055396048722347</v>
      </c>
    </row>
    <row r="25" spans="1:9" ht="15" x14ac:dyDescent="0.25">
      <c r="A25" t="s">
        <v>32</v>
      </c>
      <c r="D25" s="3">
        <f>$B25/$B$3-1</f>
        <v>-1</v>
      </c>
      <c r="E25" s="3" t="e">
        <f>D25/C25</f>
        <v>#DIV/0!</v>
      </c>
      <c r="F25" s="7">
        <f>POWER(B25/1000,1/(1+$D$1))</f>
        <v>0</v>
      </c>
      <c r="G25" s="7">
        <f>F25/(1-C25*(1-F25))</f>
        <v>0</v>
      </c>
      <c r="H25" s="8">
        <f>($B25-$B$3)/($B$16-$B$3)</f>
        <v>-6.4480082304098882</v>
      </c>
      <c r="I25" s="3" t="e">
        <f>H25/C25</f>
        <v>#DIV/0!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"/>
  <sheetViews>
    <sheetView tabSelected="1" zoomScale="200" zoomScaleNormal="200" workbookViewId="0">
      <selection activeCell="E117" sqref="E117"/>
    </sheetView>
  </sheetViews>
  <sheetFormatPr baseColWidth="10" defaultColWidth="11.5703125" defaultRowHeight="12.75" x14ac:dyDescent="0.2"/>
  <cols>
    <col min="1" max="1" width="23.28515625" customWidth="1"/>
    <col min="3" max="3" width="12.28515625" bestFit="1" customWidth="1"/>
    <col min="5" max="5" width="8.5703125" customWidth="1"/>
    <col min="7" max="7" width="12" customWidth="1"/>
    <col min="10" max="10" width="14.85546875" customWidth="1"/>
  </cols>
  <sheetData>
    <row r="1" spans="1:10" x14ac:dyDescent="0.2">
      <c r="A1" t="s">
        <v>29</v>
      </c>
      <c r="B1" s="6">
        <f>1+D8</f>
        <v>1.0152339291746004</v>
      </c>
      <c r="C1" t="s">
        <v>30</v>
      </c>
      <c r="D1">
        <v>13</v>
      </c>
      <c r="F1" t="s">
        <v>45</v>
      </c>
      <c r="G1" s="5">
        <f>MAX(B:B)</f>
        <v>245536473</v>
      </c>
    </row>
    <row r="2" spans="1:10" x14ac:dyDescent="0.2">
      <c r="A2" t="s">
        <v>0</v>
      </c>
      <c r="B2" t="s">
        <v>1</v>
      </c>
      <c r="C2" t="s">
        <v>2</v>
      </c>
      <c r="D2" t="s">
        <v>3</v>
      </c>
      <c r="E2" t="s">
        <v>84</v>
      </c>
      <c r="F2" t="s">
        <v>4</v>
      </c>
      <c r="G2" t="s">
        <v>31</v>
      </c>
      <c r="H2" t="s">
        <v>29</v>
      </c>
      <c r="I2" t="s">
        <v>5</v>
      </c>
      <c r="J2" t="s">
        <v>6</v>
      </c>
    </row>
    <row r="3" spans="1:10" s="2" customFormat="1" ht="15" x14ac:dyDescent="0.25">
      <c r="A3" s="2" t="s">
        <v>7</v>
      </c>
      <c r="B3" s="2">
        <v>126515686</v>
      </c>
      <c r="C3" s="3">
        <v>0</v>
      </c>
      <c r="D3" s="3">
        <f t="shared" ref="D3" si="0">$B3/$B$3-1</f>
        <v>0</v>
      </c>
      <c r="E3" s="3" t="s">
        <v>85</v>
      </c>
      <c r="F3" s="3">
        <v>0</v>
      </c>
      <c r="G3" s="7">
        <f>POWER(B3/1000,1/(1+$D$1))</f>
        <v>2.3144024687958189</v>
      </c>
      <c r="H3" s="7">
        <f>G3/(1-C3*(1-G3))</f>
        <v>2.3144024687958189</v>
      </c>
      <c r="I3" s="8">
        <f>($B3-$B$3)/($G$1-$B$3)</f>
        <v>0</v>
      </c>
      <c r="J3" s="3">
        <v>0</v>
      </c>
    </row>
    <row r="4" spans="1:10" x14ac:dyDescent="0.2">
      <c r="A4" t="s">
        <v>36</v>
      </c>
      <c r="B4">
        <v>125915011</v>
      </c>
      <c r="C4" s="4">
        <v>3.2710299999999998E-2</v>
      </c>
      <c r="D4" s="1">
        <f>$B4/$B$3-1</f>
        <v>-4.7478302413820339E-3</v>
      </c>
      <c r="E4" s="5">
        <f>COUNTIFS(D$4:D$116,"&lt;"&amp;D4,C$4:C$116,"&gt;="&amp;C4)</f>
        <v>0</v>
      </c>
      <c r="F4" s="1">
        <f>D4/C4</f>
        <v>-0.14514786600495974</v>
      </c>
      <c r="G4" s="6">
        <f>POWER(B4/1000,1/(1+$D$1))</f>
        <v>2.3136158483332827</v>
      </c>
      <c r="H4" s="6">
        <f>G4/(1-C4*(1-G4))</f>
        <v>2.2182983021599085</v>
      </c>
      <c r="I4" s="4">
        <f>($B4-$B$3)/($G$1-$B$3)</f>
        <v>-5.046807495904056E-3</v>
      </c>
      <c r="J4" s="1">
        <f>I4/C4</f>
        <v>-0.15428802230196778</v>
      </c>
    </row>
    <row r="5" spans="1:10" x14ac:dyDescent="0.2">
      <c r="A5" t="s">
        <v>66</v>
      </c>
      <c r="B5">
        <v>127646817</v>
      </c>
      <c r="C5" s="4">
        <v>7.9869700000000002E-2</v>
      </c>
      <c r="D5" s="1">
        <f>$B5/$B$3-1</f>
        <v>8.9406383964119041E-3</v>
      </c>
      <c r="E5" s="5">
        <f>COUNTIFS(D$4:D$116,"&lt;"&amp;D5,C$4:C$116,"&gt;="&amp;C5)</f>
        <v>0</v>
      </c>
      <c r="F5" s="1">
        <f>D5/C5</f>
        <v>0.11194030272320922</v>
      </c>
      <c r="G5" s="6">
        <f>POWER(B5/1000,1/(1+$D$1))</f>
        <v>2.3158743853926667</v>
      </c>
      <c r="H5" s="6">
        <f>G5/(1-C5*(1-G5))</f>
        <v>2.0956271330759528</v>
      </c>
      <c r="I5" s="4">
        <f>($B5-$B$3)/($G$1-$B$3)</f>
        <v>9.5036424183617598E-3</v>
      </c>
      <c r="J5" s="1">
        <f>I5/C5</f>
        <v>0.11898933410744951</v>
      </c>
    </row>
    <row r="6" spans="1:10" x14ac:dyDescent="0.2">
      <c r="A6" t="s">
        <v>62</v>
      </c>
      <c r="B6">
        <v>127979572</v>
      </c>
      <c r="C6" s="1">
        <v>0.204453</v>
      </c>
      <c r="D6" s="1">
        <f>$B6/$B$3-1</f>
        <v>1.1570786566339253E-2</v>
      </c>
      <c r="E6" s="5">
        <f>COUNTIFS(D$4:D$116,"&lt;"&amp;D6,C$4:C$116,"&gt;="&amp;C6)</f>
        <v>0</v>
      </c>
      <c r="F6" s="1">
        <f>D6/C6</f>
        <v>5.659387030926058E-2</v>
      </c>
      <c r="G6" s="6">
        <f>POWER(B6/1000,1/(1+$D$1))</f>
        <v>2.3163050869982795</v>
      </c>
      <c r="H6" s="6">
        <f>G6/(1-C6*(1-G6))</f>
        <v>1.825123298407221</v>
      </c>
      <c r="I6" s="4">
        <f>($B6-$B$3)/($G$1-$B$3)</f>
        <v>1.2299414555207066E-2</v>
      </c>
      <c r="J6" s="1">
        <f>I6/C6</f>
        <v>6.0157662422204938E-2</v>
      </c>
    </row>
    <row r="7" spans="1:10" x14ac:dyDescent="0.2">
      <c r="A7" t="s">
        <v>92</v>
      </c>
      <c r="B7">
        <v>128393228</v>
      </c>
      <c r="C7" s="4">
        <v>0.34036699999999998</v>
      </c>
      <c r="D7" s="1">
        <f>$B7/$B$3-1</f>
        <v>1.4840389040770896E-2</v>
      </c>
      <c r="E7" s="5">
        <f>COUNTIFS(D$4:D$116,"&lt;"&amp;D7,C$4:C$116,"&gt;="&amp;C7)</f>
        <v>0</v>
      </c>
      <c r="F7" s="1">
        <f>D7/C7</f>
        <v>4.3601139478183538E-2</v>
      </c>
      <c r="G7" s="6">
        <f>POWER(B7/1000,1/(1+$D$1))</f>
        <v>2.3168390553688964</v>
      </c>
      <c r="H7" s="6">
        <f>G7/(1-C7*(1-G7))</f>
        <v>1.5997965495761546</v>
      </c>
      <c r="I7" s="4">
        <f>($B7-$B$3)/($G$1-$B$3)</f>
        <v>1.577490829396045E-2</v>
      </c>
      <c r="J7" s="1">
        <f>I7/C7</f>
        <v>4.6346761859876108E-2</v>
      </c>
    </row>
    <row r="8" spans="1:10" s="2" customFormat="1" ht="15" x14ac:dyDescent="0.25">
      <c r="A8" t="s">
        <v>101</v>
      </c>
      <c r="B8">
        <v>128443017</v>
      </c>
      <c r="C8" s="4">
        <v>0.35980099999999998</v>
      </c>
      <c r="D8" s="1">
        <f>$B8/$B$3-1</f>
        <v>1.5233929174600425E-2</v>
      </c>
      <c r="E8" s="5">
        <f>COUNTIFS(D$4:D$116,"&lt;"&amp;D8,C$4:C$116,"&gt;="&amp;C8)</f>
        <v>0</v>
      </c>
      <c r="F8" s="1">
        <f>D8/C8</f>
        <v>4.2339874471167188E-2</v>
      </c>
      <c r="G8" s="6">
        <f>POWER(B8/1000,1/(1+$D$1))</f>
        <v>2.3169032178185414</v>
      </c>
      <c r="H8" s="6">
        <f>G8/(1-C8*(1-G8))</f>
        <v>1.5720361732630523</v>
      </c>
      <c r="I8" s="4">
        <f>($B8-$B$3)/($G$1-$B$3)</f>
        <v>1.6193230179195505E-2</v>
      </c>
      <c r="J8" s="1">
        <f>I8/C8</f>
        <v>4.5006073299394683E-2</v>
      </c>
    </row>
    <row r="9" spans="1:10" x14ac:dyDescent="0.2">
      <c r="A9" t="s">
        <v>8</v>
      </c>
      <c r="B9">
        <v>130817411</v>
      </c>
      <c r="C9" s="1">
        <v>0.37291200000000002</v>
      </c>
      <c r="D9" s="1">
        <f>$B9/$B$3-1</f>
        <v>3.4001515037431762E-2</v>
      </c>
      <c r="E9" s="5">
        <f>COUNTIFS(D$4:D$116,"&lt;"&amp;D9,C$4:C$116,"&gt;="&amp;C9)</f>
        <v>0</v>
      </c>
      <c r="F9" s="1">
        <f>D9/C9</f>
        <v>9.117838803104153E-2</v>
      </c>
      <c r="G9" s="6">
        <f>POWER(B9/1000,1/(1+$D$1))</f>
        <v>2.3199365689637181</v>
      </c>
      <c r="H9" s="6">
        <f>G9/(1-C9*(1-G9))</f>
        <v>1.55468783429677</v>
      </c>
      <c r="I9" s="4">
        <f>($B9-$B$3)/($G$1-$B$3)</f>
        <v>3.6142636159849958E-2</v>
      </c>
      <c r="J9" s="1">
        <f>I9/C9</f>
        <v>9.692001372937839E-2</v>
      </c>
    </row>
    <row r="10" spans="1:10" x14ac:dyDescent="0.2">
      <c r="A10" t="s">
        <v>99</v>
      </c>
      <c r="B10">
        <v>141589601</v>
      </c>
      <c r="C10" s="4">
        <v>0.40617999999999999</v>
      </c>
      <c r="D10" s="1">
        <f>$B10/$B$3-1</f>
        <v>0.11914660921966624</v>
      </c>
      <c r="E10" s="5">
        <f>COUNTIFS(D$4:D$116,"&lt;"&amp;D10,C$4:C$116,"&gt;="&amp;C10)</f>
        <v>0</v>
      </c>
      <c r="F10" s="1">
        <f>D10/C10</f>
        <v>0.29333450494772328</v>
      </c>
      <c r="G10" s="6">
        <f>POWER(B10/1000,1/(1+$D$1))</f>
        <v>2.3330863418831371</v>
      </c>
      <c r="H10" s="6">
        <f>G10/(1-C10*(1-G10))</f>
        <v>1.5135434264653851</v>
      </c>
      <c r="I10" s="4">
        <f>($B10-$B$3)/($G$1-$B$3)</f>
        <v>0.12664943141402688</v>
      </c>
      <c r="J10" s="1">
        <f>I10/C10</f>
        <v>0.31180617315974907</v>
      </c>
    </row>
    <row r="11" spans="1:10" x14ac:dyDescent="0.2">
      <c r="A11" t="s">
        <v>10</v>
      </c>
      <c r="B11">
        <v>146136580</v>
      </c>
      <c r="C11" s="1">
        <v>0.420543</v>
      </c>
      <c r="D11" s="1">
        <f>$B11/$B$3-1</f>
        <v>0.1550866506782409</v>
      </c>
      <c r="E11" s="5">
        <f>COUNTIFS(D$4:D$116,"&lt;"&amp;D11,C$4:C$116,"&gt;="&amp;C11)</f>
        <v>0</v>
      </c>
      <c r="F11" s="1">
        <f>D11/C11</f>
        <v>0.36877715400860528</v>
      </c>
      <c r="G11" s="6">
        <f>POWER(B11/1000,1/(1+$D$1))</f>
        <v>2.3383598893421782</v>
      </c>
      <c r="H11" s="6">
        <f>G11/(1-C11*(1-G11))</f>
        <v>1.4962267774939291</v>
      </c>
      <c r="I11" s="4">
        <f>($B11-$B$3)/($G$1-$B$3)</f>
        <v>0.16485266561041981</v>
      </c>
      <c r="J11" s="1">
        <f>I11/C11</f>
        <v>0.39199954727678216</v>
      </c>
    </row>
    <row r="12" spans="1:10" x14ac:dyDescent="0.2">
      <c r="A12" t="s">
        <v>77</v>
      </c>
      <c r="B12">
        <v>165365719</v>
      </c>
      <c r="C12" s="4">
        <v>0.53234300000000001</v>
      </c>
      <c r="D12" s="1">
        <f>$B12/$B$3-1</f>
        <v>0.30707680785132041</v>
      </c>
      <c r="E12" s="5">
        <f>COUNTIFS(D$4:D$116,"&lt;"&amp;D12,C$4:C$116,"&gt;="&amp;C12)</f>
        <v>0</v>
      </c>
      <c r="F12" s="1">
        <f>D12/C12</f>
        <v>0.57684013474643303</v>
      </c>
      <c r="G12" s="6">
        <f>POWER(B12/1000,1/(1+$D$1))</f>
        <v>2.3590986711052002</v>
      </c>
      <c r="H12" s="6">
        <f>G12/(1-C12*(1-G12))</f>
        <v>1.3687783868529277</v>
      </c>
      <c r="I12" s="4">
        <f>($B12-$B$3)/($G$1-$B$3)</f>
        <v>0.32641384735592449</v>
      </c>
      <c r="J12" s="1">
        <f>I12/C12</f>
        <v>0.61316453368584634</v>
      </c>
    </row>
    <row r="13" spans="1:10" x14ac:dyDescent="0.2">
      <c r="A13" t="s">
        <v>53</v>
      </c>
      <c r="B13">
        <v>176826333</v>
      </c>
      <c r="C13" s="1">
        <v>0.55438799999999999</v>
      </c>
      <c r="D13" s="1">
        <f>$B13/$B$3-1</f>
        <v>0.39766331425496126</v>
      </c>
      <c r="E13" s="5">
        <f>COUNTIFS(D$4:D$116,"&lt;"&amp;D13,C$4:C$116,"&gt;="&amp;C13)</f>
        <v>0</v>
      </c>
      <c r="F13" s="1">
        <f>D13/C13</f>
        <v>0.71730144637863968</v>
      </c>
      <c r="G13" s="6">
        <f>POWER(B13/1000,1/(1+$D$1))</f>
        <v>2.3704171547351738</v>
      </c>
      <c r="H13" s="6">
        <f>G13/(1-C13*(1-G13))</f>
        <v>1.3470247585494832</v>
      </c>
      <c r="I13" s="4">
        <f>($B13-$B$3)/($G$1-$B$3)</f>
        <v>0.42270470787594439</v>
      </c>
      <c r="J13" s="1">
        <f>I13/C13</f>
        <v>0.76247088298437993</v>
      </c>
    </row>
    <row r="14" spans="1:10" x14ac:dyDescent="0.2">
      <c r="A14" t="s">
        <v>13</v>
      </c>
      <c r="B14">
        <v>201917988</v>
      </c>
      <c r="C14" s="1">
        <v>0.96335599999999999</v>
      </c>
      <c r="D14" s="1">
        <f>$B14/$B$3-1</f>
        <v>0.59599172548453794</v>
      </c>
      <c r="E14" s="5">
        <f>COUNTIFS(D$4:D$116,"&lt;"&amp;D14,C$4:C$116,"&gt;="&amp;C14)</f>
        <v>0</v>
      </c>
      <c r="F14" s="1">
        <f>D14/C14</f>
        <v>0.61866197489249863</v>
      </c>
      <c r="G14" s="6">
        <f>POWER(B14/1000,1/(1+$D$1))</f>
        <v>2.3929910380567025</v>
      </c>
      <c r="H14" s="6">
        <f>G14/(1-C14*(1-G14))</f>
        <v>1.0217958730118009</v>
      </c>
      <c r="I14" s="4">
        <f>($B14-$B$3)/($G$1-$B$3)</f>
        <v>0.63352212584512657</v>
      </c>
      <c r="J14" s="1">
        <f>I14/C14</f>
        <v>0.65761995134210671</v>
      </c>
    </row>
    <row r="15" spans="1:10" ht="15" x14ac:dyDescent="0.25">
      <c r="A15" s="9" t="s">
        <v>131</v>
      </c>
      <c r="B15" s="9">
        <v>126856944</v>
      </c>
      <c r="C15" s="12">
        <v>2.3052300000000001E-2</v>
      </c>
      <c r="D15" s="10">
        <f>$B15/$B$3-1</f>
        <v>2.6973572273085722E-3</v>
      </c>
      <c r="E15" s="14">
        <f>COUNTIFS(D$4:D$116,"&lt;"&amp;D15,C$4:C$116,"&gt;="&amp;C15)</f>
        <v>1</v>
      </c>
      <c r="F15" s="10">
        <f>D15/C15</f>
        <v>0.11701032987201156</v>
      </c>
      <c r="G15" s="11">
        <f>POWER(B15/1000,1/(1+$D$1))</f>
        <v>2.3148478234856467</v>
      </c>
      <c r="H15" s="11">
        <f>G15/(1-C15*(1-G15))</f>
        <v>2.2467482842728472</v>
      </c>
      <c r="I15" s="12">
        <f>($B15-$B$3)/($G$1-$B$3)</f>
        <v>2.8672134389432329E-3</v>
      </c>
      <c r="J15" s="10">
        <f>I15/C15</f>
        <v>0.12437862768327815</v>
      </c>
    </row>
    <row r="16" spans="1:10" ht="15" x14ac:dyDescent="0.25">
      <c r="A16" s="9" t="s">
        <v>54</v>
      </c>
      <c r="B16" s="9">
        <v>165819838</v>
      </c>
      <c r="C16" s="10">
        <v>0.42268800000000001</v>
      </c>
      <c r="D16" s="10">
        <f>$B16/$B$3-1</f>
        <v>0.31066623627998191</v>
      </c>
      <c r="E16" s="5">
        <f>COUNTIFS(D$4:D$116,"&lt;"&amp;D16,C$4:C$116,"&gt;="&amp;C16)</f>
        <v>1</v>
      </c>
      <c r="F16" s="10">
        <f>D16/C16</f>
        <v>0.73497765794151215</v>
      </c>
      <c r="G16" s="11">
        <f>POWER(B16/1000,1/(1+$D$1))</f>
        <v>2.3595608277041564</v>
      </c>
      <c r="H16" s="11">
        <f>G16/(1-C16*(1-G16))</f>
        <v>1.4984477744965023</v>
      </c>
      <c r="I16" s="12">
        <f>($B16-$B$3)/($G$1-$B$3)</f>
        <v>0.33022930691930308</v>
      </c>
      <c r="J16" s="10">
        <f>I16/C16</f>
        <v>0.78126018935787878</v>
      </c>
    </row>
    <row r="17" spans="1:10" ht="15" x14ac:dyDescent="0.25">
      <c r="A17" s="9" t="s">
        <v>114</v>
      </c>
      <c r="B17" s="9">
        <v>175514567</v>
      </c>
      <c r="C17" s="10">
        <v>0.48751299999999997</v>
      </c>
      <c r="D17" s="10">
        <f>$B17/$B$3-1</f>
        <v>0.38729490823770263</v>
      </c>
      <c r="E17" s="14">
        <f>COUNTIFS(D$4:D$116,"&lt;"&amp;D17,C$4:C$116,"&gt;="&amp;C17)</f>
        <v>1</v>
      </c>
      <c r="F17" s="10">
        <f>D17/C17</f>
        <v>0.79442990902335453</v>
      </c>
      <c r="G17" s="11">
        <f>POWER(B17/1000,1/(1+$D$1))</f>
        <v>2.3691567600243744</v>
      </c>
      <c r="H17" s="11">
        <f>G17/(1-C17*(1-G17))</f>
        <v>1.4207992401044558</v>
      </c>
      <c r="I17" s="12">
        <f>($B17-$B$3)/($G$1-$B$3)</f>
        <v>0.41168338938978788</v>
      </c>
      <c r="J17" s="10">
        <f>I17/C17</f>
        <v>0.84445622863346803</v>
      </c>
    </row>
    <row r="18" spans="1:10" ht="15" x14ac:dyDescent="0.25">
      <c r="A18" s="9" t="s">
        <v>126</v>
      </c>
      <c r="B18" s="9">
        <v>208846325</v>
      </c>
      <c r="C18" s="12">
        <v>0.87741199999999997</v>
      </c>
      <c r="D18" s="10">
        <f>$B18/$B$3-1</f>
        <v>0.6507543973638179</v>
      </c>
      <c r="E18" s="14">
        <f>COUNTIFS(D$4:D$116,"&lt;"&amp;D18,C$4:C$116,"&gt;="&amp;C18)</f>
        <v>1</v>
      </c>
      <c r="F18" s="10">
        <f>D18/C18</f>
        <v>0.74167483162279291</v>
      </c>
      <c r="G18" s="11">
        <f>POWER(B18/1000,1/(1+$D$1))</f>
        <v>2.3987646010048351</v>
      </c>
      <c r="H18" s="11">
        <f>G18/(1-C18*(1-G18))</f>
        <v>1.0769866231144554</v>
      </c>
      <c r="I18" s="12">
        <f>($B18-$B$3)/($G$1-$B$3)</f>
        <v>0.69173327680987351</v>
      </c>
      <c r="J18" s="10">
        <f>I18/C18</f>
        <v>0.78837909307129783</v>
      </c>
    </row>
    <row r="19" spans="1:10" ht="15" x14ac:dyDescent="0.25">
      <c r="A19" s="9" t="s">
        <v>17</v>
      </c>
      <c r="B19" s="9">
        <v>225313498</v>
      </c>
      <c r="C19" s="10">
        <v>0.89715599999999995</v>
      </c>
      <c r="D19" s="10">
        <f>$B19/$B$3-1</f>
        <v>0.78091353826275745</v>
      </c>
      <c r="E19" s="5">
        <f>COUNTIFS(D$4:D$116,"&lt;"&amp;D19,C$4:C$116,"&gt;="&amp;C19)</f>
        <v>1</v>
      </c>
      <c r="F19" s="10">
        <f>D19/C19</f>
        <v>0.87043227517038002</v>
      </c>
      <c r="G19" s="11">
        <f>POWER(B19/1000,1/(1+$D$1))</f>
        <v>2.4118036249781305</v>
      </c>
      <c r="H19" s="11">
        <f>G19/(1-C19*(1-G19))</f>
        <v>1.0640585077135858</v>
      </c>
      <c r="I19" s="12">
        <f>($B19-$B$3)/($G$1-$B$3)</f>
        <v>0.83008871383113947</v>
      </c>
      <c r="J19" s="10">
        <f>I19/C19</f>
        <v>0.92524456597418903</v>
      </c>
    </row>
    <row r="20" spans="1:10" ht="15" x14ac:dyDescent="0.25">
      <c r="A20" s="9" t="s">
        <v>18</v>
      </c>
      <c r="B20" s="9">
        <v>229736804</v>
      </c>
      <c r="C20" s="10">
        <v>0.91808100000000004</v>
      </c>
      <c r="D20" s="10">
        <f>$B20/$B$3-1</f>
        <v>0.81587604876125797</v>
      </c>
      <c r="E20" s="5">
        <f>COUNTIFS(D$4:D$116,"&lt;"&amp;D20,C$4:C$116,"&gt;="&amp;C20)</f>
        <v>1</v>
      </c>
      <c r="F20" s="10">
        <f>D20/C20</f>
        <v>0.88867545321301489</v>
      </c>
      <c r="G20" s="11">
        <f>POWER(B20/1000,1/(1+$D$1))</f>
        <v>2.4151551830119402</v>
      </c>
      <c r="H20" s="11">
        <f>G20/(1-C20*(1-G20))</f>
        <v>1.0504204644093145</v>
      </c>
      <c r="I20" s="12">
        <f>($B20-$B$3)/($G$1-$B$3)</f>
        <v>0.86725286062845475</v>
      </c>
      <c r="J20" s="10">
        <f>I20/C20</f>
        <v>0.94463654146905851</v>
      </c>
    </row>
    <row r="21" spans="1:10" ht="15" x14ac:dyDescent="0.25">
      <c r="A21" s="9" t="s">
        <v>19</v>
      </c>
      <c r="B21" s="9">
        <v>238063048</v>
      </c>
      <c r="C21" s="10">
        <v>0.94775299999999996</v>
      </c>
      <c r="D21" s="10">
        <f>$B21/$B$3-1</f>
        <v>0.88168799875139592</v>
      </c>
      <c r="E21" s="5">
        <f>COUNTIFS(D$4:D$116,"&lt;"&amp;D21,C$4:C$116,"&gt;="&amp;C21)</f>
        <v>1</v>
      </c>
      <c r="F21" s="10">
        <f>D21/C21</f>
        <v>0.93029301806630627</v>
      </c>
      <c r="G21" s="11">
        <f>POWER(B21/1000,1/(1+$D$1))</f>
        <v>2.4213046040901793</v>
      </c>
      <c r="H21" s="11">
        <f>G21/(1-C21*(1-G21))</f>
        <v>1.0316393079063995</v>
      </c>
      <c r="I21" s="12">
        <f>($B21-$B$3)/($G$1-$B$3)</f>
        <v>0.937209077604234</v>
      </c>
      <c r="J21" s="10">
        <f>I21/C21</f>
        <v>0.98887482034267793</v>
      </c>
    </row>
    <row r="22" spans="1:10" ht="15" x14ac:dyDescent="0.25">
      <c r="A22" s="9" t="s">
        <v>46</v>
      </c>
      <c r="B22" s="9">
        <v>127224504</v>
      </c>
      <c r="C22" s="12">
        <v>1.4341100000000001E-2</v>
      </c>
      <c r="D22" s="10">
        <f>$B22/$B$3-1</f>
        <v>5.6026096242327572E-3</v>
      </c>
      <c r="E22" s="5">
        <f>COUNTIFS(D$4:D$116,"&lt;"&amp;D22,C$4:C$116,"&gt;="&amp;C22)</f>
        <v>2</v>
      </c>
      <c r="F22" s="10">
        <f>D22/C22</f>
        <v>0.39066805365228308</v>
      </c>
      <c r="G22" s="11">
        <f>POWER(B22/1000,1/(1+$D$1))</f>
        <v>2.3153262606113532</v>
      </c>
      <c r="H22" s="11">
        <f>G22/(1-C22*(1-G22))</f>
        <v>2.2724603291285139</v>
      </c>
      <c r="I22" s="12">
        <f>($B22-$B$3)/($G$1-$B$3)</f>
        <v>5.9554134858812516E-3</v>
      </c>
      <c r="J22" s="10">
        <f>I22/C22</f>
        <v>0.4152689463068559</v>
      </c>
    </row>
    <row r="23" spans="1:10" ht="15" x14ac:dyDescent="0.25">
      <c r="A23" s="9" t="s">
        <v>111</v>
      </c>
      <c r="B23" s="9">
        <v>127339148</v>
      </c>
      <c r="C23" s="10">
        <v>1.4489699999999999E-2</v>
      </c>
      <c r="D23" s="10">
        <f>$B23/$B$3-1</f>
        <v>6.5087739396993971E-3</v>
      </c>
      <c r="E23" s="14">
        <f>COUNTIFS(D$4:D$116,"&lt;"&amp;D23,C$4:C$116,"&gt;="&amp;C23)</f>
        <v>2</v>
      </c>
      <c r="F23" s="10">
        <f>D23/C23</f>
        <v>0.449200048289433</v>
      </c>
      <c r="G23" s="11">
        <f>POWER(B23/1000,1/(1+$D$1))</f>
        <v>2.3154752252183464</v>
      </c>
      <c r="H23" s="11">
        <f>G23/(1-C23*(1-G23))</f>
        <v>2.2721658327127519</v>
      </c>
      <c r="I23" s="12">
        <f>($B23-$B$3)/($G$1-$B$3)</f>
        <v>6.9186401867767852E-3</v>
      </c>
      <c r="J23" s="10">
        <f>I23/C23</f>
        <v>0.47748677935200767</v>
      </c>
    </row>
    <row r="24" spans="1:10" ht="15" x14ac:dyDescent="0.25">
      <c r="A24" s="9" t="s">
        <v>80</v>
      </c>
      <c r="B24" s="9">
        <v>130766169</v>
      </c>
      <c r="C24" s="12">
        <v>0.31392199999999998</v>
      </c>
      <c r="D24" s="10">
        <f>$B24/$B$3-1</f>
        <v>3.3596490161702075E-2</v>
      </c>
      <c r="E24" s="14">
        <f>COUNTIFS(D$4:D$116,"&lt;"&amp;D24,C$4:C$116,"&gt;="&amp;C24)</f>
        <v>2</v>
      </c>
      <c r="F24" s="10">
        <f>D24/C24</f>
        <v>0.10702177662509182</v>
      </c>
      <c r="G24" s="11">
        <f>POWER(B24/1000,1/(1+$D$1))</f>
        <v>2.3198716476061985</v>
      </c>
      <c r="H24" s="11">
        <f>G24/(1-C24*(1-G24))</f>
        <v>1.6402540992707311</v>
      </c>
      <c r="I24" s="12">
        <f>($B24-$B$3)/($G$1-$B$3)</f>
        <v>3.571210632307447E-2</v>
      </c>
      <c r="J24" s="10">
        <f>I24/C24</f>
        <v>0.1137610818071829</v>
      </c>
    </row>
    <row r="25" spans="1:10" ht="15" x14ac:dyDescent="0.25">
      <c r="A25" s="9" t="s">
        <v>104</v>
      </c>
      <c r="B25" s="9">
        <v>131849632</v>
      </c>
      <c r="C25" s="12">
        <v>0.34117900000000001</v>
      </c>
      <c r="D25" s="10">
        <f>$B25/$B$3-1</f>
        <v>4.2160353143878115E-2</v>
      </c>
      <c r="E25" s="14">
        <f>COUNTIFS(D$4:D$116,"&lt;"&amp;D25,C$4:C$116,"&gt;="&amp;C25)</f>
        <v>2</v>
      </c>
      <c r="F25" s="10">
        <f>D25/C25</f>
        <v>0.12357253272879666</v>
      </c>
      <c r="G25" s="11">
        <f>POWER(B25/1000,1/(1+$D$1))</f>
        <v>2.3212393436863672</v>
      </c>
      <c r="H25" s="11">
        <f>G25/(1-C25*(1-G25))</f>
        <v>1.5999950060096286</v>
      </c>
      <c r="I25" s="12">
        <f>($B25-$B$3)/($G$1-$B$3)</f>
        <v>4.4815247272730604E-2</v>
      </c>
      <c r="J25" s="10">
        <f>I25/C25</f>
        <v>0.13135406127789401</v>
      </c>
    </row>
    <row r="26" spans="1:10" ht="15" x14ac:dyDescent="0.25">
      <c r="A26" s="9" t="s">
        <v>122</v>
      </c>
      <c r="B26" s="9">
        <v>148459616</v>
      </c>
      <c r="C26" s="12">
        <v>0.387795</v>
      </c>
      <c r="D26" s="10">
        <f>$B26/$B$3-1</f>
        <v>0.17344829478298851</v>
      </c>
      <c r="E26" s="14">
        <f>COUNTIFS(D$4:D$116,"&lt;"&amp;D26,C$4:C$116,"&gt;="&amp;C26)</f>
        <v>2</v>
      </c>
      <c r="F26" s="10">
        <f>D26/C26</f>
        <v>0.4472680018643575</v>
      </c>
      <c r="G26" s="11">
        <f>POWER(B26/1000,1/(1+$D$1))</f>
        <v>2.3409955880535667</v>
      </c>
      <c r="H26" s="11">
        <f>G26/(1-C26*(1-G26))</f>
        <v>1.5400968773332522</v>
      </c>
      <c r="I26" s="12">
        <f>($B26-$B$3)/($G$1-$B$3)</f>
        <v>0.18437056713463001</v>
      </c>
      <c r="J26" s="10">
        <f>I26/C26</f>
        <v>0.47543306936559271</v>
      </c>
    </row>
    <row r="27" spans="1:10" ht="15" x14ac:dyDescent="0.25">
      <c r="A27" s="9" t="s">
        <v>76</v>
      </c>
      <c r="B27" s="9">
        <v>157937907</v>
      </c>
      <c r="C27" s="12">
        <v>0.40089900000000001</v>
      </c>
      <c r="D27" s="10">
        <f>$B27/$B$3-1</f>
        <v>0.24836620654295793</v>
      </c>
      <c r="E27" s="5">
        <f>COUNTIFS(D$4:D$116,"&lt;"&amp;D27,C$4:C$116,"&gt;="&amp;C27)</f>
        <v>2</v>
      </c>
      <c r="F27" s="10">
        <f>D27/C27</f>
        <v>0.61952313810450499</v>
      </c>
      <c r="G27" s="11">
        <f>POWER(B27/1000,1/(1+$D$1))</f>
        <v>2.3513671990007627</v>
      </c>
      <c r="H27" s="11">
        <f>G27/(1-C27*(1-G27))</f>
        <v>1.5251170848632269</v>
      </c>
      <c r="I27" s="12">
        <f>($B27-$B$3)/($G$1-$B$3)</f>
        <v>0.26400616053731857</v>
      </c>
      <c r="J27" s="10">
        <f>I27/C27</f>
        <v>0.65853534315954532</v>
      </c>
    </row>
    <row r="28" spans="1:10" ht="15" x14ac:dyDescent="0.25">
      <c r="A28" s="9" t="s">
        <v>55</v>
      </c>
      <c r="B28" s="9">
        <v>178084360</v>
      </c>
      <c r="C28" s="12">
        <v>0.50529299999999999</v>
      </c>
      <c r="D28" s="10">
        <f>$B28/$B$3-1</f>
        <v>0.40760695871340413</v>
      </c>
      <c r="E28" s="5">
        <f>COUNTIFS(D$4:D$116,"&lt;"&amp;D28,C$4:C$116,"&gt;="&amp;C28)</f>
        <v>2</v>
      </c>
      <c r="F28" s="10">
        <f>D28/C28</f>
        <v>0.80667446157655887</v>
      </c>
      <c r="G28" s="11">
        <f>POWER(B28/1000,1/(1+$D$1))</f>
        <v>2.3716177853172704</v>
      </c>
      <c r="H28" s="11">
        <f>G28/(1-C28*(1-G28))</f>
        <v>1.400780460564407</v>
      </c>
      <c r="I28" s="12">
        <f>($B28-$B$3)/($G$1-$B$3)</f>
        <v>0.43327451699676628</v>
      </c>
      <c r="J28" s="10">
        <f>I28/C28</f>
        <v>0.85747183712571973</v>
      </c>
    </row>
    <row r="29" spans="1:10" ht="15" x14ac:dyDescent="0.25">
      <c r="A29" s="9" t="s">
        <v>98</v>
      </c>
      <c r="B29" s="9">
        <v>199321180</v>
      </c>
      <c r="C29" s="12">
        <v>0.53047</v>
      </c>
      <c r="D29" s="10">
        <f>$B29/$B$3-1</f>
        <v>0.57546614417440689</v>
      </c>
      <c r="E29" s="14">
        <f>COUNTIFS(D$4:D$116,"&lt;"&amp;D29,C$4:C$116,"&gt;="&amp;C29)</f>
        <v>2</v>
      </c>
      <c r="F29" s="10">
        <f>D29/C29</f>
        <v>1.0848231646924555</v>
      </c>
      <c r="G29" s="11">
        <f>POWER(B29/1000,1/(1+$D$1))</f>
        <v>2.3907795486642369</v>
      </c>
      <c r="H29" s="11">
        <f>G29/(1-C29*(1-G29))</f>
        <v>1.3757769519309109</v>
      </c>
      <c r="I29" s="12">
        <f>($B29-$B$3)/($G$1-$B$3)</f>
        <v>0.61170402107994803</v>
      </c>
      <c r="J29" s="10">
        <f>I29/C29</f>
        <v>1.1531359380925368</v>
      </c>
    </row>
    <row r="30" spans="1:10" ht="15" x14ac:dyDescent="0.25">
      <c r="A30" s="9" t="s">
        <v>134</v>
      </c>
      <c r="B30" s="9">
        <v>212414222</v>
      </c>
      <c r="C30" s="12">
        <v>0.69159800000000005</v>
      </c>
      <c r="D30" s="10">
        <f>$B30/$B$3-1</f>
        <v>0.67895561977982721</v>
      </c>
      <c r="E30" s="14">
        <f>COUNTIFS(D$4:D$116,"&lt;"&amp;D30,C$4:C$116,"&gt;="&amp;C30)</f>
        <v>2</v>
      </c>
      <c r="F30" s="10">
        <f>D30/C30</f>
        <v>0.98172004514158107</v>
      </c>
      <c r="G30" s="11">
        <f>POWER(B30/1000,1/(1+$D$1))</f>
        <v>2.4016687859170998</v>
      </c>
      <c r="H30" s="11">
        <f>G30/(1-C30*(1-G30))</f>
        <v>1.219497999482567</v>
      </c>
      <c r="I30" s="12">
        <f>($B30-$B$3)/($G$1-$B$3)</f>
        <v>0.72171036812250289</v>
      </c>
      <c r="J30" s="10">
        <f>I30/C30</f>
        <v>1.0435402764648001</v>
      </c>
    </row>
    <row r="31" spans="1:10" ht="15" x14ac:dyDescent="0.25">
      <c r="A31" s="9" t="s">
        <v>21</v>
      </c>
      <c r="B31" s="9">
        <v>220487835</v>
      </c>
      <c r="C31" s="10">
        <v>0.75593299999999997</v>
      </c>
      <c r="D31" s="10">
        <f>$B31/$B$3-1</f>
        <v>0.74277073437360164</v>
      </c>
      <c r="E31" s="5">
        <f>COUNTIFS(D$4:D$116,"&lt;"&amp;D31,C$4:C$116,"&gt;="&amp;C31)</f>
        <v>2</v>
      </c>
      <c r="F31" s="10">
        <f>D31/C31</f>
        <v>0.98258805260995574</v>
      </c>
      <c r="G31" s="11">
        <f>POWER(B31/1000,1/(1+$D$1))</f>
        <v>2.4080767851248681</v>
      </c>
      <c r="H31" s="11">
        <f>G31/(1-C31*(1-G31))</f>
        <v>1.1664711914368062</v>
      </c>
      <c r="I31" s="12">
        <f>($B31-$B$3)/($G$1-$B$3)</f>
        <v>0.78954400629194299</v>
      </c>
      <c r="J31" s="10">
        <f>I31/C31</f>
        <v>1.0444629435306343</v>
      </c>
    </row>
    <row r="32" spans="1:10" ht="15" x14ac:dyDescent="0.25">
      <c r="A32" s="9" t="s">
        <v>64</v>
      </c>
      <c r="B32" s="9">
        <v>128259549</v>
      </c>
      <c r="C32" s="10">
        <v>3.1557799999999997E-2</v>
      </c>
      <c r="D32" s="10">
        <f>$B32/$B$3-1</f>
        <v>1.3783769073504537E-2</v>
      </c>
      <c r="E32" s="5">
        <f>COUNTIFS(D$4:D$116,"&lt;"&amp;D32,C$4:C$116,"&gt;="&amp;C32)</f>
        <v>3</v>
      </c>
      <c r="F32" s="10">
        <f>D32/C32</f>
        <v>0.43677851667430995</v>
      </c>
      <c r="G32" s="11">
        <f>POWER(B32/1000,1/(1+$D$1))</f>
        <v>2.3166666705853696</v>
      </c>
      <c r="H32" s="11">
        <f>G32/(1-C32*(1-G32))</f>
        <v>2.2242467632132024</v>
      </c>
      <c r="I32" s="12">
        <f>($B32-$B$3)/($G$1-$B$3)</f>
        <v>1.4651751546559677E-2</v>
      </c>
      <c r="J32" s="10">
        <f>I32/C32</f>
        <v>0.46428304718832358</v>
      </c>
    </row>
    <row r="33" spans="1:10" ht="15" x14ac:dyDescent="0.25">
      <c r="A33" s="9" t="s">
        <v>89</v>
      </c>
      <c r="B33" s="9">
        <v>129370968</v>
      </c>
      <c r="C33" s="10">
        <v>0.103921</v>
      </c>
      <c r="D33" s="10">
        <f>$B33/$B$3-1</f>
        <v>2.2568600702999042E-2</v>
      </c>
      <c r="E33" s="14">
        <f>COUNTIFS(D$4:D$116,"&lt;"&amp;D33,C$4:C$116,"&gt;="&amp;C33)</f>
        <v>3</v>
      </c>
      <c r="F33" s="10">
        <f>D33/C33</f>
        <v>0.21717074222725957</v>
      </c>
      <c r="G33" s="11">
        <f>POWER(B33/1000,1/(1+$D$1))</f>
        <v>2.3180948492771964</v>
      </c>
      <c r="H33" s="11">
        <f>G33/(1-C33*(1-G33))</f>
        <v>2.0388216745689021</v>
      </c>
      <c r="I33" s="12">
        <f>($B33-$B$3)/($G$1-$B$3)</f>
        <v>2.3989775836383943E-2</v>
      </c>
      <c r="J33" s="10">
        <f>I33/C33</f>
        <v>0.23084627588633619</v>
      </c>
    </row>
    <row r="34" spans="1:10" ht="15" x14ac:dyDescent="0.25">
      <c r="A34" s="9" t="s">
        <v>90</v>
      </c>
      <c r="B34" s="9">
        <v>129868858</v>
      </c>
      <c r="C34" s="10">
        <v>0.188697</v>
      </c>
      <c r="D34" s="10">
        <f>$B34/$B$3-1</f>
        <v>2.6504002041296326E-2</v>
      </c>
      <c r="E34" s="14">
        <f>COUNTIFS(D$4:D$116,"&lt;"&amp;D34,C$4:C$116,"&gt;="&amp;C34)</f>
        <v>3</v>
      </c>
      <c r="F34" s="10">
        <f>D34/C34</f>
        <v>0.14045799372166132</v>
      </c>
      <c r="G34" s="11">
        <f>POWER(B34/1000,1/(1+$D$1))</f>
        <v>2.318730948636349</v>
      </c>
      <c r="H34" s="11">
        <f>G34/(1-C34*(1-G34))</f>
        <v>1.8567069306159087</v>
      </c>
      <c r="I34" s="12">
        <f>($B34-$B$3)/($G$1-$B$3)</f>
        <v>2.81729946887345E-2</v>
      </c>
      <c r="J34" s="10">
        <f>I34/C34</f>
        <v>0.14930282245469986</v>
      </c>
    </row>
    <row r="35" spans="1:10" ht="15" x14ac:dyDescent="0.25">
      <c r="A35" s="9" t="s">
        <v>83</v>
      </c>
      <c r="B35" s="9">
        <v>146108558</v>
      </c>
      <c r="C35" s="12">
        <v>0.354769</v>
      </c>
      <c r="D35" s="10">
        <f>$B35/$B$3-1</f>
        <v>0.15486516035647946</v>
      </c>
      <c r="E35" s="14">
        <f>COUNTIFS(D$4:D$116,"&lt;"&amp;D35,C$4:C$116,"&gt;="&amp;C35)</f>
        <v>3</v>
      </c>
      <c r="F35" s="10">
        <f>D35/C35</f>
        <v>0.43652393629792757</v>
      </c>
      <c r="G35" s="11">
        <f>POWER(B35/1000,1/(1+$D$1))</f>
        <v>2.3383278589560783</v>
      </c>
      <c r="H35" s="11">
        <f>G35/(1-C35*(1-G35))</f>
        <v>1.5855249803631337</v>
      </c>
      <c r="I35" s="12">
        <f>($B35-$B$3)/($G$1-$B$3)</f>
        <v>0.16461722774526771</v>
      </c>
      <c r="J35" s="10">
        <f>I35/C35</f>
        <v>0.46401243554331895</v>
      </c>
    </row>
    <row r="36" spans="1:10" ht="15" x14ac:dyDescent="0.25">
      <c r="A36" s="9" t="s">
        <v>112</v>
      </c>
      <c r="B36" s="9">
        <v>165886360</v>
      </c>
      <c r="C36" s="10">
        <v>0.41139799999999999</v>
      </c>
      <c r="D36" s="10">
        <f>$B36/$B$3-1</f>
        <v>0.31119203669337892</v>
      </c>
      <c r="E36" s="14">
        <f>COUNTIFS(D$4:D$116,"&lt;"&amp;D36,C$4:C$116,"&gt;="&amp;C36)</f>
        <v>3</v>
      </c>
      <c r="F36" s="10">
        <f>D36/C36</f>
        <v>0.75642574026460729</v>
      </c>
      <c r="G36" s="11">
        <f>POWER(B36/1000,1/(1+$D$1))</f>
        <v>2.3596284283859328</v>
      </c>
      <c r="H36" s="11">
        <f>G36/(1-C36*(1-G36))</f>
        <v>1.5132143681940711</v>
      </c>
      <c r="I36" s="12">
        <f>($B36-$B$3)/($G$1-$B$3)</f>
        <v>0.33078821769175498</v>
      </c>
      <c r="J36" s="10">
        <f>I36/C36</f>
        <v>0.8040588862652589</v>
      </c>
    </row>
    <row r="37" spans="1:10" ht="15" x14ac:dyDescent="0.25">
      <c r="A37" s="9" t="s">
        <v>130</v>
      </c>
      <c r="B37" s="9">
        <v>226082901</v>
      </c>
      <c r="C37" s="12">
        <v>0.84036599999999995</v>
      </c>
      <c r="D37" s="10">
        <f>$B37/$B$3-1</f>
        <v>0.78699502131300947</v>
      </c>
      <c r="E37" s="14">
        <f>COUNTIFS(D$4:D$116,"&lt;"&amp;D37,C$4:C$116,"&gt;="&amp;C37)</f>
        <v>3</v>
      </c>
      <c r="F37" s="10">
        <f>D37/C37</f>
        <v>0.93649079247971656</v>
      </c>
      <c r="G37" s="11">
        <f>POWER(B37/1000,1/(1+$D$1))</f>
        <v>2.4123909695854295</v>
      </c>
      <c r="H37" s="11">
        <f>G37/(1-C37*(1-G37))</f>
        <v>1.1030970810620224</v>
      </c>
      <c r="I37" s="12">
        <f>($B37-$B$3)/($G$1-$B$3)</f>
        <v>0.83655315604659886</v>
      </c>
      <c r="J37" s="10">
        <f>I37/C37</f>
        <v>0.99546287694480606</v>
      </c>
    </row>
    <row r="38" spans="1:10" ht="15" x14ac:dyDescent="0.25">
      <c r="A38" s="9" t="s">
        <v>118</v>
      </c>
      <c r="B38" s="9">
        <v>226092699</v>
      </c>
      <c r="C38" s="12">
        <v>0.86965199999999998</v>
      </c>
      <c r="D38" s="10">
        <f>$B38/$B$3-1</f>
        <v>0.78707246625529104</v>
      </c>
      <c r="E38" s="14">
        <f>COUNTIFS(D$4:D$116,"&lt;"&amp;D38,C$4:C$116,"&gt;="&amp;C38)</f>
        <v>3</v>
      </c>
      <c r="F38" s="10">
        <f>D38/C38</f>
        <v>0.90504301290089717</v>
      </c>
      <c r="G38" s="11">
        <f>POWER(B38/1000,1/(1+$D$1))</f>
        <v>2.4123984371783949</v>
      </c>
      <c r="H38" s="11">
        <f>G38/(1-C38*(1-G38))</f>
        <v>1.0826207037689402</v>
      </c>
      <c r="I38" s="12">
        <f>($B38-$B$3)/($G$1-$B$3)</f>
        <v>0.8366354778010332</v>
      </c>
      <c r="J38" s="10">
        <f>I38/C38</f>
        <v>0.96203478839930601</v>
      </c>
    </row>
    <row r="39" spans="1:10" ht="15" x14ac:dyDescent="0.25">
      <c r="A39" s="9" t="s">
        <v>67</v>
      </c>
      <c r="B39" s="9">
        <v>243657283</v>
      </c>
      <c r="C39" s="12">
        <v>0.91369</v>
      </c>
      <c r="D39" s="10">
        <f>$B39/$B$3-1</f>
        <v>0.92590571733531912</v>
      </c>
      <c r="E39" s="14">
        <f>COUNTIFS(D$4:D$116,"&lt;"&amp;D39,C$4:C$116,"&gt;="&amp;C39)</f>
        <v>3</v>
      </c>
      <c r="F39" s="10">
        <f>D39/C39</f>
        <v>1.0133696519993862</v>
      </c>
      <c r="G39" s="11">
        <f>POWER(B39/1000,1/(1+$D$1))</f>
        <v>2.4253250753011026</v>
      </c>
      <c r="H39" s="11">
        <f>G39/(1-C39*(1-G39))</f>
        <v>1.0534333170133139</v>
      </c>
      <c r="I39" s="12">
        <f>($B39-$B$3)/($G$1-$B$3)</f>
        <v>0.98421124538522842</v>
      </c>
      <c r="J39" s="10">
        <f>I39/C39</f>
        <v>1.0771829016244332</v>
      </c>
    </row>
    <row r="40" spans="1:10" ht="15" x14ac:dyDescent="0.25">
      <c r="A40" s="9" t="s">
        <v>52</v>
      </c>
      <c r="B40" s="9">
        <v>127637649</v>
      </c>
      <c r="C40" s="10">
        <v>1.37156E-2</v>
      </c>
      <c r="D40" s="10">
        <f>$B40/$B$3-1</f>
        <v>8.8681730738116027E-3</v>
      </c>
      <c r="E40" s="5">
        <f>COUNTIFS(D$4:D$116,"&lt;"&amp;D40,C$4:C$116,"&gt;="&amp;C40)</f>
        <v>4</v>
      </c>
      <c r="F40" s="10">
        <f>D40/C40</f>
        <v>0.64657565646501813</v>
      </c>
      <c r="G40" s="11">
        <f>POWER(B40/1000,1/(1+$D$1))</f>
        <v>2.3158625040352354</v>
      </c>
      <c r="H40" s="11">
        <f>G40/(1-C40*(1-G40))</f>
        <v>2.2748071401842709</v>
      </c>
      <c r="I40" s="12">
        <f>($B40-$B$3)/($G$1-$B$3)</f>
        <v>9.4266138569559284E-3</v>
      </c>
      <c r="J40" s="10">
        <f>I40/C40</f>
        <v>0.68729139497768443</v>
      </c>
    </row>
    <row r="41" spans="1:10" ht="15" x14ac:dyDescent="0.25">
      <c r="A41" s="9" t="s">
        <v>11</v>
      </c>
      <c r="B41" s="9">
        <v>128930438</v>
      </c>
      <c r="C41" s="10">
        <v>4.3181700000000003E-2</v>
      </c>
      <c r="D41" s="10">
        <f>$B41/$B$3-1</f>
        <v>1.908658188044754E-2</v>
      </c>
      <c r="E41" s="5">
        <f>COUNTIFS(D$4:D$116,"&lt;"&amp;D41,C$4:C$116,"&gt;="&amp;C41)</f>
        <v>4</v>
      </c>
      <c r="F41" s="10">
        <f>D41/C41</f>
        <v>0.4420062637748754</v>
      </c>
      <c r="G41" s="11">
        <f>POWER(B41/1000,1/(1+$D$1))</f>
        <v>2.3175301341817955</v>
      </c>
      <c r="H41" s="11">
        <f>G41/(1-C41*(1-G41))</f>
        <v>2.1927761044609904</v>
      </c>
      <c r="I41" s="12">
        <f>($B41-$B$3)/($G$1-$B$3)</f>
        <v>2.0288489606441605E-2</v>
      </c>
      <c r="J41" s="10">
        <f>I41/C41</f>
        <v>0.46983999255336412</v>
      </c>
    </row>
    <row r="42" spans="1:10" ht="15" x14ac:dyDescent="0.25">
      <c r="A42" s="9" t="s">
        <v>117</v>
      </c>
      <c r="B42" s="9">
        <v>129213127</v>
      </c>
      <c r="C42" s="12">
        <v>7.4326500000000004E-2</v>
      </c>
      <c r="D42" s="10">
        <f>$B42/$B$3-1</f>
        <v>2.1321000464717077E-2</v>
      </c>
      <c r="E42" s="14">
        <f>COUNTIFS(D$4:D$116,"&lt;"&amp;D42,C$4:C$116,"&gt;="&amp;C42)</f>
        <v>4</v>
      </c>
      <c r="F42" s="10">
        <f>D42/C42</f>
        <v>0.28685597283226139</v>
      </c>
      <c r="G42" s="11">
        <f>POWER(B42/1000,1/(1+$D$1))</f>
        <v>2.3178927185699378</v>
      </c>
      <c r="H42" s="11">
        <f>G42/(1-C42*(1-G42))</f>
        <v>2.111101169121238</v>
      </c>
      <c r="I42" s="12">
        <f>($B42-$B$3)/($G$1-$B$3)</f>
        <v>2.2663612533498034E-2</v>
      </c>
      <c r="J42" s="10">
        <f>I42/C42</f>
        <v>0.30491967916554702</v>
      </c>
    </row>
    <row r="43" spans="1:10" ht="15" x14ac:dyDescent="0.25">
      <c r="A43" s="9" t="s">
        <v>23</v>
      </c>
      <c r="B43" s="9">
        <v>220565009</v>
      </c>
      <c r="C43" s="10">
        <v>0.56878799999999996</v>
      </c>
      <c r="D43" s="10">
        <f>$B43/$B$3-1</f>
        <v>0.74338072988040382</v>
      </c>
      <c r="E43" s="5">
        <f>COUNTIFS(D$4:D$116,"&lt;"&amp;D43,C$4:C$116,"&gt;="&amp;C43)</f>
        <v>4</v>
      </c>
      <c r="F43" s="10">
        <f>D43/C43</f>
        <v>1.306955719671308</v>
      </c>
      <c r="G43" s="11">
        <f>POWER(B43/1000,1/(1+$D$1))</f>
        <v>2.4081369798044734</v>
      </c>
      <c r="H43" s="11">
        <f>G43/(1-C43*(1-G43))</f>
        <v>1.3371619584081422</v>
      </c>
      <c r="I43" s="12">
        <f>($B43-$B$3)/($G$1-$B$3)</f>
        <v>0.79019241403604568</v>
      </c>
      <c r="J43" s="10">
        <f>I43/C43</f>
        <v>1.3892564787513901</v>
      </c>
    </row>
    <row r="44" spans="1:10" ht="15" x14ac:dyDescent="0.25">
      <c r="A44" s="9" t="s">
        <v>110</v>
      </c>
      <c r="B44" s="9">
        <v>226901967</v>
      </c>
      <c r="C44" s="12">
        <v>0.85643199999999997</v>
      </c>
      <c r="D44" s="10">
        <f>$B44/$B$3-1</f>
        <v>0.79346904857315481</v>
      </c>
      <c r="E44" s="14">
        <f>COUNTIFS(D$4:D$116,"&lt;"&amp;D44,C$4:C$116,"&gt;="&amp;C44)</f>
        <v>4</v>
      </c>
      <c r="F44" s="10">
        <f>D44/C44</f>
        <v>0.92648225261685091</v>
      </c>
      <c r="G44" s="11">
        <f>POWER(B44/1000,1/(1+$D$1))</f>
        <v>2.4130141896446182</v>
      </c>
      <c r="H44" s="11">
        <f>G44/(1-C44*(1-G44))</f>
        <v>1.0917872402330155</v>
      </c>
      <c r="I44" s="12">
        <f>($B44-$B$3)/($G$1-$B$3)</f>
        <v>0.84343486150868752</v>
      </c>
      <c r="J44" s="10">
        <f>I44/C44</f>
        <v>0.98482408586868253</v>
      </c>
    </row>
    <row r="45" spans="1:10" ht="15" x14ac:dyDescent="0.25">
      <c r="A45" s="9" t="s">
        <v>51</v>
      </c>
      <c r="B45" s="9">
        <v>135986059</v>
      </c>
      <c r="C45" s="10">
        <v>0.23719699999999999</v>
      </c>
      <c r="D45" s="10">
        <f>$B45/$B$3-1</f>
        <v>7.4855326635149488E-2</v>
      </c>
      <c r="E45" s="5">
        <f>COUNTIFS(D$4:D$116,"&lt;"&amp;D45,C$4:C$116,"&gt;="&amp;C45)</f>
        <v>5</v>
      </c>
      <c r="F45" s="10">
        <f>D45/C45</f>
        <v>0.31558294006732585</v>
      </c>
      <c r="G45" s="11">
        <f>POWER(B45/1000,1/(1+$D$1))</f>
        <v>2.3263666887016949</v>
      </c>
      <c r="H45" s="11">
        <f>G45/(1-C45*(1-G45))</f>
        <v>1.7696247067437443</v>
      </c>
      <c r="I45" s="12">
        <f>($B45-$B$3)/($G$1-$B$3)</f>
        <v>7.9569067208402844E-2</v>
      </c>
      <c r="J45" s="10">
        <f>I45/C45</f>
        <v>0.33545562215543556</v>
      </c>
    </row>
    <row r="46" spans="1:10" ht="15" x14ac:dyDescent="0.25">
      <c r="A46" s="9" t="s">
        <v>125</v>
      </c>
      <c r="B46" s="9">
        <v>130702688</v>
      </c>
      <c r="C46" s="12">
        <v>7.9215400000000005E-2</v>
      </c>
      <c r="D46" s="10">
        <f>$B46/$B$3-1</f>
        <v>3.3094726293465326E-2</v>
      </c>
      <c r="E46" s="14">
        <f>COUNTIFS(D$4:D$116,"&lt;"&amp;D46,C$4:C$116,"&gt;="&amp;C46)</f>
        <v>6</v>
      </c>
      <c r="F46" s="10">
        <f>D46/C46</f>
        <v>0.41778147043965347</v>
      </c>
      <c r="G46" s="11">
        <f>POWER(B46/1000,1/(1+$D$1))</f>
        <v>2.3197911872065622</v>
      </c>
      <c r="H46" s="11">
        <f>G46/(1-C46*(1-G46))</f>
        <v>2.1002180393698202</v>
      </c>
      <c r="I46" s="12">
        <f>($B46-$B$3)/($G$1-$B$3)</f>
        <v>3.5178745709352435E-2</v>
      </c>
      <c r="J46" s="10">
        <f>I46/C46</f>
        <v>0.44408973140768632</v>
      </c>
    </row>
    <row r="47" spans="1:10" ht="15" x14ac:dyDescent="0.25">
      <c r="A47" s="9" t="s">
        <v>63</v>
      </c>
      <c r="B47" s="9">
        <v>131190793</v>
      </c>
      <c r="C47" s="10">
        <v>0.16705</v>
      </c>
      <c r="D47" s="10">
        <f>$B47/$B$3-1</f>
        <v>3.6952785443537861E-2</v>
      </c>
      <c r="E47" s="5">
        <f>COUNTIFS(D$4:D$116,"&lt;"&amp;D47,C$4:C$116,"&gt;="&amp;C47)</f>
        <v>6</v>
      </c>
      <c r="F47" s="10">
        <f>D47/C47</f>
        <v>0.22120793441207937</v>
      </c>
      <c r="G47" s="11">
        <f>POWER(B47/1000,1/(1+$D$1))</f>
        <v>2.3204089158538084</v>
      </c>
      <c r="H47" s="11">
        <f>G47/(1-C47*(1-G47))</f>
        <v>1.9010795967080805</v>
      </c>
      <c r="I47" s="12">
        <f>($B47-$B$3)/($G$1-$B$3)</f>
        <v>3.9279752031886668E-2</v>
      </c>
      <c r="J47" s="10">
        <f>I47/C47</f>
        <v>0.23513769549168911</v>
      </c>
    </row>
    <row r="48" spans="1:10" ht="15" x14ac:dyDescent="0.25">
      <c r="A48" s="9" t="s">
        <v>74</v>
      </c>
      <c r="B48" s="9">
        <v>137424244</v>
      </c>
      <c r="C48" s="10">
        <v>0.231125</v>
      </c>
      <c r="D48" s="10">
        <f>$B48/$B$3-1</f>
        <v>8.6222968430965885E-2</v>
      </c>
      <c r="E48" s="5">
        <f>COUNTIFS(D$4:D$116,"&lt;"&amp;D48,C$4:C$116,"&gt;="&amp;C48)</f>
        <v>6</v>
      </c>
      <c r="F48" s="10">
        <f>D48/C48</f>
        <v>0.37305773252986862</v>
      </c>
      <c r="G48" s="11">
        <f>POWER(B48/1000,1/(1+$D$1))</f>
        <v>2.3281155171222219</v>
      </c>
      <c r="H48" s="11">
        <f>G48/(1-C48*(1-G48))</f>
        <v>1.7813202180377772</v>
      </c>
      <c r="I48" s="12">
        <f>($B48-$B$3)/($G$1-$B$3)</f>
        <v>9.1652544693726481E-2</v>
      </c>
      <c r="J48" s="10">
        <f>I48/C48</f>
        <v>0.39654967958345694</v>
      </c>
    </row>
    <row r="49" spans="1:10" ht="15" x14ac:dyDescent="0.25">
      <c r="A49" s="9" t="s">
        <v>12</v>
      </c>
      <c r="B49" s="9">
        <v>142483142</v>
      </c>
      <c r="C49" s="10">
        <v>0.24621699999999999</v>
      </c>
      <c r="D49" s="10">
        <f>$B49/$B$3-1</f>
        <v>0.12620929866356656</v>
      </c>
      <c r="E49" s="5">
        <f>COUNTIFS(D$4:D$116,"&lt;"&amp;D49,C$4:C$116,"&gt;="&amp;C49)</f>
        <v>6</v>
      </c>
      <c r="F49" s="10">
        <f>D49/C49</f>
        <v>0.51259376348329544</v>
      </c>
      <c r="G49" s="11">
        <f>POWER(B49/1000,1/(1+$D$1))</f>
        <v>2.3341349584219659</v>
      </c>
      <c r="H49" s="11">
        <f>G49/(1-C49*(1-G49))</f>
        <v>1.7569878163037165</v>
      </c>
      <c r="I49" s="12">
        <f>($B49-$B$3)/($G$1-$B$3)</f>
        <v>0.13415686790913253</v>
      </c>
      <c r="J49" s="10">
        <f>I49/C49</f>
        <v>0.54487248203467886</v>
      </c>
    </row>
    <row r="50" spans="1:10" ht="15" x14ac:dyDescent="0.25">
      <c r="A50" s="9" t="s">
        <v>120</v>
      </c>
      <c r="B50" s="9">
        <v>213604777</v>
      </c>
      <c r="C50" s="12">
        <v>0.515011</v>
      </c>
      <c r="D50" s="10">
        <f>$B50/$B$3-1</f>
        <v>0.68836595487455998</v>
      </c>
      <c r="E50" s="14">
        <f>COUNTIFS(D$4:D$116,"&lt;"&amp;D50,C$4:C$116,"&gt;="&amp;C50)</f>
        <v>6</v>
      </c>
      <c r="F50" s="10">
        <f>D50/C50</f>
        <v>1.3366043732552508</v>
      </c>
      <c r="G50" s="11">
        <f>POWER(B50/1000,1/(1+$D$1))</f>
        <v>2.4026277964886167</v>
      </c>
      <c r="H50" s="11">
        <f>G50/(1-C50*(1-G50))</f>
        <v>1.3949555254776207</v>
      </c>
      <c r="I50" s="12">
        <f>($B50-$B$3)/($G$1-$B$3)</f>
        <v>0.73171328467186159</v>
      </c>
      <c r="J50" s="10">
        <f>I50/C50</f>
        <v>1.4207721479189019</v>
      </c>
    </row>
    <row r="51" spans="1:10" ht="15" x14ac:dyDescent="0.25">
      <c r="A51" s="9" t="s">
        <v>33</v>
      </c>
      <c r="B51" s="9">
        <v>128187055</v>
      </c>
      <c r="C51" s="12">
        <v>1.8090200000000001E-4</v>
      </c>
      <c r="D51" s="10">
        <f>$B51/$B$3-1</f>
        <v>1.3210765027191984E-2</v>
      </c>
      <c r="E51" s="5">
        <f>COUNTIFS(D$4:D$116,"&lt;"&amp;D51,C$4:C$116,"&gt;="&amp;C51)</f>
        <v>7</v>
      </c>
      <c r="F51" s="10">
        <f>D51/C51</f>
        <v>73.027191668372836</v>
      </c>
      <c r="G51" s="11">
        <f>POWER(B51/1000,1/(1+$D$1))</f>
        <v>2.3165731166923895</v>
      </c>
      <c r="H51" s="11">
        <f>G51/(1-C51*(1-G51))</f>
        <v>2.3160215082055071</v>
      </c>
      <c r="I51" s="12">
        <f>($B51-$B$3)/($G$1-$B$3)</f>
        <v>1.4042664664954702E-2</v>
      </c>
      <c r="J51" s="10">
        <f>I51/C51</f>
        <v>77.625812124546442</v>
      </c>
    </row>
    <row r="52" spans="1:10" ht="15" x14ac:dyDescent="0.25">
      <c r="A52" s="9" t="s">
        <v>87</v>
      </c>
      <c r="B52" s="9">
        <v>128237037</v>
      </c>
      <c r="C52" s="10">
        <v>2.1264299999999999E-3</v>
      </c>
      <c r="D52" s="10">
        <f>$B52/$B$3-1</f>
        <v>1.3605830663558915E-2</v>
      </c>
      <c r="E52" s="14">
        <f>COUNTIFS(D$4:D$116,"&lt;"&amp;D52,C$4:C$116,"&gt;="&amp;C52)</f>
        <v>7</v>
      </c>
      <c r="F52" s="10">
        <f>D52/C52</f>
        <v>6.3984380692328999</v>
      </c>
      <c r="G52" s="11">
        <f>POWER(B52/1000,1/(1+$D$1))</f>
        <v>2.3166376239869693</v>
      </c>
      <c r="H52" s="11">
        <f>G52/(1-C52*(1-G52))</f>
        <v>2.3101697545329869</v>
      </c>
      <c r="I52" s="12">
        <f>($B52-$B$3)/($G$1-$B$3)</f>
        <v>1.4462608115673105E-2</v>
      </c>
      <c r="J52" s="10">
        <f>I52/C52</f>
        <v>6.8013563181826378</v>
      </c>
    </row>
    <row r="53" spans="1:10" ht="15" x14ac:dyDescent="0.25">
      <c r="A53" s="9" t="s">
        <v>109</v>
      </c>
      <c r="B53" s="9">
        <v>129498748</v>
      </c>
      <c r="C53" s="12">
        <v>3.9159399999999997E-2</v>
      </c>
      <c r="D53" s="10">
        <f>$B53/$B$3-1</f>
        <v>2.3578594040900125E-2</v>
      </c>
      <c r="E53" s="14">
        <f>COUNTIFS(D$4:D$116,"&lt;"&amp;D53,C$4:C$116,"&gt;="&amp;C53)</f>
        <v>7</v>
      </c>
      <c r="F53" s="10">
        <f>D53/C53</f>
        <v>0.60211836853731482</v>
      </c>
      <c r="G53" s="11">
        <f>POWER(B53/1000,1/(1+$D$1))</f>
        <v>2.3182583162974084</v>
      </c>
      <c r="H53" s="11">
        <f>G53/(1-C53*(1-G53))</f>
        <v>2.2044592686534412</v>
      </c>
      <c r="I53" s="12">
        <f>($B53-$B$3)/($G$1-$B$3)</f>
        <v>2.5063369812871428E-2</v>
      </c>
      <c r="J53" s="10">
        <f>I53/C53</f>
        <v>0.64003457184919665</v>
      </c>
    </row>
    <row r="54" spans="1:10" ht="15" x14ac:dyDescent="0.25">
      <c r="A54" s="9" t="s">
        <v>107</v>
      </c>
      <c r="B54" s="9">
        <v>129624293</v>
      </c>
      <c r="C54" s="12">
        <v>4.0524999999999999E-2</v>
      </c>
      <c r="D54" s="10">
        <f>$B54/$B$3-1</f>
        <v>2.4570921585170158E-2</v>
      </c>
      <c r="E54" s="14">
        <f>COUNTIFS(D$4:D$116,"&lt;"&amp;D54,C$4:C$116,"&gt;="&amp;C54)</f>
        <v>7</v>
      </c>
      <c r="F54" s="10">
        <f>D54/C54</f>
        <v>0.60631515324294039</v>
      </c>
      <c r="G54" s="11">
        <f>POWER(B54/1000,1/(1+$D$1))</f>
        <v>2.3184187783116017</v>
      </c>
      <c r="H54" s="11">
        <f>G54/(1-C54*(1-G54))</f>
        <v>2.2008307652408172</v>
      </c>
      <c r="I54" s="12">
        <f>($B54-$B$3)/($G$1-$B$3)</f>
        <v>2.6118185556948132E-2</v>
      </c>
      <c r="J54" s="10">
        <f>I54/C54</f>
        <v>0.64449563373098417</v>
      </c>
    </row>
    <row r="55" spans="1:10" ht="15" x14ac:dyDescent="0.25">
      <c r="A55" s="9" t="s">
        <v>105</v>
      </c>
      <c r="B55" s="9">
        <v>130266273</v>
      </c>
      <c r="C55" s="10">
        <v>4.7648500000000003E-2</v>
      </c>
      <c r="D55" s="10">
        <f>$B55/$B$3-1</f>
        <v>2.964523308200695E-2</v>
      </c>
      <c r="E55" s="14">
        <f>COUNTIFS(D$4:D$116,"&lt;"&amp;D55,C$4:C$116,"&gt;="&amp;C55)</f>
        <v>7</v>
      </c>
      <c r="F55" s="10">
        <f>D55/C55</f>
        <v>0.62216508561669193</v>
      </c>
      <c r="G55" s="11">
        <f>POWER(B55/1000,1/(1+$D$1))</f>
        <v>2.3192370590774218</v>
      </c>
      <c r="H55" s="11">
        <f>G55/(1-C55*(1-G55))</f>
        <v>2.1820726960154748</v>
      </c>
      <c r="I55" s="12">
        <f>($B55-$B$3)/($G$1-$B$3)</f>
        <v>3.1512033271969546E-2</v>
      </c>
      <c r="J55" s="10">
        <f>I55/C55</f>
        <v>0.66134365765909831</v>
      </c>
    </row>
    <row r="56" spans="1:10" ht="15" x14ac:dyDescent="0.25">
      <c r="A56" s="9" t="s">
        <v>38</v>
      </c>
      <c r="B56" s="9">
        <v>130317844</v>
      </c>
      <c r="C56" s="12">
        <v>6.0191300000000003E-2</v>
      </c>
      <c r="D56" s="10">
        <f>$B56/$B$3-1</f>
        <v>3.0052858425792417E-2</v>
      </c>
      <c r="E56" s="5">
        <f>COUNTIFS(D$4:D$116,"&lt;"&amp;D56,C$4:C$116,"&gt;="&amp;C56)</f>
        <v>7</v>
      </c>
      <c r="F56" s="10">
        <f>D56/C56</f>
        <v>0.49928907376634857</v>
      </c>
      <c r="G56" s="11">
        <f>POWER(B56/1000,1/(1+$D$1))</f>
        <v>2.3193026299342017</v>
      </c>
      <c r="H56" s="11">
        <f>G56/(1-C56*(1-G56))</f>
        <v>2.1486751733015561</v>
      </c>
      <c r="I56" s="12">
        <f>($B56-$B$3)/($G$1-$B$3)</f>
        <v>3.1945327331771044E-2</v>
      </c>
      <c r="J56" s="10">
        <f>I56/C56</f>
        <v>0.53072997811595768</v>
      </c>
    </row>
    <row r="57" spans="1:10" ht="15" x14ac:dyDescent="0.25">
      <c r="A57" s="9" t="s">
        <v>88</v>
      </c>
      <c r="B57" s="9">
        <v>128954419</v>
      </c>
      <c r="C57" s="12">
        <v>1.6567499999999999E-2</v>
      </c>
      <c r="D57" s="10">
        <f>$B57/$B$3-1</f>
        <v>1.9276131498824567E-2</v>
      </c>
      <c r="E57" s="14">
        <f>COUNTIFS(D$4:D$116,"&lt;"&amp;D57,C$4:C$116,"&gt;="&amp;C57)</f>
        <v>8</v>
      </c>
      <c r="F57" s="10">
        <f>D57/C57</f>
        <v>1.1634906593526222</v>
      </c>
      <c r="G57" s="11">
        <f>POWER(B57/1000,1/(1+$D$1))</f>
        <v>2.3175609214874777</v>
      </c>
      <c r="H57" s="11">
        <f>G57/(1-C57*(1-G57))</f>
        <v>2.2680523094356189</v>
      </c>
      <c r="I57" s="12">
        <f>($B57-$B$3)/($G$1-$B$3)</f>
        <v>2.0489975419167746E-2</v>
      </c>
      <c r="J57" s="10">
        <f>I57/C57</f>
        <v>1.2367572306725667</v>
      </c>
    </row>
    <row r="58" spans="1:10" ht="15" x14ac:dyDescent="0.25">
      <c r="A58" s="9" t="s">
        <v>133</v>
      </c>
      <c r="B58" s="9">
        <v>130400501</v>
      </c>
      <c r="C58" s="12">
        <v>5.6056500000000002E-2</v>
      </c>
      <c r="D58" s="10">
        <f>$B58/$B$3-1</f>
        <v>3.0706192432138346E-2</v>
      </c>
      <c r="E58" s="14">
        <f>COUNTIFS(D$4:D$116,"&lt;"&amp;D58,C$4:C$116,"&gt;="&amp;C58)</f>
        <v>8</v>
      </c>
      <c r="F58" s="10">
        <f>D58/C58</f>
        <v>0.54777220183454811</v>
      </c>
      <c r="G58" s="11">
        <f>POWER(B58/1000,1/(1+$D$1))</f>
        <v>2.3194076753919428</v>
      </c>
      <c r="H58" s="11">
        <f>G58/(1-C58*(1-G58))</f>
        <v>2.1596751302757689</v>
      </c>
      <c r="I58" s="12">
        <f>($B58-$B$3)/($G$1-$B$3)</f>
        <v>3.2639802659009474E-2</v>
      </c>
      <c r="J58" s="10">
        <f>I58/C58</f>
        <v>0.58226615395198544</v>
      </c>
    </row>
    <row r="59" spans="1:10" ht="15" x14ac:dyDescent="0.25">
      <c r="A59" s="9" t="s">
        <v>75</v>
      </c>
      <c r="B59" s="9">
        <v>139852910</v>
      </c>
      <c r="C59" s="10">
        <v>0.19143199999999999</v>
      </c>
      <c r="D59" s="10">
        <f>$B59/$B$3-1</f>
        <v>0.10541952876894656</v>
      </c>
      <c r="E59" s="5">
        <f>COUNTIFS(D$4:D$116,"&lt;"&amp;D59,C$4:C$116,"&gt;="&amp;C59)</f>
        <v>8</v>
      </c>
      <c r="F59" s="10">
        <f>D59/C59</f>
        <v>0.55068916779298427</v>
      </c>
      <c r="G59" s="11">
        <f>POWER(B59/1000,1/(1+$D$1))</f>
        <v>2.3310305472344641</v>
      </c>
      <c r="H59" s="11">
        <f>G59/(1-C59*(1-G59))</f>
        <v>1.8576881810740595</v>
      </c>
      <c r="I59" s="12">
        <f>($B59-$B$3)/($G$1-$B$3)</f>
        <v>0.11205793824905561</v>
      </c>
      <c r="J59" s="10">
        <f>I59/C59</f>
        <v>0.58536680517915296</v>
      </c>
    </row>
    <row r="60" spans="1:10" ht="15" x14ac:dyDescent="0.25">
      <c r="A60" s="9" t="s">
        <v>91</v>
      </c>
      <c r="B60" s="9">
        <v>168053236</v>
      </c>
      <c r="C60" s="12">
        <v>0.36050500000000002</v>
      </c>
      <c r="D60" s="10">
        <f>$B60/$B$3-1</f>
        <v>0.32831936744981971</v>
      </c>
      <c r="E60" s="14">
        <f>COUNTIFS(D$4:D$116,"&lt;"&amp;D60,C$4:C$116,"&gt;="&amp;C60)</f>
        <v>8</v>
      </c>
      <c r="F60" s="10">
        <f>D60/C60</f>
        <v>0.91072070415062123</v>
      </c>
      <c r="G60" s="11">
        <f>POWER(B60/1000,1/(1+$D$1))</f>
        <v>2.3618167901888336</v>
      </c>
      <c r="H60" s="11">
        <f>G60/(1-C60*(1-G60))</f>
        <v>1.5841106946421097</v>
      </c>
      <c r="I60" s="12">
        <f>($B60-$B$3)/($G$1-$B$3)</f>
        <v>0.34899407949638245</v>
      </c>
      <c r="J60" s="10">
        <f>I60/C60</f>
        <v>0.96807001150159477</v>
      </c>
    </row>
    <row r="61" spans="1:10" ht="15" x14ac:dyDescent="0.25">
      <c r="A61" s="9" t="s">
        <v>96</v>
      </c>
      <c r="B61" s="9">
        <v>176207208</v>
      </c>
      <c r="C61" s="10">
        <v>0.38073200000000001</v>
      </c>
      <c r="D61" s="10">
        <f>$B61/$B$3-1</f>
        <v>0.39276965229434069</v>
      </c>
      <c r="E61" s="14">
        <f>COUNTIFS(D$4:D$116,"&lt;"&amp;D61,C$4:C$116,"&gt;="&amp;C61)</f>
        <v>8</v>
      </c>
      <c r="F61" s="10">
        <f>D61/C61</f>
        <v>1.0316171277810655</v>
      </c>
      <c r="G61" s="11">
        <f>POWER(B61/1000,1/(1+$D$1))</f>
        <v>2.3698233616203908</v>
      </c>
      <c r="H61" s="11">
        <f>G61/(1-C61*(1-G61))</f>
        <v>1.5575208231271487</v>
      </c>
      <c r="I61" s="12">
        <f>($B61-$B$3)/($G$1-$B$3)</f>
        <v>0.41750288544134734</v>
      </c>
      <c r="J61" s="10">
        <f>I61/C61</f>
        <v>1.0965794454927542</v>
      </c>
    </row>
    <row r="62" spans="1:10" ht="15" x14ac:dyDescent="0.25">
      <c r="A62" s="9" t="s">
        <v>102</v>
      </c>
      <c r="B62" s="9">
        <v>226970262</v>
      </c>
      <c r="C62" s="12">
        <v>0.57009100000000001</v>
      </c>
      <c r="D62" s="10">
        <f>$B62/$B$3-1</f>
        <v>0.79400886305908336</v>
      </c>
      <c r="E62" s="14">
        <f>COUNTIFS(D$4:D$116,"&lt;"&amp;D62,C$4:C$116,"&gt;="&amp;C62)</f>
        <v>8</v>
      </c>
      <c r="F62" s="10">
        <f>D62/C62</f>
        <v>1.3927756499560304</v>
      </c>
      <c r="G62" s="11">
        <f>POWER(B62/1000,1/(1+$D$1))</f>
        <v>2.4130660603084126</v>
      </c>
      <c r="H62" s="11">
        <f>G62/(1-C62*(1-G62))</f>
        <v>1.3364520435766649</v>
      </c>
      <c r="I62" s="12">
        <f>($B62-$B$3)/($G$1-$B$3)</f>
        <v>0.84400866883866266</v>
      </c>
      <c r="J62" s="10">
        <f>I62/C62</f>
        <v>1.4804806054448547</v>
      </c>
    </row>
    <row r="63" spans="1:10" ht="15" x14ac:dyDescent="0.25">
      <c r="A63" s="9" t="s">
        <v>42</v>
      </c>
      <c r="B63" s="9">
        <v>128363004</v>
      </c>
      <c r="C63" s="12">
        <v>1.2095400000000001E-3</v>
      </c>
      <c r="D63" s="10">
        <f>$B63/$B$3-1</f>
        <v>1.460149376259956E-2</v>
      </c>
      <c r="E63" s="5">
        <f>COUNTIFS(D$4:D$116,"&lt;"&amp;D63,C$4:C$116,"&gt;="&amp;C63)</f>
        <v>9</v>
      </c>
      <c r="F63" s="10">
        <f>D63/C63</f>
        <v>12.071939549415116</v>
      </c>
      <c r="G63" s="11">
        <f>POWER(B63/1000,1/(1+$D$1))</f>
        <v>2.3168000948149703</v>
      </c>
      <c r="H63" s="11">
        <f>G63/(1-C63*(1-G63))</f>
        <v>2.3131159432691333</v>
      </c>
      <c r="I63" s="12">
        <f>($B63-$B$3)/($G$1-$B$3)</f>
        <v>1.5520969458889564E-2</v>
      </c>
      <c r="J63" s="10">
        <f>I63/C63</f>
        <v>12.832125815508014</v>
      </c>
    </row>
    <row r="64" spans="1:10" ht="15" x14ac:dyDescent="0.25">
      <c r="A64" s="9" t="s">
        <v>16</v>
      </c>
      <c r="B64" s="9">
        <v>135729326</v>
      </c>
      <c r="C64" s="10">
        <v>9.1273999999999994E-2</v>
      </c>
      <c r="D64" s="10">
        <f>$B64/$B$3-1</f>
        <v>7.2826068381749876E-2</v>
      </c>
      <c r="E64" s="5">
        <f>COUNTIFS(D$4:D$116,"&lt;"&amp;D64,C$4:C$116,"&gt;="&amp;C64)</f>
        <v>9</v>
      </c>
      <c r="F64" s="10">
        <f>D64/C64</f>
        <v>0.79788404564004956</v>
      </c>
      <c r="G64" s="11">
        <f>POWER(B64/1000,1/(1+$D$1))</f>
        <v>2.3260526968227775</v>
      </c>
      <c r="H64" s="11">
        <f>G64/(1-C64*(1-G64))</f>
        <v>2.0749169241036021</v>
      </c>
      <c r="I64" s="12">
        <f>($B64-$B$3)/($G$1-$B$3)</f>
        <v>7.7412023834122351E-2</v>
      </c>
      <c r="J64" s="10">
        <f>I64/C64</f>
        <v>0.84812787687755942</v>
      </c>
    </row>
    <row r="65" spans="1:10" ht="15" x14ac:dyDescent="0.25">
      <c r="A65" s="9" t="s">
        <v>71</v>
      </c>
      <c r="B65" s="9">
        <v>138133075</v>
      </c>
      <c r="C65" s="10">
        <v>0.184448</v>
      </c>
      <c r="D65" s="10">
        <f>$B65/$B$3-1</f>
        <v>9.1825680809255461E-2</v>
      </c>
      <c r="E65" s="5">
        <f>COUNTIFS(D$4:D$116,"&lt;"&amp;D65,C$4:C$116,"&gt;="&amp;C65)</f>
        <v>9</v>
      </c>
      <c r="F65" s="10">
        <f>D65/C65</f>
        <v>0.49784047975177537</v>
      </c>
      <c r="G65" s="11">
        <f>POWER(B65/1000,1/(1+$D$1))</f>
        <v>2.3289712101534383</v>
      </c>
      <c r="H65" s="11">
        <f>G65/(1-C65*(1-G65))</f>
        <v>1.8704701831014519</v>
      </c>
      <c r="I65" s="12">
        <f>($B65-$B$3)/($G$1-$B$3)</f>
        <v>9.7608067404225785E-2</v>
      </c>
      <c r="J65" s="10">
        <f>I65/C65</f>
        <v>0.52919016418842046</v>
      </c>
    </row>
    <row r="66" spans="1:10" ht="15" x14ac:dyDescent="0.25">
      <c r="A66" s="9" t="s">
        <v>132</v>
      </c>
      <c r="B66" s="9">
        <v>144447359</v>
      </c>
      <c r="C66" s="12">
        <v>0.22233600000000001</v>
      </c>
      <c r="D66" s="10">
        <f>$B66/$B$3-1</f>
        <v>0.14173478061842859</v>
      </c>
      <c r="E66" s="14">
        <f>COUNTIFS(D$4:D$116,"&lt;"&amp;D66,C$4:C$116,"&gt;="&amp;C66)</f>
        <v>9</v>
      </c>
      <c r="F66" s="10">
        <f>D66/C66</f>
        <v>0.63748012295997314</v>
      </c>
      <c r="G66" s="11">
        <f>POWER(B66/1000,1/(1+$D$1))</f>
        <v>2.3364187677103772</v>
      </c>
      <c r="H66" s="11">
        <f>G66/(1-C66*(1-G66))</f>
        <v>1.8012161905082924</v>
      </c>
      <c r="I66" s="12">
        <f>($B66-$B$3)/($G$1-$B$3)</f>
        <v>0.15066001033920234</v>
      </c>
      <c r="J66" s="10">
        <f>I66/C66</f>
        <v>0.67762310349741983</v>
      </c>
    </row>
    <row r="67" spans="1:10" ht="15" x14ac:dyDescent="0.25">
      <c r="A67" s="9" t="s">
        <v>56</v>
      </c>
      <c r="B67" s="9">
        <v>152092767</v>
      </c>
      <c r="C67" s="10">
        <v>0.25694600000000001</v>
      </c>
      <c r="D67" s="10">
        <f>$B67/$B$3-1</f>
        <v>0.20216529513976633</v>
      </c>
      <c r="E67" s="5">
        <f>COUNTIFS(D$4:D$116,"&lt;"&amp;D67,C$4:C$116,"&gt;="&amp;C67)</f>
        <v>9</v>
      </c>
      <c r="F67" s="10">
        <f>D67/C67</f>
        <v>0.78680070964236193</v>
      </c>
      <c r="G67" s="11">
        <f>POWER(B67/1000,1/(1+$D$1))</f>
        <v>2.345041925005126</v>
      </c>
      <c r="H67" s="11">
        <f>G67/(1-C67*(1-G67))</f>
        <v>1.7427440907382621</v>
      </c>
      <c r="I67" s="12">
        <f>($B67-$B$3)/($G$1-$B$3)</f>
        <v>0.21489591561850452</v>
      </c>
      <c r="J67" s="10">
        <f>I67/C67</f>
        <v>0.83634660830876728</v>
      </c>
    </row>
    <row r="68" spans="1:10" ht="15" x14ac:dyDescent="0.25">
      <c r="A68" s="9" t="s">
        <v>68</v>
      </c>
      <c r="B68" s="9">
        <v>129601918</v>
      </c>
      <c r="C68" s="10">
        <v>2.5315399999999998E-2</v>
      </c>
      <c r="D68" s="10">
        <f>$B68/$B$3-1</f>
        <v>2.4394066044901352E-2</v>
      </c>
      <c r="E68" s="5">
        <f>COUNTIFS(D$4:D$116,"&lt;"&amp;D68,C$4:C$116,"&gt;="&amp;C68)</f>
        <v>10</v>
      </c>
      <c r="F68" s="10">
        <f>D68/C68</f>
        <v>0.96360579113509381</v>
      </c>
      <c r="G68" s="11">
        <f>POWER(B68/1000,1/(1+$D$1))</f>
        <v>2.3183901908692888</v>
      </c>
      <c r="H68" s="11">
        <f>G68/(1-C68*(1-G68))</f>
        <v>2.2435116978492426</v>
      </c>
      <c r="I68" s="12">
        <f>($B68-$B$3)/($G$1-$B$3)</f>
        <v>2.5930193185497923E-2</v>
      </c>
      <c r="J68" s="10">
        <f>I68/C68</f>
        <v>1.0242853435259931</v>
      </c>
    </row>
    <row r="69" spans="1:10" ht="15" x14ac:dyDescent="0.25">
      <c r="A69" s="9" t="s">
        <v>93</v>
      </c>
      <c r="B69" s="9">
        <v>131061795</v>
      </c>
      <c r="C69" s="12">
        <v>6.0288399999999999E-2</v>
      </c>
      <c r="D69" s="10">
        <f>$B69/$B$3-1</f>
        <v>3.5933164840919352E-2</v>
      </c>
      <c r="E69" s="14">
        <f>COUNTIFS(D$4:D$116,"&lt;"&amp;D69,C$4:C$116,"&gt;="&amp;C69)</f>
        <v>10</v>
      </c>
      <c r="F69" s="10">
        <f>D69/C69</f>
        <v>0.59602120542126436</v>
      </c>
      <c r="G69" s="11">
        <f>POWER(B69/1000,1/(1+$D$1))</f>
        <v>2.3202458682366682</v>
      </c>
      <c r="H69" s="11">
        <f>G69/(1-C69*(1-G69))</f>
        <v>2.1491807298104644</v>
      </c>
      <c r="I69" s="12">
        <f>($B69-$B$3)/($G$1-$B$3)</f>
        <v>3.8195924548877332E-2</v>
      </c>
      <c r="J69" s="10">
        <f>I69/C69</f>
        <v>0.63355346217311015</v>
      </c>
    </row>
    <row r="70" spans="1:10" ht="15" x14ac:dyDescent="0.25">
      <c r="A70" s="9" t="s">
        <v>24</v>
      </c>
      <c r="B70" s="9">
        <v>238841473</v>
      </c>
      <c r="C70" s="10">
        <v>0.599244</v>
      </c>
      <c r="D70" s="10">
        <f>$B70/$B$3-1</f>
        <v>0.88784079311714748</v>
      </c>
      <c r="E70" s="5">
        <f>COUNTIFS(D$4:D$116,"&lt;"&amp;D70,C$4:C$116,"&gt;="&amp;C70)</f>
        <v>10</v>
      </c>
      <c r="F70" s="10">
        <f>D70/C70</f>
        <v>1.4816014730512905</v>
      </c>
      <c r="G70" s="11">
        <f>POWER(B70/1000,1/(1+$D$1))</f>
        <v>2.4218692650269475</v>
      </c>
      <c r="H70" s="11">
        <f>G70/(1-C70*(1-G70))</f>
        <v>1.3076718648554875</v>
      </c>
      <c r="I70" s="12">
        <f>($B70-$B$3)/($G$1-$B$3)</f>
        <v>0.94374932170461956</v>
      </c>
      <c r="J70" s="10">
        <f>I70/C70</f>
        <v>1.5748999100610428</v>
      </c>
    </row>
    <row r="71" spans="1:10" ht="15" x14ac:dyDescent="0.25">
      <c r="A71" s="9" t="s">
        <v>47</v>
      </c>
      <c r="B71" s="9">
        <v>129695145</v>
      </c>
      <c r="C71" s="10">
        <v>3.12009E-2</v>
      </c>
      <c r="D71" s="10">
        <f>$B71/$B$3-1</f>
        <v>2.5130947003678239E-2</v>
      </c>
      <c r="E71" s="5">
        <f>COUNTIFS(D$4:D$116,"&lt;"&amp;D71,C$4:C$116,"&gt;="&amp;C71)</f>
        <v>11</v>
      </c>
      <c r="F71" s="10">
        <f>D71/C71</f>
        <v>0.80545583632774176</v>
      </c>
      <c r="G71" s="11">
        <f>POWER(B71/1000,1/(1+$D$1))</f>
        <v>2.318509272226009</v>
      </c>
      <c r="H71" s="11">
        <f>G71/(1-C71*(1-G71))</f>
        <v>2.2268976513685419</v>
      </c>
      <c r="I71" s="12">
        <f>($B71-$B$3)/($G$1-$B$3)</f>
        <v>2.6713476529104115E-2</v>
      </c>
      <c r="J71" s="10">
        <f>I71/C71</f>
        <v>0.85617647340634773</v>
      </c>
    </row>
    <row r="72" spans="1:10" ht="15" x14ac:dyDescent="0.25">
      <c r="A72" s="9" t="s">
        <v>113</v>
      </c>
      <c r="B72" s="9">
        <v>131355761</v>
      </c>
      <c r="C72" s="10">
        <v>6.4716999999999997E-2</v>
      </c>
      <c r="D72" s="10">
        <f>$B72/$B$3-1</f>
        <v>3.8256718617484253E-2</v>
      </c>
      <c r="E72" s="14">
        <f>COUNTIFS(D$4:D$116,"&lt;"&amp;D72,C$4:C$116,"&gt;="&amp;C72)</f>
        <v>11</v>
      </c>
      <c r="F72" s="10">
        <f>D72/C72</f>
        <v>0.59113862845132281</v>
      </c>
      <c r="G72" s="11">
        <f>POWER(B72/1000,1/(1+$D$1))</f>
        <v>2.3206172111301799</v>
      </c>
      <c r="H72" s="11">
        <f>G72/(1-C72*(1-G72))</f>
        <v>2.1378987366388005</v>
      </c>
      <c r="I72" s="12">
        <f>($B72-$B$3)/($G$1-$B$3)</f>
        <v>4.0665795631144669E-2</v>
      </c>
      <c r="J72" s="10">
        <f>I72/C72</f>
        <v>0.62836342276596058</v>
      </c>
    </row>
    <row r="73" spans="1:10" s="2" customFormat="1" ht="15" x14ac:dyDescent="0.25">
      <c r="A73" s="9" t="s">
        <v>14</v>
      </c>
      <c r="B73" s="9">
        <v>133125105</v>
      </c>
      <c r="C73" s="10">
        <v>7.8442200000000004E-2</v>
      </c>
      <c r="D73" s="10">
        <f>$B73/$B$3-1</f>
        <v>5.2241893546702167E-2</v>
      </c>
      <c r="E73" s="5">
        <f>COUNTIFS(D$4:D$116,"&lt;"&amp;D73,C$4:C$116,"&gt;="&amp;C73)</f>
        <v>11</v>
      </c>
      <c r="F73" s="10">
        <f>D73/C73</f>
        <v>0.66599220249689794</v>
      </c>
      <c r="G73" s="11">
        <f>POWER(B73/1000,1/(1+$D$1))</f>
        <v>2.3228361100246513</v>
      </c>
      <c r="H73" s="11">
        <f>G73/(1-C73*(1-G73))</f>
        <v>2.1044639374235379</v>
      </c>
      <c r="I73" s="12">
        <f>($B73-$B$3)/($G$1-$B$3)</f>
        <v>5.5531635830974632E-2</v>
      </c>
      <c r="J73" s="10">
        <f>I73/C73</f>
        <v>0.70793062702186615</v>
      </c>
    </row>
    <row r="74" spans="1:10" s="2" customFormat="1" ht="15" x14ac:dyDescent="0.25">
      <c r="A74" s="9" t="s">
        <v>57</v>
      </c>
      <c r="B74" s="9">
        <v>138169875</v>
      </c>
      <c r="C74" s="10">
        <v>0.12681500000000001</v>
      </c>
      <c r="D74" s="10">
        <f>$B74/$B$3-1</f>
        <v>9.2116553831909753E-2</v>
      </c>
      <c r="E74" s="5">
        <f>COUNTIFS(D$4:D$116,"&lt;"&amp;D74,C$4:C$116,"&gt;="&amp;C74)</f>
        <v>11</v>
      </c>
      <c r="F74" s="10">
        <f>D74/C74</f>
        <v>0.72638531586886212</v>
      </c>
      <c r="G74" s="11">
        <f>POWER(B74/1000,1/(1+$D$1))</f>
        <v>2.3290155232920213</v>
      </c>
      <c r="H74" s="11">
        <f>G74/(1-C74*(1-G74))</f>
        <v>1.9931002019052768</v>
      </c>
      <c r="I74" s="12">
        <f>($B74-$B$3)/($G$1-$B$3)</f>
        <v>9.7917257092242221E-2</v>
      </c>
      <c r="J74" s="10">
        <f>I74/C74</f>
        <v>0.77212677595112733</v>
      </c>
    </row>
    <row r="75" spans="1:10" s="2" customFormat="1" ht="15" x14ac:dyDescent="0.25">
      <c r="A75" s="9" t="s">
        <v>123</v>
      </c>
      <c r="B75" s="9">
        <v>128898923</v>
      </c>
      <c r="C75" s="12">
        <v>9.6439099999999999E-4</v>
      </c>
      <c r="D75" s="10">
        <f>$B75/$B$3-1</f>
        <v>1.8837482334008726E-2</v>
      </c>
      <c r="E75" s="14">
        <f>COUNTIFS(D$4:D$116,"&lt;"&amp;D75,C$4:C$116,"&gt;="&amp;C75)</f>
        <v>12</v>
      </c>
      <c r="F75" s="10">
        <f>D75/C75</f>
        <v>19.533034146947376</v>
      </c>
      <c r="G75" s="11">
        <f>POWER(B75/1000,1/(1+$D$1))</f>
        <v>2.3174896664838758</v>
      </c>
      <c r="H75" s="11">
        <f>G75/(1-C75*(1-G75))</f>
        <v>2.3145488581588611</v>
      </c>
      <c r="I75" s="12">
        <f>($B75-$B$3)/($G$1-$B$3)</f>
        <v>2.0023703926609054E-2</v>
      </c>
      <c r="J75" s="10">
        <f>I75/C75</f>
        <v>20.763055572489844</v>
      </c>
    </row>
    <row r="76" spans="1:10" ht="15" x14ac:dyDescent="0.25">
      <c r="A76" s="9" t="s">
        <v>128</v>
      </c>
      <c r="B76" s="9">
        <v>132062347</v>
      </c>
      <c r="C76" s="12">
        <v>6.8424100000000002E-2</v>
      </c>
      <c r="D76" s="10">
        <f>$B76/$B$3-1</f>
        <v>4.3841686160560389E-2</v>
      </c>
      <c r="E76" s="14">
        <f>COUNTIFS(D$4:D$116,"&lt;"&amp;D76,C$4:C$116,"&gt;="&amp;C76)</f>
        <v>12</v>
      </c>
      <c r="F76" s="10">
        <f>D76/C76</f>
        <v>0.64073456809165763</v>
      </c>
      <c r="G76" s="11">
        <f>POWER(B76/1000,1/(1+$D$1))</f>
        <v>2.3215066357064233</v>
      </c>
      <c r="H76" s="11">
        <f>G76/(1-C76*(1-G76))</f>
        <v>2.1289965856725424</v>
      </c>
      <c r="I76" s="12">
        <f>($B76-$B$3)/($G$1-$B$3)</f>
        <v>4.6602456090296229E-2</v>
      </c>
      <c r="J76" s="10">
        <f>I76/C76</f>
        <v>0.68108248541517136</v>
      </c>
    </row>
    <row r="77" spans="1:10" ht="15" x14ac:dyDescent="0.25">
      <c r="A77" s="9" t="s">
        <v>48</v>
      </c>
      <c r="B77" s="9">
        <v>132634752</v>
      </c>
      <c r="C77" s="10">
        <v>6.8499099999999993E-2</v>
      </c>
      <c r="D77" s="10">
        <f>$B77/$B$3-1</f>
        <v>4.8366065848941542E-2</v>
      </c>
      <c r="E77" s="5">
        <f>COUNTIFS(D$4:D$116,"&lt;"&amp;D77,C$4:C$116,"&gt;="&amp;C77)</f>
        <v>12</v>
      </c>
      <c r="F77" s="10">
        <f>D77/C77</f>
        <v>0.70608323100510151</v>
      </c>
      <c r="G77" s="11">
        <f>POWER(B77/1000,1/(1+$D$1))</f>
        <v>2.3222239242393723</v>
      </c>
      <c r="H77" s="11">
        <f>G77/(1-C77*(1-G77))</f>
        <v>2.1293648990950595</v>
      </c>
      <c r="I77" s="12">
        <f>($B77-$B$3)/($G$1-$B$3)</f>
        <v>5.1411742051411573E-2</v>
      </c>
      <c r="J77" s="10">
        <f>I77/C77</f>
        <v>0.75054624150407201</v>
      </c>
    </row>
    <row r="78" spans="1:10" ht="15" x14ac:dyDescent="0.25">
      <c r="A78" s="9" t="s">
        <v>50</v>
      </c>
      <c r="B78" s="9">
        <v>134764168</v>
      </c>
      <c r="C78" s="10">
        <v>7.6444399999999996E-2</v>
      </c>
      <c r="D78" s="10">
        <f>$B78/$B$3-1</f>
        <v>6.5197306838299829E-2</v>
      </c>
      <c r="E78" s="5">
        <f>COUNTIFS(D$4:D$116,"&lt;"&amp;D78,C$4:C$116,"&gt;="&amp;C78)</f>
        <v>12</v>
      </c>
      <c r="F78" s="10">
        <f>D78/C78</f>
        <v>0.8528722422872026</v>
      </c>
      <c r="G78" s="11">
        <f>POWER(B78/1000,1/(1+$D$1))</f>
        <v>2.3248673259252932</v>
      </c>
      <c r="H78" s="11">
        <f>G78/(1-C78*(1-G78))</f>
        <v>2.1110617608959599</v>
      </c>
      <c r="I78" s="12">
        <f>($B78-$B$3)/($G$1-$B$3)</f>
        <v>6.9302868918183172E-2</v>
      </c>
      <c r="J78" s="10">
        <f>I78/C78</f>
        <v>0.90657875420806722</v>
      </c>
    </row>
    <row r="79" spans="1:10" ht="15" x14ac:dyDescent="0.25">
      <c r="A79" s="9" t="s">
        <v>94</v>
      </c>
      <c r="B79" s="9">
        <v>231047751</v>
      </c>
      <c r="C79" s="12">
        <v>0.538408</v>
      </c>
      <c r="D79" s="10">
        <f>$B79/$B$3-1</f>
        <v>0.8262379812729308</v>
      </c>
      <c r="E79" s="14">
        <f>COUNTIFS(D$4:D$116,"&lt;"&amp;D79,C$4:C$116,"&gt;="&amp;C79)</f>
        <v>12</v>
      </c>
      <c r="F79" s="10">
        <f>D79/C79</f>
        <v>1.5345945477647636</v>
      </c>
      <c r="G79" s="11">
        <f>POWER(B79/1000,1/(1+$D$1))</f>
        <v>2.416136984423964</v>
      </c>
      <c r="H79" s="11">
        <f>G79/(1-C79*(1-G79))</f>
        <v>1.3708893791727232</v>
      </c>
      <c r="I79" s="12">
        <f>($B79-$B$3)/($G$1-$B$3)</f>
        <v>0.8782672979636742</v>
      </c>
      <c r="J79" s="10">
        <f>I79/C79</f>
        <v>1.631230029946944</v>
      </c>
    </row>
    <row r="80" spans="1:10" ht="15" x14ac:dyDescent="0.25">
      <c r="A80" s="9" t="s">
        <v>108</v>
      </c>
      <c r="B80" s="9">
        <v>131134591</v>
      </c>
      <c r="C80" s="12">
        <v>5.3045200000000001E-2</v>
      </c>
      <c r="D80" s="10">
        <f>$B80/$B$3-1</f>
        <v>3.6508555943015608E-2</v>
      </c>
      <c r="E80" s="14">
        <f>COUNTIFS(D$4:D$116,"&lt;"&amp;D80,C$4:C$116,"&gt;="&amp;C80)</f>
        <v>13</v>
      </c>
      <c r="F80" s="10">
        <f>D80/C80</f>
        <v>0.68825371462480311</v>
      </c>
      <c r="G80" s="11">
        <f>POWER(B80/1000,1/(1+$D$1))</f>
        <v>2.3203378973858304</v>
      </c>
      <c r="H80" s="11">
        <f>G80/(1-C80*(1-G80))</f>
        <v>2.1684639154422904</v>
      </c>
      <c r="I80" s="12">
        <f>($B80-$B$3)/($G$1-$B$3)</f>
        <v>3.8807548802378529E-2</v>
      </c>
      <c r="J80" s="10">
        <f>I80/C80</f>
        <v>0.73159397650265301</v>
      </c>
    </row>
    <row r="81" spans="1:10" ht="15" x14ac:dyDescent="0.25">
      <c r="A81" s="9" t="s">
        <v>69</v>
      </c>
      <c r="B81" s="9">
        <v>132596598</v>
      </c>
      <c r="C81" s="10">
        <v>6.8260500000000002E-2</v>
      </c>
      <c r="D81" s="10">
        <f>$B81/$B$3-1</f>
        <v>4.8064490596051446E-2</v>
      </c>
      <c r="E81" s="5">
        <f>COUNTIFS(D$4:D$116,"&lt;"&amp;D81,C$4:C$116,"&gt;="&amp;C81)</f>
        <v>13</v>
      </c>
      <c r="F81" s="10">
        <f>D81/C81</f>
        <v>0.70413329225615762</v>
      </c>
      <c r="G81" s="11">
        <f>POWER(B81/1000,1/(1+$D$1))</f>
        <v>2.3221762024395036</v>
      </c>
      <c r="H81" s="11">
        <f>G81/(1-C81*(1-G81))</f>
        <v>2.1299436570651786</v>
      </c>
      <c r="I81" s="12">
        <f>($B81-$B$3)/($G$1-$B$3)</f>
        <v>5.1091176199330623E-2</v>
      </c>
      <c r="J81" s="10">
        <f>I81/C81</f>
        <v>0.74847351249010219</v>
      </c>
    </row>
    <row r="82" spans="1:10" ht="15" x14ac:dyDescent="0.25">
      <c r="A82" s="9" t="s">
        <v>129</v>
      </c>
      <c r="B82" s="9">
        <v>133206948</v>
      </c>
      <c r="C82" s="12">
        <v>6.9358000000000003E-2</v>
      </c>
      <c r="D82" s="10">
        <f>$B82/$B$3-1</f>
        <v>5.28887935682536E-2</v>
      </c>
      <c r="E82" s="14">
        <f>COUNTIFS(D$4:D$116,"&lt;"&amp;D82,C$4:C$116,"&gt;="&amp;C82)</f>
        <v>13</v>
      </c>
      <c r="F82" s="10">
        <f>D82/C82</f>
        <v>0.76254784694272615</v>
      </c>
      <c r="G82" s="11">
        <f>POWER(B82/1000,1/(1+$D$1))</f>
        <v>2.3229380837249263</v>
      </c>
      <c r="H82" s="11">
        <f>G82/(1-C82*(1-G82))</f>
        <v>2.1277074374971052</v>
      </c>
      <c r="I82" s="12">
        <f>($B82-$B$3)/($G$1-$B$3)</f>
        <v>5.621927201674444E-2</v>
      </c>
      <c r="J82" s="10">
        <f>I82/C82</f>
        <v>0.81056651023305804</v>
      </c>
    </row>
    <row r="83" spans="1:10" ht="15" x14ac:dyDescent="0.25">
      <c r="A83" s="9" t="s">
        <v>41</v>
      </c>
      <c r="B83" s="9">
        <v>129724919</v>
      </c>
      <c r="C83" s="12">
        <v>2.0037800000000001E-2</v>
      </c>
      <c r="D83" s="10">
        <f>$B83/$B$3-1</f>
        <v>2.536628541064867E-2</v>
      </c>
      <c r="E83" s="5">
        <f>COUNTIFS(D$4:D$116,"&lt;"&amp;D83,C$4:C$116,"&gt;="&amp;C83)</f>
        <v>14</v>
      </c>
      <c r="F83" s="10">
        <f>D83/C83</f>
        <v>1.2659216785599552</v>
      </c>
      <c r="G83" s="11">
        <f>POWER(B83/1000,1/(1+$D$1))</f>
        <v>2.3185472866120915</v>
      </c>
      <c r="H83" s="11">
        <f>G83/(1-C83*(1-G83))</f>
        <v>2.2588662626329099</v>
      </c>
      <c r="I83" s="12">
        <f>($B83-$B$3)/($G$1-$B$3)</f>
        <v>2.6963634512011756E-2</v>
      </c>
      <c r="J83" s="10">
        <f>I83/C83</f>
        <v>1.3456384688943774</v>
      </c>
    </row>
    <row r="84" spans="1:10" ht="15" x14ac:dyDescent="0.25">
      <c r="A84" s="9" t="s">
        <v>103</v>
      </c>
      <c r="B84" s="9">
        <v>130388399</v>
      </c>
      <c r="C84" s="10">
        <v>3.1495200000000001E-2</v>
      </c>
      <c r="D84" s="10">
        <f>$B84/$B$3-1</f>
        <v>3.0610536309307879E-2</v>
      </c>
      <c r="E84" s="14">
        <f>COUNTIFS(D$4:D$116,"&lt;"&amp;D84,C$4:C$116,"&gt;="&amp;C84)</f>
        <v>14</v>
      </c>
      <c r="F84" s="10">
        <f>D84/C84</f>
        <v>0.97191115818625939</v>
      </c>
      <c r="G84" s="11">
        <f>POWER(B84/1000,1/(1+$D$1))</f>
        <v>2.3193922993109894</v>
      </c>
      <c r="H84" s="11">
        <f>G84/(1-C84*(1-G84))</f>
        <v>2.2268563431847244</v>
      </c>
      <c r="I84" s="12">
        <f>($B84-$B$3)/($G$1-$B$3)</f>
        <v>3.2538122941499284E-2</v>
      </c>
      <c r="J84" s="10">
        <f>I84/C84</f>
        <v>1.0331137107082757</v>
      </c>
    </row>
    <row r="85" spans="1:10" ht="15" x14ac:dyDescent="0.25">
      <c r="A85" s="9" t="s">
        <v>95</v>
      </c>
      <c r="B85" s="9">
        <v>162988270</v>
      </c>
      <c r="C85" s="10">
        <v>0.217971</v>
      </c>
      <c r="D85" s="10">
        <f>$B85/$B$3-1</f>
        <v>0.288285074785114</v>
      </c>
      <c r="E85" s="14">
        <f>COUNTIFS(D$4:D$116,"&lt;"&amp;D85,C$4:C$116,"&gt;="&amp;C85)</f>
        <v>15</v>
      </c>
      <c r="F85" s="10">
        <f>D85/C85</f>
        <v>1.3225845400769551</v>
      </c>
      <c r="G85" s="11">
        <f>POWER(B85/1000,1/(1+$D$1))</f>
        <v>2.3566597375119329</v>
      </c>
      <c r="H85" s="11">
        <f>G85/(1-C85*(1-G85))</f>
        <v>1.8188137989974624</v>
      </c>
      <c r="I85" s="12">
        <f>($B85-$B$3)/($G$1-$B$3)</f>
        <v>0.30643877359002841</v>
      </c>
      <c r="J85" s="10">
        <f>I85/C85</f>
        <v>1.4058694669934459</v>
      </c>
    </row>
    <row r="86" spans="1:10" ht="15" x14ac:dyDescent="0.25">
      <c r="A86" s="9" t="s">
        <v>81</v>
      </c>
      <c r="B86" s="9">
        <v>131365958</v>
      </c>
      <c r="C86" s="12">
        <v>5.0508699999999997E-2</v>
      </c>
      <c r="D86" s="10">
        <f>$B86/$B$3-1</f>
        <v>3.8337317318897446E-2</v>
      </c>
      <c r="E86" s="14">
        <f>COUNTIFS(D$4:D$116,"&lt;"&amp;D86,C$4:C$116,"&gt;="&amp;C86)</f>
        <v>16</v>
      </c>
      <c r="F86" s="10">
        <f>D86/C86</f>
        <v>0.75902403583733991</v>
      </c>
      <c r="G86" s="11">
        <f>POWER(B86/1000,1/(1+$D$1))</f>
        <v>2.3206300783024472</v>
      </c>
      <c r="H86" s="11">
        <f>G86/(1-C86*(1-G86))</f>
        <v>2.1755159658265733</v>
      </c>
      <c r="I86" s="12">
        <f>($B86-$B$3)/($G$1-$B$3)</f>
        <v>4.0751469741163789E-2</v>
      </c>
      <c r="J86" s="10">
        <f>I86/C86</f>
        <v>0.80682080000403478</v>
      </c>
    </row>
    <row r="87" spans="1:10" ht="15" x14ac:dyDescent="0.25">
      <c r="A87" s="9" t="s">
        <v>70</v>
      </c>
      <c r="B87" s="9">
        <v>132818657</v>
      </c>
      <c r="C87" s="10">
        <v>6.12592E-2</v>
      </c>
      <c r="D87" s="10">
        <f>$B87/$B$3-1</f>
        <v>4.9819680067181515E-2</v>
      </c>
      <c r="E87" s="5">
        <f>COUNTIFS(D$4:D$116,"&lt;"&amp;D87,C$4:C$116,"&gt;="&amp;C87)</f>
        <v>16</v>
      </c>
      <c r="F87" s="10">
        <f>D87/C87</f>
        <v>0.81326037668107831</v>
      </c>
      <c r="G87" s="11">
        <f>POWER(B87/1000,1/(1+$D$1))</f>
        <v>2.3224537680672221</v>
      </c>
      <c r="H87" s="11">
        <f>G87/(1-C87*(1-G87))</f>
        <v>2.1484061047262379</v>
      </c>
      <c r="I87" s="12">
        <f>($B87-$B$3)/($G$1-$B$3)</f>
        <v>5.2956892311592597E-2</v>
      </c>
      <c r="J87" s="10">
        <f>I87/C87</f>
        <v>0.86447247616019463</v>
      </c>
    </row>
    <row r="88" spans="1:10" ht="15" x14ac:dyDescent="0.25">
      <c r="A88" s="9" t="s">
        <v>106</v>
      </c>
      <c r="B88" s="9">
        <v>245536473</v>
      </c>
      <c r="C88" s="10">
        <v>0.55422800000000005</v>
      </c>
      <c r="D88" s="10">
        <f>$B88/$B$3-1</f>
        <v>0.94075913242884357</v>
      </c>
      <c r="E88" s="14">
        <f>COUNTIFS(D$4:D$116,"&lt;"&amp;D88,C$4:C$116,"&gt;="&amp;C88)</f>
        <v>16</v>
      </c>
      <c r="F88" s="10">
        <f>D88/C88</f>
        <v>1.6974225994154815</v>
      </c>
      <c r="G88" s="11">
        <f>POWER(B88/1000,1/(1+$D$1))</f>
        <v>2.4266563970015249</v>
      </c>
      <c r="H88" s="11">
        <f>G88/(1-C88*(1-G88))</f>
        <v>1.3551493769444634</v>
      </c>
      <c r="I88" s="12">
        <f>($B88-$B$3)/($G$1-$B$3)</f>
        <v>1</v>
      </c>
      <c r="J88" s="10">
        <f>I88/C88</f>
        <v>1.8043115829586378</v>
      </c>
    </row>
    <row r="89" spans="1:10" ht="15" x14ac:dyDescent="0.25">
      <c r="A89" s="9" t="s">
        <v>86</v>
      </c>
      <c r="B89" s="9">
        <v>130651363</v>
      </c>
      <c r="C89" s="10">
        <v>3.1097300000000001E-2</v>
      </c>
      <c r="D89" s="10">
        <f>$B89/$B$3-1</f>
        <v>3.2689045372602976E-2</v>
      </c>
      <c r="E89" s="14">
        <f>COUNTIFS(D$4:D$116,"&lt;"&amp;D89,C$4:C$116,"&gt;="&amp;C89)</f>
        <v>17</v>
      </c>
      <c r="F89" s="10">
        <f>D89/C89</f>
        <v>1.0511859670326034</v>
      </c>
      <c r="G89" s="11">
        <f>POWER(B89/1000,1/(1+$D$1))</f>
        <v>2.3197261076642723</v>
      </c>
      <c r="H89" s="11">
        <f>G89/(1-C89*(1-G89))</f>
        <v>2.2282777692022284</v>
      </c>
      <c r="I89" s="12">
        <f>($B89-$B$3)/($G$1-$B$3)</f>
        <v>3.4747518515400172E-2</v>
      </c>
      <c r="J89" s="10">
        <f>I89/C89</f>
        <v>1.1173805608654181</v>
      </c>
    </row>
    <row r="90" spans="1:10" ht="15" x14ac:dyDescent="0.25">
      <c r="A90" s="9" t="s">
        <v>79</v>
      </c>
      <c r="B90" s="9">
        <v>132747963</v>
      </c>
      <c r="C90" s="12">
        <v>5.7086199999999997E-2</v>
      </c>
      <c r="D90" s="10">
        <f>$B90/$B$3-1</f>
        <v>4.9260903505672804E-2</v>
      </c>
      <c r="E90" s="14">
        <f>COUNTIFS(D$4:D$116,"&lt;"&amp;D90,C$4:C$116,"&gt;="&amp;C90)</f>
        <v>18</v>
      </c>
      <c r="F90" s="10">
        <f>D90/C90</f>
        <v>0.8629213979153072</v>
      </c>
      <c r="G90" s="11">
        <f>POWER(B90/1000,1/(1+$D$1))</f>
        <v>2.3223654499383652</v>
      </c>
      <c r="H90" s="11">
        <f>G90/(1-C90*(1-G90))</f>
        <v>2.1593580610844167</v>
      </c>
      <c r="I90" s="12">
        <f>($B90-$B$3)/($G$1-$B$3)</f>
        <v>5.2362928838640597E-2</v>
      </c>
      <c r="J90" s="10">
        <f>I90/C90</f>
        <v>0.91726071867878056</v>
      </c>
    </row>
    <row r="91" spans="1:10" ht="15" x14ac:dyDescent="0.25">
      <c r="A91" s="9" t="s">
        <v>58</v>
      </c>
      <c r="B91" s="9">
        <v>133910337</v>
      </c>
      <c r="C91" s="10">
        <v>6.2910999999999995E-2</v>
      </c>
      <c r="D91" s="10">
        <f>$B91/$B$3-1</f>
        <v>5.8448491517486545E-2</v>
      </c>
      <c r="E91" s="5">
        <f>COUNTIFS(D$4:D$116,"&lt;"&amp;D91,C$4:C$116,"&gt;="&amp;C91)</f>
        <v>18</v>
      </c>
      <c r="F91" s="10">
        <f>D91/C91</f>
        <v>0.92906632413229084</v>
      </c>
      <c r="G91" s="11">
        <f>POWER(B91/1000,1/(1+$D$1))</f>
        <v>2.3238120926500119</v>
      </c>
      <c r="H91" s="11">
        <f>G91/(1-C91*(1-G91))</f>
        <v>2.1451582854723674</v>
      </c>
      <c r="I91" s="12">
        <f>($B91-$B$3)/($G$1-$B$3)</f>
        <v>6.2129071621749569E-2</v>
      </c>
      <c r="J91" s="10">
        <f>I91/C91</f>
        <v>0.98757087984215119</v>
      </c>
    </row>
    <row r="92" spans="1:10" ht="15" x14ac:dyDescent="0.25">
      <c r="A92" s="9" t="s">
        <v>35</v>
      </c>
      <c r="B92" s="9">
        <v>129868696</v>
      </c>
      <c r="C92" s="12">
        <v>1.8582399999999999E-3</v>
      </c>
      <c r="D92" s="10">
        <f>$B92/$B$3-1</f>
        <v>2.6502721567663867E-2</v>
      </c>
      <c r="E92" s="5">
        <f>COUNTIFS(D$4:D$116,"&lt;"&amp;D92,C$4:C$116,"&gt;="&amp;C92)</f>
        <v>20</v>
      </c>
      <c r="F92" s="10">
        <f>D92/C92</f>
        <v>14.262270518159047</v>
      </c>
      <c r="G92" s="11">
        <f>POWER(B92/1000,1/(1+$D$1))</f>
        <v>2.3187307420352785</v>
      </c>
      <c r="H92" s="11">
        <f>G92/(1-C92*(1-G92))</f>
        <v>2.3130625401503346</v>
      </c>
      <c r="I92" s="12">
        <f>($B92-$B$3)/($G$1-$B$3)</f>
        <v>2.8171633581955732E-2</v>
      </c>
      <c r="J92" s="10">
        <f>I92/C92</f>
        <v>15.160384870606451</v>
      </c>
    </row>
    <row r="93" spans="1:10" ht="15" x14ac:dyDescent="0.25">
      <c r="A93" s="9" t="s">
        <v>119</v>
      </c>
      <c r="B93" s="9">
        <v>132366712</v>
      </c>
      <c r="C93" s="12">
        <v>4.6869500000000001E-2</v>
      </c>
      <c r="D93" s="10">
        <f>$B93/$B$3-1</f>
        <v>4.6247435278499838E-2</v>
      </c>
      <c r="E93" s="14">
        <f>COUNTIFS(D$4:D$116,"&lt;"&amp;D93,C$4:C$116,"&gt;="&amp;C93)</f>
        <v>20</v>
      </c>
      <c r="F93" s="10">
        <f>D93/C93</f>
        <v>0.98672772866149283</v>
      </c>
      <c r="G93" s="11">
        <f>POWER(B93/1000,1/(1+$D$1))</f>
        <v>2.3218883982522236</v>
      </c>
      <c r="H93" s="11">
        <f>G93/(1-C93*(1-G93))</f>
        <v>2.1864256667906607</v>
      </c>
      <c r="I93" s="12">
        <f>($B93-$B$3)/($G$1-$B$3)</f>
        <v>4.9159698465109293E-2</v>
      </c>
      <c r="J93" s="10">
        <f>I93/C93</f>
        <v>1.048863300549596</v>
      </c>
    </row>
    <row r="94" spans="1:10" ht="15" x14ac:dyDescent="0.25">
      <c r="A94" s="9" t="s">
        <v>39</v>
      </c>
      <c r="B94" s="9">
        <v>132296103</v>
      </c>
      <c r="C94" s="12">
        <v>4.1994900000000002E-2</v>
      </c>
      <c r="D94" s="10">
        <f>$B94/$B$3-1</f>
        <v>4.5689330570440001E-2</v>
      </c>
      <c r="E94" s="5">
        <f>COUNTIFS(D$4:D$116,"&lt;"&amp;D94,C$4:C$116,"&gt;="&amp;C94)</f>
        <v>21</v>
      </c>
      <c r="F94" s="10">
        <f>D94/C94</f>
        <v>1.0879733151035007</v>
      </c>
      <c r="G94" s="11">
        <f>POWER(B94/1000,1/(1+$D$1))</f>
        <v>2.3217999066274428</v>
      </c>
      <c r="H94" s="11">
        <f>G94/(1-C94*(1-G94))</f>
        <v>2.1996972321468484</v>
      </c>
      <c r="I94" s="12">
        <f>($B94-$B$3)/($G$1-$B$3)</f>
        <v>4.8566449153121465E-2</v>
      </c>
      <c r="J94" s="10">
        <f>I94/C94</f>
        <v>1.1564844577108522</v>
      </c>
    </row>
    <row r="95" spans="1:10" ht="15" x14ac:dyDescent="0.25">
      <c r="A95" s="9" t="s">
        <v>37</v>
      </c>
      <c r="B95" s="9">
        <v>130480593</v>
      </c>
      <c r="C95" s="12">
        <v>1.4111500000000001E-2</v>
      </c>
      <c r="D95" s="10">
        <f>$B95/$B$3-1</f>
        <v>3.1339252272639229E-2</v>
      </c>
      <c r="E95" s="5">
        <f>COUNTIFS(D$4:D$116,"&lt;"&amp;D95,C$4:C$116,"&gt;="&amp;C95)</f>
        <v>23</v>
      </c>
      <c r="F95" s="10">
        <f>D95/C95</f>
        <v>2.2208306893412626</v>
      </c>
      <c r="G95" s="11">
        <f>POWER(B95/1000,1/(1+$D$1))</f>
        <v>2.3195094021300542</v>
      </c>
      <c r="H95" s="11">
        <f>G95/(1-C95*(1-G95))</f>
        <v>2.2771090466284001</v>
      </c>
      <c r="I95" s="12">
        <f>($B95-$B$3)/($G$1-$B$3)</f>
        <v>3.3312727128917405E-2</v>
      </c>
      <c r="J95" s="10">
        <f>I95/C95</f>
        <v>2.3606793841134821</v>
      </c>
    </row>
    <row r="96" spans="1:10" ht="15" x14ac:dyDescent="0.25">
      <c r="A96" s="9" t="s">
        <v>65</v>
      </c>
      <c r="B96" s="9">
        <v>132824800</v>
      </c>
      <c r="C96" s="10">
        <v>4.4714299999999998E-2</v>
      </c>
      <c r="D96" s="10">
        <f>$B96/$B$3-1</f>
        <v>4.9868235311153475E-2</v>
      </c>
      <c r="E96" s="5">
        <f>COUNTIFS(D$4:D$116,"&lt;"&amp;D96,C$4:C$116,"&gt;="&amp;C96)</f>
        <v>25</v>
      </c>
      <c r="F96" s="10">
        <f>D96/C96</f>
        <v>1.1152636921779717</v>
      </c>
      <c r="G96" s="11">
        <f>POWER(B96/1000,1/(1+$D$1))</f>
        <v>2.3224614404656352</v>
      </c>
      <c r="H96" s="11">
        <f>G96/(1-C96*(1-G96))</f>
        <v>2.1927950288808362</v>
      </c>
      <c r="I96" s="12">
        <f>($B96-$B$3)/($G$1-$B$3)</f>
        <v>5.300850514456773E-2</v>
      </c>
      <c r="J96" s="10">
        <f>I96/C96</f>
        <v>1.1854933465260047</v>
      </c>
    </row>
    <row r="97" spans="1:10" ht="15" x14ac:dyDescent="0.25">
      <c r="A97" s="9" t="s">
        <v>78</v>
      </c>
      <c r="B97" s="9">
        <v>131541315</v>
      </c>
      <c r="C97" s="12">
        <v>2.8352599999999999E-2</v>
      </c>
      <c r="D97" s="10">
        <f>$B97/$B$3-1</f>
        <v>3.9723366792636217E-2</v>
      </c>
      <c r="E97" s="14">
        <f>COUNTIFS(D$4:D$116,"&lt;"&amp;D97,C$4:C$116,"&gt;="&amp;C97)</f>
        <v>26</v>
      </c>
      <c r="F97" s="10">
        <f>D97/C97</f>
        <v>1.4010484679583608</v>
      </c>
      <c r="G97" s="11">
        <f>POWER(B97/1000,1/(1+$D$1))</f>
        <v>2.3208512090523827</v>
      </c>
      <c r="H97" s="11">
        <f>G97/(1-C97*(1-G97))</f>
        <v>2.2370737673769954</v>
      </c>
      <c r="I97" s="12">
        <f>($B97-$B$3)/($G$1-$B$3)</f>
        <v>4.2224800614030555E-2</v>
      </c>
      <c r="J97" s="10">
        <f>I97/C97</f>
        <v>1.48927437392093</v>
      </c>
    </row>
    <row r="98" spans="1:10" ht="15" x14ac:dyDescent="0.25">
      <c r="A98" s="9" t="s">
        <v>127</v>
      </c>
      <c r="B98" s="9">
        <v>130757220</v>
      </c>
      <c r="C98" s="12">
        <v>9.4219899999999999E-3</v>
      </c>
      <c r="D98" s="10">
        <f>$B98/$B$3-1</f>
        <v>3.3525755849752814E-2</v>
      </c>
      <c r="E98" s="14">
        <f>COUNTIFS(D$4:D$116,"&lt;"&amp;D98,C$4:C$116,"&gt;="&amp;C98)</f>
        <v>27</v>
      </c>
      <c r="F98" s="10">
        <f>D98/C98</f>
        <v>3.5582457474220219</v>
      </c>
      <c r="G98" s="11">
        <f>POWER(B98/1000,1/(1+$D$1))</f>
        <v>2.3198603071943147</v>
      </c>
      <c r="H98" s="11">
        <f>G98/(1-C98*(1-G98))</f>
        <v>2.2913655483204298</v>
      </c>
      <c r="I98" s="12">
        <f>($B98-$B$3)/($G$1-$B$3)</f>
        <v>3.5636917776388083E-2</v>
      </c>
      <c r="J98" s="10">
        <f>I98/C98</f>
        <v>3.7823132667714656</v>
      </c>
    </row>
    <row r="99" spans="1:10" ht="15" x14ac:dyDescent="0.25">
      <c r="A99" s="9" t="s">
        <v>34</v>
      </c>
      <c r="B99" s="9">
        <v>131933310</v>
      </c>
      <c r="C99" s="12">
        <v>2.8608999999999999E-2</v>
      </c>
      <c r="D99" s="10">
        <f>$B99/$B$3-1</f>
        <v>4.2821757295771201E-2</v>
      </c>
      <c r="E99" s="5">
        <f>COUNTIFS(D$4:D$116,"&lt;"&amp;D99,C$4:C$116,"&gt;="&amp;C99)</f>
        <v>27</v>
      </c>
      <c r="F99" s="10">
        <f>D99/C99</f>
        <v>1.496793222264714</v>
      </c>
      <c r="G99" s="11">
        <f>POWER(B99/1000,1/(1+$D$1))</f>
        <v>2.3213445389828573</v>
      </c>
      <c r="H99" s="11">
        <f>G99/(1-C99*(1-G99))</f>
        <v>2.2367886795770291</v>
      </c>
      <c r="I99" s="12">
        <f>($B99-$B$3)/($G$1-$B$3)</f>
        <v>4.5518300933432745E-2</v>
      </c>
      <c r="J99" s="10">
        <f>I99/C99</f>
        <v>1.5910483041501886</v>
      </c>
    </row>
    <row r="100" spans="1:10" ht="15" x14ac:dyDescent="0.25">
      <c r="A100" s="9" t="s">
        <v>49</v>
      </c>
      <c r="B100" s="9">
        <v>134243467</v>
      </c>
      <c r="C100" s="10">
        <v>4.2401700000000001E-2</v>
      </c>
      <c r="D100" s="10">
        <f>$B100/$B$3-1</f>
        <v>6.1081603746748092E-2</v>
      </c>
      <c r="E100" s="5">
        <f>COUNTIFS(D$4:D$116,"&lt;"&amp;D100,C$4:C$116,"&gt;="&amp;C100)</f>
        <v>30</v>
      </c>
      <c r="F100" s="10">
        <f>D100/C100</f>
        <v>1.4405461042068617</v>
      </c>
      <c r="G100" s="11">
        <f>POWER(B100/1000,1/(1+$D$1))</f>
        <v>2.3242245428435169</v>
      </c>
      <c r="H100" s="11">
        <f>G100/(1-C100*(1-G100))</f>
        <v>2.200658926574087</v>
      </c>
      <c r="I100" s="12">
        <f>($B100-$B$3)/($G$1-$B$3)</f>
        <v>6.4927994468730918E-2</v>
      </c>
      <c r="J100" s="10">
        <f>I100/C100</f>
        <v>1.5312592294349263</v>
      </c>
    </row>
    <row r="101" spans="1:10" ht="15" x14ac:dyDescent="0.25">
      <c r="A101" s="9" t="s">
        <v>116</v>
      </c>
      <c r="B101" s="9">
        <v>133669540</v>
      </c>
      <c r="C101" s="12">
        <v>3.8313800000000002E-2</v>
      </c>
      <c r="D101" s="10">
        <f>$B101/$B$3-1</f>
        <v>5.6545193929549598E-2</v>
      </c>
      <c r="E101" s="14">
        <f>COUNTIFS(D$4:D$116,"&lt;"&amp;D101,C$4:C$116,"&gt;="&amp;C101)</f>
        <v>32</v>
      </c>
      <c r="F101" s="10">
        <f>D101/C101</f>
        <v>1.4758440543498581</v>
      </c>
      <c r="G101" s="11">
        <f>POWER(B101/1000,1/(1+$D$1))</f>
        <v>2.3235133668100465</v>
      </c>
      <c r="H101" s="11">
        <f>G101/(1-C101*(1-G101))</f>
        <v>2.2113770326812561</v>
      </c>
      <c r="I101" s="12">
        <f>($B101-$B$3)/($G$1-$B$3)</f>
        <v>6.0105920825410102E-2</v>
      </c>
      <c r="J101" s="10">
        <f>I101/C101</f>
        <v>1.5687799389622041</v>
      </c>
    </row>
    <row r="102" spans="1:10" ht="15" x14ac:dyDescent="0.25">
      <c r="A102" s="9" t="s">
        <v>43</v>
      </c>
      <c r="B102" s="9">
        <v>131348373</v>
      </c>
      <c r="C102" s="12">
        <v>2.3403299999999998E-3</v>
      </c>
      <c r="D102" s="10">
        <f>$B102/$B$3-1</f>
        <v>3.8198322696523235E-2</v>
      </c>
      <c r="E102" s="5">
        <f>COUNTIFS(D$4:D$116,"&lt;"&amp;D102,C$4:C$116,"&gt;="&amp;C102)</f>
        <v>33</v>
      </c>
      <c r="F102" s="10">
        <f>D102/C102</f>
        <v>16.321767740670435</v>
      </c>
      <c r="G102" s="11">
        <f>POWER(B102/1000,1/(1+$D$1))</f>
        <v>2.3206078879392908</v>
      </c>
      <c r="H102" s="11">
        <f>G102/(1-C102*(1-G102))</f>
        <v>2.3134577805444354</v>
      </c>
      <c r="I102" s="12">
        <f>($B102-$B$3)/($G$1-$B$3)</f>
        <v>4.0603722440517888E-2</v>
      </c>
      <c r="J102" s="10">
        <f>I102/C102</f>
        <v>17.349571402544893</v>
      </c>
    </row>
    <row r="103" spans="1:10" ht="15" x14ac:dyDescent="0.25">
      <c r="A103" s="9" t="s">
        <v>121</v>
      </c>
      <c r="B103" s="9">
        <v>133356092</v>
      </c>
      <c r="C103" s="12">
        <v>3.2676299999999998E-2</v>
      </c>
      <c r="D103" s="10">
        <f>$B103/$B$3-1</f>
        <v>5.4067651342458722E-2</v>
      </c>
      <c r="E103" s="14">
        <f>COUNTIFS(D$4:D$116,"&lt;"&amp;D103,C$4:C$116,"&gt;="&amp;C103)</f>
        <v>33</v>
      </c>
      <c r="F103" s="10">
        <f>D103/C103</f>
        <v>1.6546442327454065</v>
      </c>
      <c r="G103" s="11">
        <f>POWER(B103/1000,1/(1+$D$1))</f>
        <v>2.3231237627512158</v>
      </c>
      <c r="H103" s="11">
        <f>G103/(1-C103*(1-G103))</f>
        <v>2.2268465231671324</v>
      </c>
      <c r="I103" s="12">
        <f>($B103-$B$3)/($G$1-$B$3)</f>
        <v>5.7472364050155371E-2</v>
      </c>
      <c r="J103" s="10">
        <f>I103/C103</f>
        <v>1.7588394050169502</v>
      </c>
    </row>
    <row r="104" spans="1:10" ht="15" x14ac:dyDescent="0.25">
      <c r="A104" s="9" t="s">
        <v>25</v>
      </c>
      <c r="B104" s="9">
        <v>143491455</v>
      </c>
      <c r="C104" s="10">
        <v>5.1434899999999999E-2</v>
      </c>
      <c r="D104" s="10">
        <f>$B104/$B$3-1</f>
        <v>0.13417916415518616</v>
      </c>
      <c r="E104" s="5">
        <f>COUNTIFS(D$4:D$116,"&lt;"&amp;D104,C$4:C$116,"&gt;="&amp;C104)</f>
        <v>34</v>
      </c>
      <c r="F104" s="10">
        <f>D104/C104</f>
        <v>2.608718285739569</v>
      </c>
      <c r="G104" s="11">
        <f>POWER(B104/1000,1/(1+$D$1))</f>
        <v>2.3353109575893027</v>
      </c>
      <c r="H104" s="11">
        <f>G104/(1-C104*(1-G104))</f>
        <v>2.1852261600804499</v>
      </c>
      <c r="I104" s="12">
        <f>($B104-$B$3)/($G$1-$B$3)</f>
        <v>0.14262860654752685</v>
      </c>
      <c r="J104" s="10">
        <f>I104/C104</f>
        <v>2.77299278403432</v>
      </c>
    </row>
    <row r="105" spans="1:10" ht="15" x14ac:dyDescent="0.25">
      <c r="A105" s="9" t="s">
        <v>100</v>
      </c>
      <c r="B105" s="9">
        <v>133075742</v>
      </c>
      <c r="C105" s="12">
        <v>2.9719800000000001E-2</v>
      </c>
      <c r="D105" s="10">
        <f>$B105/$B$3-1</f>
        <v>5.1851720584276118E-2</v>
      </c>
      <c r="E105" s="14">
        <f>COUNTIFS(D$4:D$116,"&lt;"&amp;D105,C$4:C$116,"&gt;="&amp;C105)</f>
        <v>35</v>
      </c>
      <c r="F105" s="10">
        <f>D105/C105</f>
        <v>1.7446860538858309</v>
      </c>
      <c r="G105" s="11">
        <f>POWER(B105/1000,1/(1+$D$1))</f>
        <v>2.3227745771939889</v>
      </c>
      <c r="H105" s="11">
        <f>G105/(1-C105*(1-G105))</f>
        <v>2.234914294701539</v>
      </c>
      <c r="I105" s="12">
        <f>($B105-$B$3)/($G$1-$B$3)</f>
        <v>5.5116893152454119E-2</v>
      </c>
      <c r="J105" s="10">
        <f>I105/C105</f>
        <v>1.8545512807103048</v>
      </c>
    </row>
    <row r="106" spans="1:10" ht="15" x14ac:dyDescent="0.25">
      <c r="A106" s="9" t="s">
        <v>59</v>
      </c>
      <c r="B106" s="9">
        <v>133548173</v>
      </c>
      <c r="C106" s="10">
        <v>3.1370099999999998E-2</v>
      </c>
      <c r="D106" s="10">
        <f>$B106/$B$3-1</f>
        <v>5.5585889958340795E-2</v>
      </c>
      <c r="E106" s="5">
        <f>COUNTIFS(D$4:D$116,"&lt;"&amp;D106,C$4:C$116,"&gt;="&amp;C106)</f>
        <v>36</v>
      </c>
      <c r="F106" s="10">
        <f>D106/C106</f>
        <v>1.7719385643762946</v>
      </c>
      <c r="G106" s="11">
        <f>POWER(B106/1000,1/(1+$D$1))</f>
        <v>2.3233626129468696</v>
      </c>
      <c r="H106" s="11">
        <f>G106/(1-C106*(1-G106))</f>
        <v>2.230755010397202</v>
      </c>
      <c r="I106" s="12">
        <f>($B106-$B$3)/($G$1-$B$3)</f>
        <v>5.9086208193195697E-2</v>
      </c>
      <c r="J106" s="10">
        <f>I106/C106</f>
        <v>1.8835199184317455</v>
      </c>
    </row>
    <row r="107" spans="1:10" ht="15" x14ac:dyDescent="0.25">
      <c r="A107" s="9" t="s">
        <v>115</v>
      </c>
      <c r="B107" s="9">
        <v>131929995</v>
      </c>
      <c r="C107" s="12">
        <v>5.70427E-3</v>
      </c>
      <c r="D107" s="10">
        <f>$B107/$B$3-1</f>
        <v>4.2795555011257758E-2</v>
      </c>
      <c r="E107" s="14">
        <f>COUNTIFS(D$4:D$116,"&lt;"&amp;D107,C$4:C$116,"&gt;="&amp;C107)</f>
        <v>37</v>
      </c>
      <c r="F107" s="10">
        <f>D107/C107</f>
        <v>7.502371909334193</v>
      </c>
      <c r="G107" s="11">
        <f>POWER(B107/1000,1/(1+$D$1))</f>
        <v>2.3213403727291864</v>
      </c>
      <c r="H107" s="11">
        <f>G107/(1-C107*(1-G107))</f>
        <v>2.3039746653840654</v>
      </c>
      <c r="I107" s="12">
        <f>($B107-$B$3)/($G$1-$B$3)</f>
        <v>4.5490448655830178E-2</v>
      </c>
      <c r="J107" s="10">
        <f>I107/C107</f>
        <v>7.9748063566118326</v>
      </c>
    </row>
    <row r="108" spans="1:10" ht="15" x14ac:dyDescent="0.25">
      <c r="A108" s="9" t="s">
        <v>124</v>
      </c>
      <c r="B108" s="9">
        <v>144802883</v>
      </c>
      <c r="C108" s="12">
        <v>5.0160799999999998E-2</v>
      </c>
      <c r="D108" s="10">
        <f>$B108/$B$3-1</f>
        <v>0.14454489856696506</v>
      </c>
      <c r="E108" s="14">
        <f>COUNTIFS(D$4:D$116,"&lt;"&amp;D108,C$4:C$116,"&gt;="&amp;C108)</f>
        <v>37</v>
      </c>
      <c r="F108" s="10">
        <f>D108/C108</f>
        <v>2.8816306471779769</v>
      </c>
      <c r="G108" s="11">
        <f>POWER(B108/1000,1/(1+$D$1))</f>
        <v>2.3368290532272682</v>
      </c>
      <c r="H108" s="11">
        <f>G108/(1-C108*(1-G108))</f>
        <v>2.1899770442072879</v>
      </c>
      <c r="I108" s="12">
        <f>($B108-$B$3)/($G$1-$B$3)</f>
        <v>0.15364708519361411</v>
      </c>
      <c r="J108" s="10">
        <f>I108/C108</f>
        <v>3.0630908038471101</v>
      </c>
    </row>
    <row r="109" spans="1:10" ht="15" x14ac:dyDescent="0.25">
      <c r="A109" s="9" t="s">
        <v>82</v>
      </c>
      <c r="B109" s="9">
        <v>144567949</v>
      </c>
      <c r="C109" s="12">
        <v>4.4071800000000001E-2</v>
      </c>
      <c r="D109" s="10">
        <f>$B109/$B$3-1</f>
        <v>0.14268794305869714</v>
      </c>
      <c r="E109" s="14">
        <f>COUNTIFS(D$4:D$116,"&lt;"&amp;D109,C$4:C$116,"&gt;="&amp;C109)</f>
        <v>40</v>
      </c>
      <c r="F109" s="10">
        <f>D109/C109</f>
        <v>3.2376245821295506</v>
      </c>
      <c r="G109" s="11">
        <f>POWER(B109/1000,1/(1+$D$1))</f>
        <v>2.3365580372255317</v>
      </c>
      <c r="H109" s="11">
        <f>G109/(1-C109*(1-G109))</f>
        <v>2.2065804767028268</v>
      </c>
      <c r="I109" s="12">
        <f>($B109-$B$3)/($G$1-$B$3)</f>
        <v>0.15167319470001489</v>
      </c>
      <c r="J109" s="10">
        <f>I109/C109</f>
        <v>3.4415021555737431</v>
      </c>
    </row>
    <row r="110" spans="1:10" ht="15" x14ac:dyDescent="0.25">
      <c r="A110" s="9" t="s">
        <v>40</v>
      </c>
      <c r="B110" s="9">
        <v>132580107</v>
      </c>
      <c r="C110" s="12">
        <v>9.0766300000000005E-3</v>
      </c>
      <c r="D110" s="10">
        <f>$B110/$B$3-1</f>
        <v>4.7934143122774442E-2</v>
      </c>
      <c r="E110" s="5">
        <f>COUNTIFS(D$4:D$116,"&lt;"&amp;D110,C$4:C$116,"&gt;="&amp;C110)</f>
        <v>41</v>
      </c>
      <c r="F110" s="10">
        <f>D110/C110</f>
        <v>5.2810506898236946</v>
      </c>
      <c r="G110" s="11">
        <f>POWER(B110/1000,1/(1+$D$1))</f>
        <v>2.3221555720787057</v>
      </c>
      <c r="H110" s="11">
        <f>G110/(1-C110*(1-G110))</f>
        <v>2.2946185049381516</v>
      </c>
      <c r="I110" s="12">
        <f>($B110-$B$3)/($G$1-$B$3)</f>
        <v>5.0952620570388261E-2</v>
      </c>
      <c r="J110" s="10">
        <f>I110/C110</f>
        <v>5.6136055529847813</v>
      </c>
    </row>
    <row r="111" spans="1:10" ht="15" x14ac:dyDescent="0.25">
      <c r="A111" s="9" t="s">
        <v>97</v>
      </c>
      <c r="B111" s="9">
        <v>134156438</v>
      </c>
      <c r="C111" s="12">
        <v>2.8332400000000001E-2</v>
      </c>
      <c r="D111" s="10">
        <f>$B111/$B$3-1</f>
        <v>6.0393712760645313E-2</v>
      </c>
      <c r="E111" s="14">
        <f>COUNTIFS(D$4:D$116,"&lt;"&amp;D111,C$4:C$116,"&gt;="&amp;C111)</f>
        <v>44</v>
      </c>
      <c r="F111" s="10">
        <f>D111/C111</f>
        <v>2.1316130211575901</v>
      </c>
      <c r="G111" s="11">
        <f>POWER(B111/1000,1/(1+$D$1))</f>
        <v>2.3241168835228634</v>
      </c>
      <c r="H111" s="11">
        <f>G111/(1-C111*(1-G111))</f>
        <v>2.2400793886383892</v>
      </c>
      <c r="I111" s="12">
        <f>($B111-$B$3)/($G$1-$B$3)</f>
        <v>6.4196786062253139E-2</v>
      </c>
      <c r="J111" s="10">
        <f>I111/C111</f>
        <v>2.2658435593967732</v>
      </c>
    </row>
    <row r="112" spans="1:10" ht="15" x14ac:dyDescent="0.25">
      <c r="A112" s="9" t="s">
        <v>61</v>
      </c>
      <c r="B112" s="9">
        <v>133641914</v>
      </c>
      <c r="C112" s="10">
        <v>1.5675499999999998E-2</v>
      </c>
      <c r="D112" s="10">
        <f>$B112/$B$3-1</f>
        <v>5.632683365444513E-2</v>
      </c>
      <c r="E112" s="5">
        <f>COUNTIFS(D$4:D$116,"&lt;"&amp;D112,C$4:C$116,"&gt;="&amp;C112)</f>
        <v>46</v>
      </c>
      <c r="F112" s="10">
        <f>D112/C112</f>
        <v>3.5933037960157659</v>
      </c>
      <c r="G112" s="11">
        <f>POWER(B112/1000,1/(1+$D$1))</f>
        <v>2.3234790628411326</v>
      </c>
      <c r="H112" s="11">
        <f>G112/(1-C112*(1-G112))</f>
        <v>2.2762554216056148</v>
      </c>
      <c r="I112" s="12">
        <f>($B112-$B$3)/($G$1-$B$3)</f>
        <v>5.9873810110161678E-2</v>
      </c>
      <c r="J112" s="10">
        <f>I112/C112</f>
        <v>3.8195789678263332</v>
      </c>
    </row>
    <row r="113" spans="1:10" ht="15" x14ac:dyDescent="0.25">
      <c r="A113" s="9" t="s">
        <v>72</v>
      </c>
      <c r="B113" s="9">
        <v>136159514</v>
      </c>
      <c r="C113" s="10">
        <v>2.9075899999999998E-2</v>
      </c>
      <c r="D113" s="10">
        <f>$B113/$B$3-1</f>
        <v>7.6226342399945635E-2</v>
      </c>
      <c r="E113" s="5">
        <f>COUNTIFS(D$4:D$116,"&lt;"&amp;D113,C$4:C$116,"&gt;="&amp;C113)</f>
        <v>46</v>
      </c>
      <c r="F113" s="10">
        <f>D113/C113</f>
        <v>2.6216331188353803</v>
      </c>
      <c r="G113" s="11">
        <f>POWER(B113/1000,1/(1+$D$1))</f>
        <v>2.3265785177477181</v>
      </c>
      <c r="H113" s="11">
        <f>G113/(1-C113*(1-G113))</f>
        <v>2.2401718106723347</v>
      </c>
      <c r="I113" s="12">
        <f>($B113-$B$3)/($G$1-$B$3)</f>
        <v>8.1026417679459645E-2</v>
      </c>
      <c r="J113" s="10">
        <f>I113/C113</f>
        <v>2.786720881536243</v>
      </c>
    </row>
    <row r="114" spans="1:10" ht="15" x14ac:dyDescent="0.25">
      <c r="A114" s="9" t="s">
        <v>44</v>
      </c>
      <c r="B114" s="9">
        <v>132997702</v>
      </c>
      <c r="C114" s="12">
        <v>7.4259499999999997E-3</v>
      </c>
      <c r="D114" s="10">
        <f>$B114/$B$3-1</f>
        <v>5.1234880076451494E-2</v>
      </c>
      <c r="E114" s="5">
        <f>COUNTIFS(D$4:D$116,"&lt;"&amp;D114,C$4:C$116,"&gt;="&amp;C114)</f>
        <v>47</v>
      </c>
      <c r="F114" s="10">
        <f>D114/C114</f>
        <v>6.8994377926664594</v>
      </c>
      <c r="G114" s="11">
        <f>POWER(B114/1000,1/(1+$D$1))</f>
        <v>2.3226772541536684</v>
      </c>
      <c r="H114" s="11">
        <f>G114/(1-C114*(1-G114))</f>
        <v>2.3000855034694259</v>
      </c>
      <c r="I114" s="12">
        <f>($B114-$B$3)/($G$1-$B$3)</f>
        <v>5.4461209368410576E-2</v>
      </c>
      <c r="J114" s="10">
        <f>I114/C114</f>
        <v>7.3339046678755686</v>
      </c>
    </row>
    <row r="115" spans="1:10" ht="15" x14ac:dyDescent="0.25">
      <c r="A115" s="9" t="s">
        <v>73</v>
      </c>
      <c r="B115" s="9">
        <v>136940964</v>
      </c>
      <c r="C115" s="10">
        <v>2.4544099999999999E-2</v>
      </c>
      <c r="D115" s="10">
        <f>$B115/$B$3-1</f>
        <v>8.2403046844325756E-2</v>
      </c>
      <c r="E115" s="5">
        <f>COUNTIFS(D$4:D$116,"&lt;"&amp;D115,C$4:C$116,"&gt;="&amp;C115)</f>
        <v>51</v>
      </c>
      <c r="F115" s="10">
        <f>D115/C115</f>
        <v>3.3573464435170064</v>
      </c>
      <c r="G115" s="11">
        <f>POWER(B115/1000,1/(1+$D$1))</f>
        <v>2.3275297539298143</v>
      </c>
      <c r="H115" s="11">
        <f>G115/(1-C115*(1-G115))</f>
        <v>2.2540848551743649</v>
      </c>
      <c r="I115" s="12">
        <f>($B115-$B$3)/($G$1-$B$3)</f>
        <v>8.7592077508275926E-2</v>
      </c>
      <c r="J115" s="10">
        <f>I115/C115</f>
        <v>3.5687630635580825</v>
      </c>
    </row>
    <row r="116" spans="1:10" ht="15" x14ac:dyDescent="0.25">
      <c r="A116" s="2" t="s">
        <v>20</v>
      </c>
      <c r="B116" s="2">
        <v>245327970</v>
      </c>
      <c r="C116" s="3">
        <v>1</v>
      </c>
      <c r="D116" s="3">
        <f>$B116/$B$3-1</f>
        <v>0.93911109172660212</v>
      </c>
      <c r="E116" s="5">
        <f>COUNTIFS(D$4:D$116,"&lt;"&amp;D116,C$4:C$116,"&gt;="&amp;C116)</f>
        <v>0</v>
      </c>
      <c r="F116" s="3">
        <f>D116/C116</f>
        <v>0.93911109172660212</v>
      </c>
      <c r="G116" s="7">
        <f>POWER(B116/1000,1/(1+$D$1))</f>
        <v>2.4265091495353563</v>
      </c>
      <c r="H116" s="7">
        <f>G116/(1-C116*(1-G116))</f>
        <v>1</v>
      </c>
      <c r="I116" s="8">
        <f>($B116-$B$3)/($G$1-$B$3)</f>
        <v>0.99824817995868231</v>
      </c>
      <c r="J116" s="3">
        <f>I116/C116</f>
        <v>0.99824817995868231</v>
      </c>
    </row>
  </sheetData>
  <sortState xmlns:xlrd2="http://schemas.microsoft.com/office/spreadsheetml/2017/richdata2" ref="A4:J115">
    <sortCondition ref="E4:E115"/>
    <sortCondition ref="D4:D115"/>
  </sortState>
  <conditionalFormatting sqref="E4:E1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53FE8-30B9-4A2E-A698-219D233DCDC8}">
  <dimension ref="A1:B9"/>
  <sheetViews>
    <sheetView workbookViewId="0">
      <selection activeCell="B2" sqref="B2"/>
    </sheetView>
  </sheetViews>
  <sheetFormatPr baseColWidth="10" defaultRowHeight="12.75" x14ac:dyDescent="0.2"/>
  <sheetData>
    <row r="1" spans="1:2" x14ac:dyDescent="0.2">
      <c r="A1" t="s">
        <v>2</v>
      </c>
      <c r="B1" t="s">
        <v>60</v>
      </c>
    </row>
    <row r="2" spans="1:2" x14ac:dyDescent="0.2">
      <c r="A2" s="4">
        <v>0</v>
      </c>
      <c r="B2" s="13"/>
    </row>
    <row r="3" spans="1:2" x14ac:dyDescent="0.2">
      <c r="A3" s="4">
        <v>1.5699999999999999E-2</v>
      </c>
      <c r="B3" s="4">
        <v>5.6300000000000003E-2</v>
      </c>
    </row>
    <row r="4" spans="1:2" x14ac:dyDescent="0.2">
      <c r="A4" s="4">
        <v>3.1399999999999997E-2</v>
      </c>
      <c r="B4" s="4">
        <v>5.5599999999999997E-2</v>
      </c>
    </row>
    <row r="5" spans="1:2" x14ac:dyDescent="0.2">
      <c r="A5" s="4">
        <v>6.2899999999999998E-2</v>
      </c>
      <c r="B5" s="4">
        <v>5.8400000000000001E-2</v>
      </c>
    </row>
    <row r="6" spans="1:2" x14ac:dyDescent="0.2">
      <c r="A6" s="4">
        <v>0.1268</v>
      </c>
      <c r="B6" s="4">
        <v>9.2100000000000001E-2</v>
      </c>
    </row>
    <row r="7" spans="1:2" x14ac:dyDescent="0.2">
      <c r="A7" s="4">
        <v>0.25690000000000002</v>
      </c>
      <c r="B7" s="4">
        <v>0.20219999999999999</v>
      </c>
    </row>
    <row r="8" spans="1:2" x14ac:dyDescent="0.2">
      <c r="A8" s="4">
        <v>0.50529999999999997</v>
      </c>
      <c r="B8" s="4">
        <v>0.40760000000000002</v>
      </c>
    </row>
    <row r="9" spans="1:2" x14ac:dyDescent="0.2">
      <c r="A9" s="4">
        <v>1</v>
      </c>
      <c r="B9" s="4">
        <v>0.93910000000000005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 (2)</vt:lpstr>
      <vt:lpstr>Tabelle1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Stefan</cp:lastModifiedBy>
  <cp:revision>44</cp:revision>
  <dcterms:created xsi:type="dcterms:W3CDTF">2022-08-19T20:33:13Z</dcterms:created>
  <dcterms:modified xsi:type="dcterms:W3CDTF">2022-08-21T17:40:00Z</dcterms:modified>
  <dc:language>de-DE</dc:language>
</cp:coreProperties>
</file>