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stefan\git\Stockfish\"/>
    </mc:Choice>
  </mc:AlternateContent>
  <xr:revisionPtr revIDLastSave="0" documentId="13_ncr:1_{B35F80FC-C7FE-4FAD-A1A3-6B13D197DCD5}" xr6:coauthVersionLast="47" xr6:coauthVersionMax="47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Tabelle1 (2)" sheetId="2" r:id="rId1"/>
    <sheet name="Tabelle1" sheetId="1" r:id="rId2"/>
    <sheet name="Tabelle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9" i="1" l="1"/>
  <c r="H19" i="1" s="1"/>
  <c r="D19" i="1"/>
  <c r="F19" i="1" s="1"/>
  <c r="G9" i="1"/>
  <c r="H9" i="1" s="1"/>
  <c r="D9" i="1"/>
  <c r="F9" i="1" s="1"/>
  <c r="G68" i="1"/>
  <c r="H68" i="1" s="1"/>
  <c r="D68" i="1"/>
  <c r="F68" i="1" s="1"/>
  <c r="G66" i="1"/>
  <c r="H66" i="1" s="1"/>
  <c r="D66" i="1"/>
  <c r="F66" i="1" s="1"/>
  <c r="G65" i="1"/>
  <c r="H65" i="1" s="1"/>
  <c r="D65" i="1"/>
  <c r="F65" i="1" s="1"/>
  <c r="G64" i="1"/>
  <c r="H64" i="1" s="1"/>
  <c r="D64" i="1"/>
  <c r="F64" i="1" s="1"/>
  <c r="G63" i="1"/>
  <c r="H63" i="1" s="1"/>
  <c r="D63" i="1"/>
  <c r="F63" i="1" s="1"/>
  <c r="G71" i="1"/>
  <c r="H71" i="1" s="1"/>
  <c r="D71" i="1"/>
  <c r="F71" i="1" s="1"/>
  <c r="G70" i="1"/>
  <c r="H70" i="1" s="1"/>
  <c r="D70" i="1"/>
  <c r="F70" i="1" s="1"/>
  <c r="G69" i="1"/>
  <c r="H69" i="1" s="1"/>
  <c r="D69" i="1"/>
  <c r="F69" i="1" s="1"/>
  <c r="G67" i="1"/>
  <c r="H67" i="1" s="1"/>
  <c r="D67" i="1"/>
  <c r="F67" i="1" s="1"/>
  <c r="G51" i="1"/>
  <c r="H51" i="1" s="1"/>
  <c r="D51" i="1"/>
  <c r="F51" i="1" s="1"/>
  <c r="G43" i="1"/>
  <c r="H43" i="1" s="1"/>
  <c r="D43" i="1"/>
  <c r="F43" i="1" s="1"/>
  <c r="G28" i="1"/>
  <c r="H28" i="1" s="1"/>
  <c r="D28" i="1"/>
  <c r="F28" i="1" s="1"/>
  <c r="G26" i="1"/>
  <c r="H26" i="1" s="1"/>
  <c r="D26" i="1"/>
  <c r="F26" i="1" s="1"/>
  <c r="G13" i="1"/>
  <c r="H13" i="1" s="1"/>
  <c r="D13" i="1"/>
  <c r="F13" i="1" s="1"/>
  <c r="G29" i="1"/>
  <c r="H29" i="1" s="1"/>
  <c r="D29" i="1"/>
  <c r="F29" i="1" s="1"/>
  <c r="G10" i="1"/>
  <c r="H10" i="1" s="1"/>
  <c r="D10" i="1"/>
  <c r="F10" i="1" s="1"/>
  <c r="G21" i="1"/>
  <c r="H21" i="1" s="1"/>
  <c r="D21" i="1"/>
  <c r="F21" i="1" s="1"/>
  <c r="G7" i="1"/>
  <c r="H7" i="1" s="1"/>
  <c r="D7" i="1"/>
  <c r="F7" i="1" s="1"/>
  <c r="G50" i="1"/>
  <c r="H50" i="1" s="1"/>
  <c r="D50" i="1"/>
  <c r="F50" i="1" s="1"/>
  <c r="G38" i="1"/>
  <c r="H38" i="1" s="1"/>
  <c r="D38" i="1"/>
  <c r="F38" i="1" s="1"/>
  <c r="G45" i="1"/>
  <c r="H45" i="1" s="1"/>
  <c r="D45" i="1"/>
  <c r="F45" i="1" s="1"/>
  <c r="G42" i="1"/>
  <c r="H42" i="1" s="1"/>
  <c r="D42" i="1"/>
  <c r="F42" i="1" s="1"/>
  <c r="G41" i="1"/>
  <c r="H41" i="1" s="1"/>
  <c r="D41" i="1"/>
  <c r="F41" i="1" s="1"/>
  <c r="G40" i="1"/>
  <c r="H40" i="1" s="1"/>
  <c r="D40" i="1"/>
  <c r="F40" i="1" s="1"/>
  <c r="G33" i="1"/>
  <c r="H33" i="1" s="1"/>
  <c r="D33" i="1"/>
  <c r="F33" i="1" s="1"/>
  <c r="G32" i="1"/>
  <c r="H32" i="1" s="1"/>
  <c r="D32" i="1"/>
  <c r="F32" i="1" s="1"/>
  <c r="G34" i="1"/>
  <c r="H34" i="1" s="1"/>
  <c r="D34" i="1"/>
  <c r="F34" i="1" s="1"/>
  <c r="G44" i="1"/>
  <c r="H44" i="1" s="1"/>
  <c r="D44" i="1"/>
  <c r="F44" i="1" s="1"/>
  <c r="G49" i="1"/>
  <c r="H49" i="1" s="1"/>
  <c r="D49" i="1"/>
  <c r="F49" i="1" s="1"/>
  <c r="G54" i="1"/>
  <c r="H54" i="1" s="1"/>
  <c r="D54" i="1"/>
  <c r="F54" i="1" s="1"/>
  <c r="G53" i="1"/>
  <c r="H53" i="1" s="1"/>
  <c r="D53" i="1"/>
  <c r="F53" i="1" s="1"/>
  <c r="G52" i="1"/>
  <c r="H52" i="1" s="1"/>
  <c r="D52" i="1"/>
  <c r="F52" i="1" s="1"/>
  <c r="G39" i="1"/>
  <c r="H39" i="1" s="1"/>
  <c r="D39" i="1"/>
  <c r="F39" i="1" s="1"/>
  <c r="G36" i="1"/>
  <c r="H36" i="1" s="1"/>
  <c r="D36" i="1"/>
  <c r="F36" i="1" s="1"/>
  <c r="G35" i="1"/>
  <c r="H35" i="1" s="1"/>
  <c r="D35" i="1"/>
  <c r="F35" i="1" s="1"/>
  <c r="G27" i="1"/>
  <c r="H27" i="1" s="1"/>
  <c r="D27" i="1"/>
  <c r="F27" i="1" s="1"/>
  <c r="G14" i="1"/>
  <c r="H14" i="1" s="1"/>
  <c r="D14" i="1"/>
  <c r="F14" i="1" s="1"/>
  <c r="G30" i="1"/>
  <c r="H30" i="1" s="1"/>
  <c r="D30" i="1"/>
  <c r="F30" i="1" s="1"/>
  <c r="G22" i="1"/>
  <c r="H22" i="1" s="1"/>
  <c r="D22" i="1"/>
  <c r="F22" i="1" s="1"/>
  <c r="G11" i="1"/>
  <c r="H11" i="1" s="1"/>
  <c r="D11" i="1"/>
  <c r="F11" i="1" s="1"/>
  <c r="G24" i="1"/>
  <c r="H24" i="1" s="1"/>
  <c r="D24" i="1"/>
  <c r="F24" i="1" s="1"/>
  <c r="G25" i="1"/>
  <c r="H25" i="1" s="1"/>
  <c r="D25" i="1"/>
  <c r="F25" i="1" s="1"/>
  <c r="G15" i="1"/>
  <c r="H15" i="1" s="1"/>
  <c r="D15" i="1"/>
  <c r="F15" i="1" s="1"/>
  <c r="G17" i="1"/>
  <c r="H17" i="1" s="1"/>
  <c r="D17" i="1"/>
  <c r="F17" i="1" s="1"/>
  <c r="G18" i="1"/>
  <c r="H18" i="1" s="1"/>
  <c r="D18" i="1"/>
  <c r="F18" i="1" s="1"/>
  <c r="G4" i="1"/>
  <c r="H4" i="1" s="1"/>
  <c r="D4" i="1"/>
  <c r="F4" i="1" s="1"/>
  <c r="G16" i="1"/>
  <c r="H16" i="1" s="1"/>
  <c r="D16" i="1"/>
  <c r="F16" i="1" s="1"/>
  <c r="G23" i="1"/>
  <c r="H23" i="1" s="1"/>
  <c r="D23" i="1"/>
  <c r="F23" i="1" s="1"/>
  <c r="G8" i="1"/>
  <c r="H8" i="1" s="1"/>
  <c r="D8" i="1"/>
  <c r="F8" i="1" s="1"/>
  <c r="G5" i="1"/>
  <c r="H5" i="1" s="1"/>
  <c r="D5" i="1"/>
  <c r="F5" i="1" s="1"/>
  <c r="G6" i="1"/>
  <c r="H6" i="1" s="1"/>
  <c r="D6" i="1"/>
  <c r="F6" i="1" s="1"/>
  <c r="D4" i="2"/>
  <c r="E4" i="2" s="1"/>
  <c r="F4" i="2"/>
  <c r="G4" i="2" s="1"/>
  <c r="H4" i="2"/>
  <c r="I4" i="2"/>
  <c r="D6" i="2"/>
  <c r="E6" i="2"/>
  <c r="F6" i="2"/>
  <c r="G6" i="2"/>
  <c r="H6" i="2"/>
  <c r="I6" i="2" s="1"/>
  <c r="D7" i="2"/>
  <c r="E7" i="2" s="1"/>
  <c r="F7" i="2"/>
  <c r="G7" i="2" s="1"/>
  <c r="H7" i="2"/>
  <c r="I7" i="2"/>
  <c r="D8" i="2"/>
  <c r="E8" i="2"/>
  <c r="F8" i="2"/>
  <c r="G8" i="2" s="1"/>
  <c r="H8" i="2"/>
  <c r="I8" i="2"/>
  <c r="D10" i="2"/>
  <c r="E10" i="2" s="1"/>
  <c r="F10" i="2"/>
  <c r="G10" i="2" s="1"/>
  <c r="H10" i="2"/>
  <c r="I10" i="2" s="1"/>
  <c r="D12" i="2"/>
  <c r="E12" i="2" s="1"/>
  <c r="F12" i="2"/>
  <c r="G12" i="2" s="1"/>
  <c r="H12" i="2"/>
  <c r="I12" i="2" s="1"/>
  <c r="H25" i="2"/>
  <c r="I25" i="2" s="1"/>
  <c r="F25" i="2"/>
  <c r="G25" i="2" s="1"/>
  <c r="D25" i="2"/>
  <c r="E25" i="2" s="1"/>
  <c r="H24" i="2"/>
  <c r="I24" i="2" s="1"/>
  <c r="F24" i="2"/>
  <c r="G24" i="2" s="1"/>
  <c r="D24" i="2"/>
  <c r="E24" i="2" s="1"/>
  <c r="H23" i="2"/>
  <c r="I23" i="2" s="1"/>
  <c r="F23" i="2"/>
  <c r="G23" i="2" s="1"/>
  <c r="D23" i="2"/>
  <c r="E23" i="2" s="1"/>
  <c r="H22" i="2"/>
  <c r="I22" i="2" s="1"/>
  <c r="F22" i="2"/>
  <c r="G22" i="2" s="1"/>
  <c r="D22" i="2"/>
  <c r="E22" i="2" s="1"/>
  <c r="H21" i="2"/>
  <c r="I21" i="2" s="1"/>
  <c r="F21" i="2"/>
  <c r="G21" i="2" s="1"/>
  <c r="D21" i="2"/>
  <c r="E21" i="2" s="1"/>
  <c r="H20" i="2"/>
  <c r="I20" i="2" s="1"/>
  <c r="F20" i="2"/>
  <c r="G20" i="2" s="1"/>
  <c r="D20" i="2"/>
  <c r="E20" i="2" s="1"/>
  <c r="H19" i="2"/>
  <c r="I19" i="2" s="1"/>
  <c r="F19" i="2"/>
  <c r="G19" i="2" s="1"/>
  <c r="D19" i="2"/>
  <c r="E19" i="2" s="1"/>
  <c r="H18" i="2"/>
  <c r="I18" i="2" s="1"/>
  <c r="F18" i="2"/>
  <c r="G18" i="2" s="1"/>
  <c r="D18" i="2"/>
  <c r="E18" i="2" s="1"/>
  <c r="H17" i="2"/>
  <c r="I17" i="2" s="1"/>
  <c r="F17" i="2"/>
  <c r="G17" i="2" s="1"/>
  <c r="D17" i="2"/>
  <c r="E17" i="2" s="1"/>
  <c r="H16" i="2"/>
  <c r="I16" i="2" s="1"/>
  <c r="F16" i="2"/>
  <c r="G16" i="2" s="1"/>
  <c r="D16" i="2"/>
  <c r="B1" i="2" s="1"/>
  <c r="H15" i="2"/>
  <c r="I15" i="2" s="1"/>
  <c r="F15" i="2"/>
  <c r="G15" i="2" s="1"/>
  <c r="D15" i="2"/>
  <c r="E15" i="2" s="1"/>
  <c r="H14" i="2"/>
  <c r="I14" i="2" s="1"/>
  <c r="F14" i="2"/>
  <c r="G14" i="2" s="1"/>
  <c r="D14" i="2"/>
  <c r="E14" i="2" s="1"/>
  <c r="H13" i="2"/>
  <c r="I13" i="2" s="1"/>
  <c r="F13" i="2"/>
  <c r="G13" i="2" s="1"/>
  <c r="D13" i="2"/>
  <c r="E13" i="2" s="1"/>
  <c r="H11" i="2"/>
  <c r="I11" i="2" s="1"/>
  <c r="F11" i="2"/>
  <c r="G11" i="2" s="1"/>
  <c r="D11" i="2"/>
  <c r="E11" i="2" s="1"/>
  <c r="H9" i="2"/>
  <c r="I9" i="2" s="1"/>
  <c r="F9" i="2"/>
  <c r="G9" i="2" s="1"/>
  <c r="D9" i="2"/>
  <c r="E9" i="2" s="1"/>
  <c r="H5" i="2"/>
  <c r="I5" i="2" s="1"/>
  <c r="F5" i="2"/>
  <c r="G5" i="2" s="1"/>
  <c r="D5" i="2"/>
  <c r="E5" i="2" s="1"/>
  <c r="H3" i="2"/>
  <c r="F3" i="2"/>
  <c r="G3" i="2" s="1"/>
  <c r="D3" i="2"/>
  <c r="G47" i="1"/>
  <c r="H47" i="1" s="1"/>
  <c r="G61" i="1"/>
  <c r="H61" i="1" s="1"/>
  <c r="G57" i="1"/>
  <c r="H57" i="1" s="1"/>
  <c r="G56" i="1"/>
  <c r="H56" i="1" s="1"/>
  <c r="G62" i="1"/>
  <c r="H62" i="1" s="1"/>
  <c r="G60" i="1"/>
  <c r="H60" i="1" s="1"/>
  <c r="G59" i="1"/>
  <c r="H59" i="1" s="1"/>
  <c r="G58" i="1"/>
  <c r="H58" i="1" s="1"/>
  <c r="G37" i="1"/>
  <c r="H37" i="1" s="1"/>
  <c r="G31" i="1"/>
  <c r="H31" i="1" s="1"/>
  <c r="G55" i="1"/>
  <c r="H55" i="1" s="1"/>
  <c r="G46" i="1"/>
  <c r="H46" i="1" s="1"/>
  <c r="G12" i="1"/>
  <c r="H12" i="1" s="1"/>
  <c r="G48" i="1"/>
  <c r="H48" i="1" s="1"/>
  <c r="G20" i="1"/>
  <c r="H20" i="1" s="1"/>
  <c r="G3" i="1"/>
  <c r="H3" i="1" s="1"/>
  <c r="D47" i="1"/>
  <c r="F47" i="1" s="1"/>
  <c r="D61" i="1"/>
  <c r="F61" i="1" s="1"/>
  <c r="D57" i="1"/>
  <c r="F57" i="1" s="1"/>
  <c r="D56" i="1"/>
  <c r="F56" i="1" s="1"/>
  <c r="D62" i="1"/>
  <c r="F62" i="1" s="1"/>
  <c r="D60" i="1"/>
  <c r="F60" i="1" s="1"/>
  <c r="D59" i="1"/>
  <c r="F59" i="1" s="1"/>
  <c r="D58" i="1"/>
  <c r="F58" i="1" s="1"/>
  <c r="D37" i="1"/>
  <c r="F37" i="1" s="1"/>
  <c r="D31" i="1"/>
  <c r="F31" i="1" s="1"/>
  <c r="D55" i="1"/>
  <c r="F55" i="1" s="1"/>
  <c r="D46" i="1"/>
  <c r="F46" i="1" s="1"/>
  <c r="D12" i="1"/>
  <c r="F12" i="1" s="1"/>
  <c r="D48" i="1"/>
  <c r="F48" i="1" s="1"/>
  <c r="D20" i="1"/>
  <c r="F20" i="1" s="1"/>
  <c r="D3" i="1"/>
  <c r="E19" i="1" l="1"/>
  <c r="E9" i="1"/>
  <c r="E14" i="1"/>
  <c r="E27" i="1"/>
  <c r="E39" i="1"/>
  <c r="E51" i="1"/>
  <c r="E16" i="1"/>
  <c r="E29" i="1"/>
  <c r="E41" i="1"/>
  <c r="E53" i="1"/>
  <c r="E40" i="1"/>
  <c r="E17" i="1"/>
  <c r="E42" i="1"/>
  <c r="E54" i="1"/>
  <c r="E15" i="1"/>
  <c r="E30" i="1"/>
  <c r="E5" i="1"/>
  <c r="E18" i="1"/>
  <c r="E31" i="1"/>
  <c r="E43" i="1"/>
  <c r="E55" i="1"/>
  <c r="E4" i="1"/>
  <c r="E6" i="1"/>
  <c r="E20" i="1"/>
  <c r="E32" i="1"/>
  <c r="E44" i="1"/>
  <c r="E56" i="1"/>
  <c r="E45" i="1"/>
  <c r="E57" i="1"/>
  <c r="E21" i="1"/>
  <c r="E33" i="1"/>
  <c r="E8" i="1"/>
  <c r="E22" i="1"/>
  <c r="E34" i="1"/>
  <c r="E46" i="1"/>
  <c r="E58" i="1"/>
  <c r="E52" i="1"/>
  <c r="E7" i="1"/>
  <c r="E10" i="1"/>
  <c r="E23" i="1"/>
  <c r="E35" i="1"/>
  <c r="E47" i="1"/>
  <c r="E59" i="1"/>
  <c r="E11" i="1"/>
  <c r="E24" i="1"/>
  <c r="E36" i="1"/>
  <c r="E48" i="1"/>
  <c r="E60" i="1"/>
  <c r="E12" i="1"/>
  <c r="E25" i="1"/>
  <c r="E37" i="1"/>
  <c r="E49" i="1"/>
  <c r="E61" i="1"/>
  <c r="E28" i="1"/>
  <c r="E13" i="1"/>
  <c r="E26" i="1"/>
  <c r="E38" i="1"/>
  <c r="E50" i="1"/>
  <c r="E62" i="1"/>
  <c r="E16" i="2"/>
  <c r="B1" i="1"/>
  <c r="G1" i="1" s="1"/>
  <c r="I19" i="1" s="1"/>
  <c r="J19" i="1" s="1"/>
  <c r="I68" i="1" l="1"/>
  <c r="J68" i="1" s="1"/>
  <c r="I9" i="1"/>
  <c r="J9" i="1" s="1"/>
  <c r="I66" i="1"/>
  <c r="J66" i="1" s="1"/>
  <c r="I65" i="1"/>
  <c r="J65" i="1" s="1"/>
  <c r="I64" i="1"/>
  <c r="J64" i="1" s="1"/>
  <c r="I63" i="1"/>
  <c r="J63" i="1" s="1"/>
  <c r="I71" i="1"/>
  <c r="J71" i="1" s="1"/>
  <c r="I70" i="1"/>
  <c r="J70" i="1" s="1"/>
  <c r="I69" i="1"/>
  <c r="J69" i="1" s="1"/>
  <c r="I67" i="1"/>
  <c r="J67" i="1" s="1"/>
  <c r="I51" i="1"/>
  <c r="J51" i="1" s="1"/>
  <c r="I43" i="1"/>
  <c r="J43" i="1" s="1"/>
  <c r="I26" i="1"/>
  <c r="J26" i="1" s="1"/>
  <c r="I28" i="1"/>
  <c r="J28" i="1" s="1"/>
  <c r="I13" i="1"/>
  <c r="J13" i="1" s="1"/>
  <c r="I29" i="1"/>
  <c r="J29" i="1" s="1"/>
  <c r="I21" i="1"/>
  <c r="J21" i="1" s="1"/>
  <c r="I10" i="1"/>
  <c r="J10" i="1" s="1"/>
  <c r="I7" i="1"/>
  <c r="J7" i="1" s="1"/>
  <c r="I50" i="1"/>
  <c r="J50" i="1" s="1"/>
  <c r="I38" i="1"/>
  <c r="J38" i="1" s="1"/>
  <c r="I45" i="1"/>
  <c r="J45" i="1" s="1"/>
  <c r="I42" i="1"/>
  <c r="J42" i="1" s="1"/>
  <c r="I41" i="1"/>
  <c r="J41" i="1" s="1"/>
  <c r="I40" i="1"/>
  <c r="J40" i="1" s="1"/>
  <c r="I32" i="1"/>
  <c r="J32" i="1" s="1"/>
  <c r="I33" i="1"/>
  <c r="J33" i="1" s="1"/>
  <c r="I44" i="1"/>
  <c r="J44" i="1" s="1"/>
  <c r="I34" i="1"/>
  <c r="J34" i="1" s="1"/>
  <c r="I54" i="1"/>
  <c r="J54" i="1" s="1"/>
  <c r="I49" i="1"/>
  <c r="J49" i="1" s="1"/>
  <c r="I53" i="1"/>
  <c r="J53" i="1" s="1"/>
  <c r="I52" i="1"/>
  <c r="J52" i="1" s="1"/>
  <c r="I35" i="1"/>
  <c r="J35" i="1" s="1"/>
  <c r="I39" i="1"/>
  <c r="J39" i="1" s="1"/>
  <c r="I36" i="1"/>
  <c r="J36" i="1" s="1"/>
  <c r="I27" i="1"/>
  <c r="J27" i="1" s="1"/>
  <c r="I37" i="1"/>
  <c r="J37" i="1" s="1"/>
  <c r="I14" i="1"/>
  <c r="J14" i="1" s="1"/>
  <c r="I22" i="1"/>
  <c r="J22" i="1" s="1"/>
  <c r="I60" i="1"/>
  <c r="J60" i="1" s="1"/>
  <c r="I30" i="1"/>
  <c r="J30" i="1" s="1"/>
  <c r="I56" i="1"/>
  <c r="J56" i="1" s="1"/>
  <c r="I18" i="1"/>
  <c r="J18" i="1" s="1"/>
  <c r="I8" i="1"/>
  <c r="J8" i="1" s="1"/>
  <c r="I58" i="1"/>
  <c r="J58" i="1" s="1"/>
  <c r="I48" i="1"/>
  <c r="J48" i="1" s="1"/>
  <c r="I23" i="1"/>
  <c r="J23" i="1" s="1"/>
  <c r="I46" i="1"/>
  <c r="J46" i="1" s="1"/>
  <c r="I4" i="1"/>
  <c r="J4" i="1" s="1"/>
  <c r="I11" i="1"/>
  <c r="J11" i="1" s="1"/>
  <c r="I24" i="1"/>
  <c r="J24" i="1" s="1"/>
  <c r="I3" i="1"/>
  <c r="I62" i="1"/>
  <c r="J62" i="1" s="1"/>
  <c r="I16" i="1"/>
  <c r="J16" i="1" s="1"/>
  <c r="I6" i="1"/>
  <c r="J6" i="1" s="1"/>
  <c r="I57" i="1"/>
  <c r="J57" i="1" s="1"/>
  <c r="I25" i="1"/>
  <c r="J25" i="1" s="1"/>
  <c r="I20" i="1"/>
  <c r="J20" i="1" s="1"/>
  <c r="I12" i="1"/>
  <c r="J12" i="1" s="1"/>
  <c r="I59" i="1"/>
  <c r="J59" i="1" s="1"/>
  <c r="I61" i="1"/>
  <c r="J61" i="1" s="1"/>
  <c r="I47" i="1"/>
  <c r="J47" i="1" s="1"/>
  <c r="I31" i="1"/>
  <c r="J31" i="1" s="1"/>
  <c r="I55" i="1"/>
  <c r="J55" i="1" s="1"/>
  <c r="I15" i="1"/>
  <c r="J15" i="1" s="1"/>
  <c r="I5" i="1"/>
  <c r="J5" i="1" s="1"/>
  <c r="I17" i="1"/>
  <c r="J17" i="1" s="1"/>
</calcChain>
</file>

<file path=xl/sharedStrings.xml><?xml version="1.0" encoding="utf-8"?>
<sst xmlns="http://schemas.openxmlformats.org/spreadsheetml/2006/main" count="119" uniqueCount="89">
  <si>
    <t>condition</t>
  </si>
  <si>
    <t>nodes</t>
  </si>
  <si>
    <t>freq</t>
  </si>
  <si>
    <t>diff%</t>
  </si>
  <si>
    <t>s</t>
  </si>
  <si>
    <t>rel_diff%</t>
  </si>
  <si>
    <t>rel_s</t>
  </si>
  <si>
    <t>master</t>
  </si>
  <si>
    <t>cut</t>
  </si>
  <si>
    <t>lmrcap2</t>
  </si>
  <si>
    <t>!ALL</t>
  </si>
  <si>
    <t>incheck</t>
  </si>
  <si>
    <t>priorCap</t>
  </si>
  <si>
    <t>!PV</t>
  </si>
  <si>
    <t>givescheck</t>
  </si>
  <si>
    <t>lmrcap1</t>
  </si>
  <si>
    <t>cap</t>
  </si>
  <si>
    <t>!cap</t>
  </si>
  <si>
    <t>!givescheck</t>
  </si>
  <si>
    <t>!incheck</t>
  </si>
  <si>
    <t>true</t>
  </si>
  <si>
    <t>!priorCap</t>
  </si>
  <si>
    <t>cut&amp;!prio&amp;!incheck&amp;cap</t>
  </si>
  <si>
    <t>ALL</t>
  </si>
  <si>
    <t>!cut</t>
  </si>
  <si>
    <t>PV</t>
  </si>
  <si>
    <t>cut&amp;!prio&amp;cap</t>
  </si>
  <si>
    <t>ALL&amp;!prio&amp;cap</t>
  </si>
  <si>
    <t>ALL&amp;!prio&amp;!incheck&amp;cap</t>
  </si>
  <si>
    <t>b</t>
  </si>
  <si>
    <t>d</t>
  </si>
  <si>
    <t>*b</t>
  </si>
  <si>
    <t>cut&amp;incheck</t>
  </si>
  <si>
    <t>incheck&amp;givescheck</t>
  </si>
  <si>
    <t>cut&amp;givescheck</t>
  </si>
  <si>
    <t>incheck&amp;cap</t>
  </si>
  <si>
    <t>cut&amp;cap</t>
  </si>
  <si>
    <t>incheck&amp;priorCap</t>
  </si>
  <si>
    <t>cut&amp;priorCap</t>
  </si>
  <si>
    <t>cap&amp;priorCap</t>
  </si>
  <si>
    <t>givescheck&amp;cap</t>
  </si>
  <si>
    <t>givescheck&amp;priorCap</t>
  </si>
  <si>
    <t>incheck&amp;PV</t>
  </si>
  <si>
    <t>givescheck&amp;PV</t>
  </si>
  <si>
    <t>priorCap&amp;PV</t>
  </si>
  <si>
    <t>max</t>
  </si>
  <si>
    <t>incheck&amp;!ALL</t>
  </si>
  <si>
    <t>givesCheck&amp;!ALL</t>
  </si>
  <si>
    <t>priorCap&amp;!ALL</t>
  </si>
  <si>
    <t>incheck&amp;!PV</t>
  </si>
  <si>
    <t>givescheck&amp;!PV</t>
  </si>
  <si>
    <t>cap&amp;!PV</t>
  </si>
  <si>
    <t>priorCap&amp;!PV</t>
  </si>
  <si>
    <t>incheck&amp;cut</t>
  </si>
  <si>
    <t>!imp</t>
  </si>
  <si>
    <t>imp</t>
  </si>
  <si>
    <t>rand50%</t>
  </si>
  <si>
    <t>rand25%</t>
  </si>
  <si>
    <t>rand12.5%</t>
  </si>
  <si>
    <t>rand6.25%</t>
  </si>
  <si>
    <t>rand3.125%</t>
  </si>
  <si>
    <t>diff</t>
  </si>
  <si>
    <t>rand1.5625%</t>
  </si>
  <si>
    <t>cut&amp;imp</t>
  </si>
  <si>
    <t>cut&amp;!imp</t>
  </si>
  <si>
    <t>givescheck&amp;imp</t>
  </si>
  <si>
    <t>givescheck&amp;!imp</t>
  </si>
  <si>
    <t>mcp</t>
  </si>
  <si>
    <t>!mcp</t>
  </si>
  <si>
    <t>cap&amp;imp</t>
  </si>
  <si>
    <t>cap&amp;!imp</t>
  </si>
  <si>
    <t>priorCap&amp;imp</t>
  </si>
  <si>
    <t>priorCap&amp;!imp</t>
  </si>
  <si>
    <t>PV&amp;imp</t>
  </si>
  <si>
    <t>PV&amp;!imp</t>
  </si>
  <si>
    <t>!ALL&amp;imp</t>
  </si>
  <si>
    <t>!ALL&amp;!imp</t>
  </si>
  <si>
    <t>imp&amp;!PV</t>
  </si>
  <si>
    <t>!imp&amp;!PV</t>
  </si>
  <si>
    <t>incheck&amp;!priorCap</t>
  </si>
  <si>
    <t>givesCheck&amp;!priorCap</t>
  </si>
  <si>
    <t>cut&amp;!priorCap</t>
  </si>
  <si>
    <t>cap&amp;!priorCap</t>
  </si>
  <si>
    <t>PV&amp;!priorCap</t>
  </si>
  <si>
    <t>!ALL&amp;!priorCap</t>
  </si>
  <si>
    <t>dominanz</t>
  </si>
  <si>
    <t>-</t>
  </si>
  <si>
    <t>cut&amp;cap&amp;d&lt;8</t>
  </si>
  <si>
    <t>cut&amp;cap&amp;d&gt;=8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</si>
</sst>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 %"/>
    <numFmt numFmtId="165" formatCode="0.0000"/>
  </numFmts>
  <fonts count="3" x14ac:knownFonts="1"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3" borderId="0" xfId="1"/>
    <xf numFmtId="164" fontId="2" fillId="3" borderId="0" xfId="1" applyNumberFormat="1"/>
    <xf numFmtId="10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3" borderId="0" xfId="1" applyNumberFormat="1"/>
    <xf numFmtId="10" fontId="2" fillId="3" borderId="0" xfId="1" applyNumberFormat="1"/>
    <xf numFmtId="0" fontId="1" fillId="2" borderId="0" xfId="2"/>
    <xf numFmtId="164" fontId="1" fillId="2" borderId="0" xfId="2" applyNumberFormat="1"/>
    <xf numFmtId="165" fontId="1" fillId="2" borderId="0" xfId="2" applyNumberFormat="1"/>
    <xf numFmtId="10" fontId="1" fillId="2" borderId="0" xfId="2" applyNumberFormat="1"/>
    <xf numFmtId="9" fontId="0" fillId="0" borderId="0" xfId="0" applyNumberFormat="1"/>
    <xf numFmtId="1" fontId="1" fillId="2" borderId="0" xfId="2" applyNumberFormat="1"/>
  </cellXfs>
  <cellStyles count="3">
    <cellStyle name="Neutral" xfId="1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5.6000000000000008E-2"/>
            <c:dispRSqr val="1"/>
            <c:dispEq val="1"/>
            <c:trendlineLbl>
              <c:layout>
                <c:manualLayout>
                  <c:x val="-3.8075777113226697E-2"/>
                  <c:y val="-6.67874288283350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Tabelle3!$A$2:$A$9</c:f>
              <c:numCache>
                <c:formatCode>0.00%</c:formatCode>
                <c:ptCount val="8"/>
                <c:pt idx="0">
                  <c:v>0</c:v>
                </c:pt>
                <c:pt idx="1">
                  <c:v>1.5699999999999999E-2</c:v>
                </c:pt>
                <c:pt idx="2">
                  <c:v>3.1399999999999997E-2</c:v>
                </c:pt>
                <c:pt idx="3">
                  <c:v>6.2899999999999998E-2</c:v>
                </c:pt>
                <c:pt idx="4">
                  <c:v>0.1268</c:v>
                </c:pt>
                <c:pt idx="5">
                  <c:v>0.25690000000000002</c:v>
                </c:pt>
                <c:pt idx="6">
                  <c:v>0.50529999999999997</c:v>
                </c:pt>
                <c:pt idx="7">
                  <c:v>1</c:v>
                </c:pt>
              </c:numCache>
            </c:numRef>
          </c:xVal>
          <c:yVal>
            <c:numRef>
              <c:f>Tabelle3!$B$2:$B$9</c:f>
              <c:numCache>
                <c:formatCode>0.00%</c:formatCode>
                <c:ptCount val="8"/>
                <c:pt idx="1">
                  <c:v>5.6300000000000003E-2</c:v>
                </c:pt>
                <c:pt idx="2">
                  <c:v>5.5599999999999997E-2</c:v>
                </c:pt>
                <c:pt idx="3">
                  <c:v>5.8400000000000001E-2</c:v>
                </c:pt>
                <c:pt idx="4">
                  <c:v>9.2100000000000001E-2</c:v>
                </c:pt>
                <c:pt idx="5">
                  <c:v>0.20219999999999999</c:v>
                </c:pt>
                <c:pt idx="6">
                  <c:v>0.40760000000000002</c:v>
                </c:pt>
                <c:pt idx="7">
                  <c:v>0.93910000000000005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D-4608-86E3-C11C4A0A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3728"/>
        <c:axId val="661889816"/>
      </c:scatterChart>
      <c:valAx>
        <c:axId val="6586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89816"/>
        <c:crosses val="autoZero"/>
        <c:crossBetween val="midCat"/>
      </c:valAx>
      <c:valAx>
        <c:axId val="6618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71437</xdr:rowOff>
    </xdr:from>
    <xdr:to>
      <xdr:col>20</xdr:col>
      <xdr:colOff>742949</xdr:colOff>
      <xdr:row>33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528D3D-BBB3-8343-A3E0-9583571F1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C810-2819-485F-869B-CB287C901D3D}">
  <dimension ref="A1:I25"/>
  <sheetViews>
    <sheetView topLeftCell="A13" zoomScale="200" zoomScaleNormal="200" workbookViewId="0">
      <selection activeCell="A4" sqref="A4:XFD4"/>
    </sheetView>
  </sheetViews>
  <sheetFormatPr baseColWidth="10" defaultColWidth="11.5703125" defaultRowHeight="12.75" x14ac:dyDescent="0.2"/>
  <cols>
    <col min="1" max="1" width="23.28515625" customWidth="1"/>
  </cols>
  <sheetData>
    <row r="1" spans="1:9" x14ac:dyDescent="0.2">
      <c r="A1" t="s">
        <v>29</v>
      </c>
      <c r="B1" s="6">
        <f>1+D16</f>
        <v>1.1550866506782409</v>
      </c>
      <c r="C1" t="s">
        <v>30</v>
      </c>
      <c r="D1">
        <v>13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31</v>
      </c>
      <c r="G2" t="s">
        <v>29</v>
      </c>
      <c r="H2" t="s">
        <v>5</v>
      </c>
      <c r="I2" t="s">
        <v>6</v>
      </c>
    </row>
    <row r="3" spans="1:9" s="2" customFormat="1" ht="15" x14ac:dyDescent="0.25">
      <c r="A3" s="2" t="s">
        <v>7</v>
      </c>
      <c r="B3" s="2">
        <v>126515686</v>
      </c>
      <c r="C3" s="3">
        <v>0</v>
      </c>
      <c r="D3" s="3">
        <f t="shared" ref="D3" si="0">$B3/$B$3-1</f>
        <v>0</v>
      </c>
      <c r="E3" s="3">
        <v>0</v>
      </c>
      <c r="F3" s="7">
        <f>POWER(B3/1000,1/(1+$D$1))</f>
        <v>2.3144024687958189</v>
      </c>
      <c r="G3" s="7">
        <f>F3/(1-C3*(1-F3))</f>
        <v>2.3144024687958189</v>
      </c>
      <c r="H3" s="8">
        <f>($B3-$B$3)/($B$16-$B$3)</f>
        <v>0</v>
      </c>
      <c r="I3" s="3">
        <v>0</v>
      </c>
    </row>
    <row r="4" spans="1:9" x14ac:dyDescent="0.2">
      <c r="A4" t="s">
        <v>9</v>
      </c>
      <c r="B4">
        <v>127523202</v>
      </c>
      <c r="C4" s="1">
        <v>4.9890299999999999E-2</v>
      </c>
      <c r="D4" s="1">
        <f>$B4/$B$3-1</f>
        <v>7.9635658775150109E-3</v>
      </c>
      <c r="E4" s="1">
        <f>D4/C4</f>
        <v>0.1596215271809352</v>
      </c>
      <c r="F4" s="6">
        <f>POWER(B4/1000,1/(1+$D$1))</f>
        <v>2.3157141186195767</v>
      </c>
      <c r="G4" s="6">
        <f>F4/(1-C4*(1-F4))</f>
        <v>2.1730707715233986</v>
      </c>
      <c r="H4" s="4">
        <f>($B4-$B$3)/($B$16-$B$3)</f>
        <v>5.1349138321627956E-2</v>
      </c>
      <c r="I4" s="1">
        <f>H4/C4</f>
        <v>1.0292409210132623</v>
      </c>
    </row>
    <row r="5" spans="1:9" x14ac:dyDescent="0.2">
      <c r="A5" t="s">
        <v>11</v>
      </c>
      <c r="B5">
        <v>128930438</v>
      </c>
      <c r="C5" s="1">
        <v>4.3181700000000003E-2</v>
      </c>
      <c r="D5" s="1">
        <f>$B5/$B$3-1</f>
        <v>1.908658188044754E-2</v>
      </c>
      <c r="E5" s="1">
        <f>D5/C5</f>
        <v>0.4420062637748754</v>
      </c>
      <c r="F5" s="6">
        <f>POWER(B5/1000,1/(1+$D$1))</f>
        <v>2.3175301341817955</v>
      </c>
      <c r="G5" s="6">
        <f>F5/(1-C5*(1-F5))</f>
        <v>2.1927761044609904</v>
      </c>
      <c r="H5" s="4">
        <f>($B5-$B$3)/($B$16-$B$3)</f>
        <v>0.12307043705551847</v>
      </c>
      <c r="I5" s="1">
        <f>H5/C5</f>
        <v>2.8500600267131322</v>
      </c>
    </row>
    <row r="6" spans="1:9" x14ac:dyDescent="0.2">
      <c r="A6" t="s">
        <v>26</v>
      </c>
      <c r="B6">
        <v>129643814</v>
      </c>
      <c r="C6" s="1">
        <v>2.3070400000000001E-2</v>
      </c>
      <c r="D6" s="1">
        <f>$B6/$B$3-1</f>
        <v>2.4725218657866588E-2</v>
      </c>
      <c r="E6" s="1">
        <f>D6/C6</f>
        <v>1.0717290839286093</v>
      </c>
      <c r="F6" s="6">
        <f>POWER(B6/1000,1/(1+$D$1))</f>
        <v>2.3184437155953495</v>
      </c>
      <c r="G6" s="6">
        <f>F6/(1-C6*(1-F6))</f>
        <v>2.2500052520762122</v>
      </c>
      <c r="H6" s="4">
        <f>($B6-$B$3)/($B$16-$B$3)</f>
        <v>0.15942841340460837</v>
      </c>
      <c r="I6" s="1">
        <f>H6/C6</f>
        <v>6.9105179539413433</v>
      </c>
    </row>
    <row r="7" spans="1:9" x14ac:dyDescent="0.2">
      <c r="A7" t="s">
        <v>22</v>
      </c>
      <c r="B7">
        <v>130034513</v>
      </c>
      <c r="C7" s="1">
        <v>2.3281300000000001E-2</v>
      </c>
      <c r="D7" s="1">
        <f>$B7/$B$3-1</f>
        <v>2.7813365371942789E-2</v>
      </c>
      <c r="E7" s="1">
        <f>D7/C7</f>
        <v>1.194665477097189</v>
      </c>
      <c r="F7" s="6">
        <f>POWER(B7/1000,1/(1+$D$1))</f>
        <v>2.3189420858500083</v>
      </c>
      <c r="G7" s="6">
        <f>F7/(1-C7*(1-F7))</f>
        <v>2.2498564494493234</v>
      </c>
      <c r="H7" s="4">
        <f>($B7-$B$3)/($B$16-$B$3)</f>
        <v>0.17934080883368514</v>
      </c>
      <c r="I7" s="1">
        <f>H7/C7</f>
        <v>7.7032128289092592</v>
      </c>
    </row>
    <row r="8" spans="1:9" x14ac:dyDescent="0.2">
      <c r="A8" t="s">
        <v>27</v>
      </c>
      <c r="B8">
        <v>130788574</v>
      </c>
      <c r="C8" s="4">
        <v>2.68387E-2</v>
      </c>
      <c r="D8" s="1">
        <f>$B8/$B$3-1</f>
        <v>3.3773582826717607E-2</v>
      </c>
      <c r="E8" s="1">
        <f>D8/C8</f>
        <v>1.2583911600307618</v>
      </c>
      <c r="F8" s="6">
        <f>POWER(B8/1000,1/(1+$D$1))</f>
        <v>2.3199000366603943</v>
      </c>
      <c r="G8" s="6">
        <f>F8/(1-C8*(1-F8))</f>
        <v>2.2405305825945656</v>
      </c>
      <c r="H8" s="4">
        <f>($B8-$B$3)/($B$16-$B$3)</f>
        <v>0.21777234003710536</v>
      </c>
      <c r="I8" s="1">
        <f>H8/C8</f>
        <v>8.1141165569534053</v>
      </c>
    </row>
    <row r="9" spans="1:9" x14ac:dyDescent="0.2">
      <c r="A9" t="s">
        <v>8</v>
      </c>
      <c r="B9">
        <v>130817411</v>
      </c>
      <c r="C9" s="1">
        <v>0.37291200000000002</v>
      </c>
      <c r="D9" s="1">
        <f>$B9/$B$3-1</f>
        <v>3.4001515037431762E-2</v>
      </c>
      <c r="E9" s="1">
        <f>D9/C9</f>
        <v>9.117838803104153E-2</v>
      </c>
      <c r="F9" s="6">
        <f>POWER(B9/1000,1/(1+$D$1))</f>
        <v>2.3199365689637181</v>
      </c>
      <c r="G9" s="6">
        <f>F9/(1-C9*(1-F9))</f>
        <v>1.55468783429677</v>
      </c>
      <c r="H9" s="4">
        <f>($B9-$B$3)/($B$16-$B$3)</f>
        <v>0.21924204880776585</v>
      </c>
      <c r="I9" s="1">
        <f>H9/C9</f>
        <v>0.58791899645966295</v>
      </c>
    </row>
    <row r="10" spans="1:9" x14ac:dyDescent="0.2">
      <c r="A10" t="s">
        <v>15</v>
      </c>
      <c r="B10">
        <v>131365958</v>
      </c>
      <c r="C10" s="1">
        <v>5.0508699999999997E-2</v>
      </c>
      <c r="D10" s="1">
        <f>$B10/$B$3-1</f>
        <v>3.8337317318897446E-2</v>
      </c>
      <c r="E10" s="1">
        <f>D10/C10</f>
        <v>0.75902403583733991</v>
      </c>
      <c r="F10" s="6">
        <f>POWER(B10/1000,1/(1+$D$1))</f>
        <v>2.3206300783024472</v>
      </c>
      <c r="G10" s="6">
        <f>F10/(1-C10*(1-F10))</f>
        <v>2.1755159658265733</v>
      </c>
      <c r="H10" s="4">
        <f>($B10-$B$3)/($B$16-$B$3)</f>
        <v>0.24719933760408674</v>
      </c>
      <c r="I10" s="1">
        <f>H10/C10</f>
        <v>4.8941932301581064</v>
      </c>
    </row>
    <row r="11" spans="1:9" x14ac:dyDescent="0.2">
      <c r="A11" t="s">
        <v>14</v>
      </c>
      <c r="B11">
        <v>133125105</v>
      </c>
      <c r="C11" s="1">
        <v>7.8442200000000004E-2</v>
      </c>
      <c r="D11" s="1">
        <f>$B11/$B$3-1</f>
        <v>5.2241893546702167E-2</v>
      </c>
      <c r="E11" s="1">
        <f>D11/C11</f>
        <v>0.66599220249689794</v>
      </c>
      <c r="F11" s="6">
        <f>POWER(B11/1000,1/(1+$D$1))</f>
        <v>2.3228361100246513</v>
      </c>
      <c r="G11" s="6">
        <f>F11/(1-C11*(1-F11))</f>
        <v>2.1044639374235379</v>
      </c>
      <c r="H11" s="4">
        <f>($B11-$B$3)/($B$16-$B$3)</f>
        <v>0.33685615956133291</v>
      </c>
      <c r="I11" s="1">
        <f>H11/C11</f>
        <v>4.2943232030888083</v>
      </c>
    </row>
    <row r="12" spans="1:9" x14ac:dyDescent="0.2">
      <c r="A12" t="s">
        <v>28</v>
      </c>
      <c r="B12">
        <v>134164755</v>
      </c>
      <c r="C12" s="4">
        <v>2.7111900000000001E-2</v>
      </c>
      <c r="D12" s="1">
        <f>$B12/$B$3-1</f>
        <v>6.0459451644596873E-2</v>
      </c>
      <c r="E12" s="1">
        <f>D12/C12</f>
        <v>2.2299968517365758</v>
      </c>
      <c r="F12" s="6">
        <f>POWER(B12/1000,1/(1+$D$1))</f>
        <v>2.3241271748791226</v>
      </c>
      <c r="G12" s="6">
        <f>F12/(1-C12*(1-F12))</f>
        <v>2.2435834195790365</v>
      </c>
      <c r="H12" s="4">
        <f>($B12-$B$3)/($B$16-$B$3)</f>
        <v>0.38984304181042922</v>
      </c>
      <c r="I12" s="1">
        <f>H12/C12</f>
        <v>14.379038053785578</v>
      </c>
    </row>
    <row r="13" spans="1:9" x14ac:dyDescent="0.2">
      <c r="A13" t="s">
        <v>16</v>
      </c>
      <c r="B13">
        <v>135729326</v>
      </c>
      <c r="C13" s="1">
        <v>9.1273999999999994E-2</v>
      </c>
      <c r="D13" s="1">
        <f>$B13/$B$3-1</f>
        <v>7.2826068381749876E-2</v>
      </c>
      <c r="E13" s="1">
        <f>D13/C13</f>
        <v>0.79788404564004956</v>
      </c>
      <c r="F13" s="6">
        <f>POWER(B13/1000,1/(1+$D$1))</f>
        <v>2.3260526968227775</v>
      </c>
      <c r="G13" s="6">
        <f>F13/(1-C13*(1-F13))</f>
        <v>2.0749169241036021</v>
      </c>
      <c r="H13" s="4">
        <f>($B13-$B$3)/($B$16-$B$3)</f>
        <v>0.46958308831391676</v>
      </c>
      <c r="I13" s="1">
        <f>H13/C13</f>
        <v>5.1447628931997809</v>
      </c>
    </row>
    <row r="14" spans="1:9" x14ac:dyDescent="0.2">
      <c r="A14" t="s">
        <v>12</v>
      </c>
      <c r="B14">
        <v>142483142</v>
      </c>
      <c r="C14" s="1">
        <v>0.24621699999999999</v>
      </c>
      <c r="D14" s="1">
        <f>$B14/$B$3-1</f>
        <v>0.12620929866356656</v>
      </c>
      <c r="E14" s="1">
        <f>D14/C14</f>
        <v>0.51259376348329544</v>
      </c>
      <c r="F14" s="6">
        <f>POWER(B14/1000,1/(1+$D$1))</f>
        <v>2.3341349584219659</v>
      </c>
      <c r="G14" s="6">
        <f>F14/(1-C14*(1-F14))</f>
        <v>1.7569878163037165</v>
      </c>
      <c r="H14" s="4">
        <f>($B14-$B$3)/($B$16-$B$3)</f>
        <v>0.81379859653693665</v>
      </c>
      <c r="I14" s="1">
        <f>H14/C14</f>
        <v>3.3052088057970681</v>
      </c>
    </row>
    <row r="15" spans="1:9" x14ac:dyDescent="0.2">
      <c r="A15" t="s">
        <v>25</v>
      </c>
      <c r="B15">
        <v>143491455</v>
      </c>
      <c r="C15" s="1">
        <v>5.1434899999999999E-2</v>
      </c>
      <c r="D15" s="1">
        <f>$B15/$B$3-1</f>
        <v>0.13417916415518616</v>
      </c>
      <c r="E15" s="1">
        <f>D15/C15</f>
        <v>2.608718285739569</v>
      </c>
      <c r="F15" s="6">
        <f>POWER(B15/1000,1/(1+$D$1))</f>
        <v>2.3353109575893027</v>
      </c>
      <c r="G15" s="6">
        <f>F15/(1-C15*(1-F15))</f>
        <v>2.1852261600804499</v>
      </c>
      <c r="H15" s="4">
        <f>($B15-$B$3)/($B$16-$B$3)</f>
        <v>0.8651883548221605</v>
      </c>
      <c r="I15" s="1">
        <f>H15/C15</f>
        <v>16.821036977269529</v>
      </c>
    </row>
    <row r="16" spans="1:9" s="2" customFormat="1" ht="15" x14ac:dyDescent="0.25">
      <c r="A16" t="s">
        <v>10</v>
      </c>
      <c r="B16">
        <v>146136580</v>
      </c>
      <c r="C16" s="1">
        <v>0.420543</v>
      </c>
      <c r="D16" s="1">
        <f>$B16/$B$3-1</f>
        <v>0.1550866506782409</v>
      </c>
      <c r="E16" s="1">
        <f>D16/C16</f>
        <v>0.36877715400860528</v>
      </c>
      <c r="F16" s="6">
        <f>POWER(B16/1000,1/(1+$D$1))</f>
        <v>2.3383598893421782</v>
      </c>
      <c r="G16" s="6">
        <f>F16/(1-C16*(1-F16))</f>
        <v>1.4962267774939291</v>
      </c>
      <c r="H16" s="4">
        <f>($B16-$B$3)/($B$16-$B$3)</f>
        <v>1</v>
      </c>
      <c r="I16" s="1">
        <f>H16/C16</f>
        <v>2.3778781242346203</v>
      </c>
    </row>
    <row r="17" spans="1:9" x14ac:dyDescent="0.2">
      <c r="A17" t="s">
        <v>13</v>
      </c>
      <c r="B17">
        <v>201917988</v>
      </c>
      <c r="C17" s="1">
        <v>0.96335599999999999</v>
      </c>
      <c r="D17" s="1">
        <f>$B17/$B$3-1</f>
        <v>0.59599172548453794</v>
      </c>
      <c r="E17" s="1">
        <f>D17/C17</f>
        <v>0.61866197489249863</v>
      </c>
      <c r="F17" s="6">
        <f>POWER(B17/1000,1/(1+$D$1))</f>
        <v>2.3929910380567025</v>
      </c>
      <c r="G17" s="6">
        <f>F17/(1-C17*(1-F17))</f>
        <v>1.0217958730118009</v>
      </c>
      <c r="H17" s="4">
        <f>($B17-$B$3)/($B$16-$B$3)</f>
        <v>3.8429595511804915</v>
      </c>
      <c r="I17" s="1">
        <f>H17/C17</f>
        <v>3.9891375059484671</v>
      </c>
    </row>
    <row r="18" spans="1:9" x14ac:dyDescent="0.2">
      <c r="A18" t="s">
        <v>21</v>
      </c>
      <c r="B18">
        <v>220487835</v>
      </c>
      <c r="C18" s="1">
        <v>0.75593299999999997</v>
      </c>
      <c r="D18" s="1">
        <f>$B18/$B$3-1</f>
        <v>0.74277073437360164</v>
      </c>
      <c r="E18" s="1">
        <f>D18/C18</f>
        <v>0.98258805260995574</v>
      </c>
      <c r="F18" s="6">
        <f>POWER(B18/1000,1/(1+$D$1))</f>
        <v>2.4080767851248681</v>
      </c>
      <c r="G18" s="6">
        <f>F18/(1-C18*(1-F18))</f>
        <v>1.1664711914368062</v>
      </c>
      <c r="H18" s="4">
        <f>($B18-$B$3)/($B$16-$B$3)</f>
        <v>4.7893918085485812</v>
      </c>
      <c r="I18" s="1">
        <f>H18/C18</f>
        <v>6.3357358503314201</v>
      </c>
    </row>
    <row r="19" spans="1:9" x14ac:dyDescent="0.2">
      <c r="A19" t="s">
        <v>23</v>
      </c>
      <c r="B19">
        <v>220565009</v>
      </c>
      <c r="C19" s="1">
        <v>0.56878799999999996</v>
      </c>
      <c r="D19" s="1">
        <f>$B19/$B$3-1</f>
        <v>0.74338072988040382</v>
      </c>
      <c r="E19" s="1">
        <f>D19/C19</f>
        <v>1.306955719671308</v>
      </c>
      <c r="F19" s="6">
        <f>POWER(B19/1000,1/(1+$D$1))</f>
        <v>2.4081369798044734</v>
      </c>
      <c r="G19" s="6">
        <f>F19/(1-C19*(1-F19))</f>
        <v>1.3371619584081422</v>
      </c>
      <c r="H19" s="4">
        <f>($B19-$B$3)/($B$16-$B$3)</f>
        <v>4.7933250645969547</v>
      </c>
      <c r="I19" s="1">
        <f>H19/C19</f>
        <v>8.4272612372218738</v>
      </c>
    </row>
    <row r="20" spans="1:9" x14ac:dyDescent="0.2">
      <c r="A20" t="s">
        <v>17</v>
      </c>
      <c r="B20">
        <v>225313498</v>
      </c>
      <c r="C20" s="1">
        <v>0.89715599999999995</v>
      </c>
      <c r="D20" s="1">
        <f>$B20/$B$3-1</f>
        <v>0.78091353826275745</v>
      </c>
      <c r="E20" s="1">
        <f>D20/C20</f>
        <v>0.87043227517038002</v>
      </c>
      <c r="F20" s="6">
        <f>POWER(B20/1000,1/(1+$D$1))</f>
        <v>2.4118036249781305</v>
      </c>
      <c r="G20" s="6">
        <f>F20/(1-C20*(1-F20))</f>
        <v>1.0640585077135858</v>
      </c>
      <c r="H20" s="4">
        <f>($B20-$B$3)/($B$16-$B$3)</f>
        <v>5.035336921956767</v>
      </c>
      <c r="I20" s="1">
        <f>H20/C20</f>
        <v>5.6125544743130149</v>
      </c>
    </row>
    <row r="21" spans="1:9" x14ac:dyDescent="0.2">
      <c r="A21" t="s">
        <v>18</v>
      </c>
      <c r="B21">
        <v>229736804</v>
      </c>
      <c r="C21" s="1">
        <v>0.91808100000000004</v>
      </c>
      <c r="D21" s="1">
        <f>$B21/$B$3-1</f>
        <v>0.81587604876125797</v>
      </c>
      <c r="E21" s="1">
        <f>D21/C21</f>
        <v>0.88867545321301489</v>
      </c>
      <c r="F21" s="6">
        <f>POWER(B21/1000,1/(1+$D$1))</f>
        <v>2.4151551830119402</v>
      </c>
      <c r="G21" s="6">
        <f>F21/(1-C21*(1-F21))</f>
        <v>1.0504204644093145</v>
      </c>
      <c r="H21" s="4">
        <f>($B21-$B$3)/($B$16-$B$3)</f>
        <v>5.2607754774068907</v>
      </c>
      <c r="I21" s="1">
        <f>H21/C21</f>
        <v>5.7301866364807577</v>
      </c>
    </row>
    <row r="22" spans="1:9" x14ac:dyDescent="0.2">
      <c r="A22" t="s">
        <v>19</v>
      </c>
      <c r="B22">
        <v>238063048</v>
      </c>
      <c r="C22" s="1">
        <v>0.94775299999999996</v>
      </c>
      <c r="D22" s="1">
        <f>$B22/$B$3-1</f>
        <v>0.88168799875139592</v>
      </c>
      <c r="E22" s="1">
        <f>D22/C22</f>
        <v>0.93029301806630627</v>
      </c>
      <c r="F22" s="6">
        <f>POWER(B22/1000,1/(1+$D$1))</f>
        <v>2.4213046040901793</v>
      </c>
      <c r="G22" s="6">
        <f>F22/(1-C22*(1-F22))</f>
        <v>1.0316393079063995</v>
      </c>
      <c r="H22" s="4">
        <f>($B22-$B$3)/($B$16-$B$3)</f>
        <v>5.6851314726026247</v>
      </c>
      <c r="I22" s="1">
        <f>H22/C22</f>
        <v>5.9985370371843985</v>
      </c>
    </row>
    <row r="23" spans="1:9" x14ac:dyDescent="0.2">
      <c r="A23" t="s">
        <v>24</v>
      </c>
      <c r="B23">
        <v>238841473</v>
      </c>
      <c r="C23" s="1">
        <v>0.599244</v>
      </c>
      <c r="D23" s="1">
        <f>$B23/$B$3-1</f>
        <v>0.88784079311714748</v>
      </c>
      <c r="E23" s="1">
        <f>D23/C23</f>
        <v>1.4816014730512905</v>
      </c>
      <c r="F23" s="6">
        <f>POWER(B23/1000,1/(1+$D$1))</f>
        <v>2.4218692650269475</v>
      </c>
      <c r="G23" s="6">
        <f>F23/(1-C23*(1-F23))</f>
        <v>1.3076718648554875</v>
      </c>
      <c r="H23" s="4">
        <f>($B23-$B$3)/($B$16-$B$3)</f>
        <v>5.7248047413130108</v>
      </c>
      <c r="I23" s="1">
        <f>H23/C23</f>
        <v>9.5533784924221372</v>
      </c>
    </row>
    <row r="24" spans="1:9" ht="15" x14ac:dyDescent="0.25">
      <c r="A24" s="2" t="s">
        <v>20</v>
      </c>
      <c r="B24" s="2">
        <v>245327970</v>
      </c>
      <c r="C24" s="3">
        <v>1</v>
      </c>
      <c r="D24" s="3">
        <f>$B24/$B$3-1</f>
        <v>0.93911109172660212</v>
      </c>
      <c r="E24" s="3">
        <f>D24/C24</f>
        <v>0.93911109172660212</v>
      </c>
      <c r="F24" s="7">
        <f>POWER(B24/1000,1/(1+$D$1))</f>
        <v>2.4265091495353563</v>
      </c>
      <c r="G24" s="7">
        <f>F24/(1-C24*(1-F24))</f>
        <v>1</v>
      </c>
      <c r="H24" s="8">
        <f>($B24-$B$3)/($B$16-$B$3)</f>
        <v>6.055396048722347</v>
      </c>
      <c r="I24" s="3">
        <f>H24/C24</f>
        <v>6.055396048722347</v>
      </c>
    </row>
    <row r="25" spans="1:9" ht="15" x14ac:dyDescent="0.25">
      <c r="A25" t="s">
        <v>32</v>
      </c>
      <c r="D25" s="3">
        <f>$B25/$B$3-1</f>
        <v>-1</v>
      </c>
      <c r="E25" s="3" t="e">
        <f>D25/C25</f>
        <v>#DIV/0!</v>
      </c>
      <c r="F25" s="7">
        <f>POWER(B25/1000,1/(1+$D$1))</f>
        <v>0</v>
      </c>
      <c r="G25" s="7">
        <f>F25/(1-C25*(1-F25))</f>
        <v>0</v>
      </c>
      <c r="H25" s="8">
        <f>($B25-$B$3)/($B$16-$B$3)</f>
        <v>-6.4480082304098882</v>
      </c>
      <c r="I25" s="3" t="e">
        <f>H25/C25</f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zoomScale="200" zoomScaleNormal="200" workbookViewId="0">
      <selection activeCell="A9" sqref="A9:J9"/>
    </sheetView>
  </sheetViews>
  <sheetFormatPr baseColWidth="10" defaultColWidth="11.5703125" defaultRowHeight="12.75" x14ac:dyDescent="0.2"/>
  <cols>
    <col min="1" max="1" width="23.28515625" customWidth="1"/>
    <col min="3" max="3" width="12.28515625" bestFit="1" customWidth="1"/>
    <col min="5" max="5" width="8.5703125" customWidth="1"/>
    <col min="7" max="7" width="12" customWidth="1"/>
    <col min="10" max="10" width="14.85546875" customWidth="1"/>
  </cols>
  <sheetData>
    <row r="1" spans="1:10" x14ac:dyDescent="0.2">
      <c r="A1" t="s">
        <v>29</v>
      </c>
      <c r="B1" s="6">
        <f>1+D8</f>
        <v>1.013210765027192</v>
      </c>
      <c r="C1" t="s">
        <v>30</v>
      </c>
      <c r="D1">
        <v>13</v>
      </c>
      <c r="F1" t="s">
        <v>45</v>
      </c>
      <c r="G1" s="5">
        <f>MAX(B:B)</f>
        <v>245327970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85</v>
      </c>
      <c r="F2" t="s">
        <v>4</v>
      </c>
      <c r="G2" t="s">
        <v>31</v>
      </c>
      <c r="H2" t="s">
        <v>29</v>
      </c>
      <c r="I2" t="s">
        <v>5</v>
      </c>
      <c r="J2" t="s">
        <v>6</v>
      </c>
    </row>
    <row r="3" spans="1:10" s="2" customFormat="1" ht="15" x14ac:dyDescent="0.25">
      <c r="A3" s="2" t="s">
        <v>7</v>
      </c>
      <c r="B3" s="2">
        <v>126515686</v>
      </c>
      <c r="C3" s="3">
        <v>0</v>
      </c>
      <c r="D3" s="3">
        <f t="shared" ref="D3" si="0">$B3/$B$3-1</f>
        <v>0</v>
      </c>
      <c r="E3" s="3" t="s">
        <v>86</v>
      </c>
      <c r="F3" s="3">
        <v>0</v>
      </c>
      <c r="G3" s="7">
        <f>POWER(B3/1000,1/(1+$D$1))</f>
        <v>2.3144024687958189</v>
      </c>
      <c r="H3" s="7">
        <f>G3/(1-C3*(1-G3))</f>
        <v>2.3144024687958189</v>
      </c>
      <c r="I3" s="8">
        <f>($B3-$B$3)/($G$1-$B$3)</f>
        <v>0</v>
      </c>
      <c r="J3" s="3">
        <v>0</v>
      </c>
    </row>
    <row r="4" spans="1:10" x14ac:dyDescent="0.2">
      <c r="A4" t="s">
        <v>36</v>
      </c>
      <c r="B4">
        <v>125915011</v>
      </c>
      <c r="C4" s="4">
        <v>3.2710299999999998E-2</v>
      </c>
      <c r="D4" s="1">
        <f>$B4/$B$3-1</f>
        <v>-4.7478302413820339E-3</v>
      </c>
      <c r="E4" s="5">
        <f>COUNTIFS(D$4:D$62,"&lt;"&amp;D4,C$4:C$62,"&gt;="&amp;C4)</f>
        <v>0</v>
      </c>
      <c r="F4" s="1">
        <f>D4/C4</f>
        <v>-0.14514786600495974</v>
      </c>
      <c r="G4" s="6">
        <f>POWER(B4/1000,1/(1+$D$1))</f>
        <v>2.3136158483332827</v>
      </c>
      <c r="H4" s="6">
        <f>G4/(1-C4*(1-G4))</f>
        <v>2.2182983021599085</v>
      </c>
      <c r="I4" s="4">
        <f>($B4-$B$3)/($G$1-$B$3)</f>
        <v>-5.0556641096134473E-3</v>
      </c>
      <c r="J4" s="1">
        <f>I4/C4</f>
        <v>-0.15455878147291366</v>
      </c>
    </row>
    <row r="5" spans="1:10" ht="15" x14ac:dyDescent="0.25">
      <c r="A5" s="9" t="s">
        <v>46</v>
      </c>
      <c r="B5" s="9">
        <v>127224504</v>
      </c>
      <c r="C5" s="12">
        <v>1.4341100000000001E-2</v>
      </c>
      <c r="D5" s="10">
        <f>$B5/$B$3-1</f>
        <v>5.6026096242327572E-3</v>
      </c>
      <c r="E5" s="5">
        <f>COUNTIFS(D$4:D$62,"&lt;"&amp;D5,C$4:C$62,"&gt;="&amp;C5)</f>
        <v>1</v>
      </c>
      <c r="F5" s="10">
        <f>D5/C5</f>
        <v>0.39066805365228308</v>
      </c>
      <c r="G5" s="11">
        <f>POWER(B5/1000,1/(1+$D$1))</f>
        <v>2.3153262606113532</v>
      </c>
      <c r="H5" s="11">
        <f>G5/(1-C5*(1-G5))</f>
        <v>2.2724603291285139</v>
      </c>
      <c r="I5" s="12">
        <f>($B5-$B$3)/($G$1-$B$3)</f>
        <v>5.965864607063694E-3</v>
      </c>
      <c r="J5" s="10">
        <f>I5/C5</f>
        <v>0.41599769941383113</v>
      </c>
    </row>
    <row r="6" spans="1:10" ht="15" x14ac:dyDescent="0.25">
      <c r="A6" s="9" t="s">
        <v>53</v>
      </c>
      <c r="B6" s="9">
        <v>127637649</v>
      </c>
      <c r="C6" s="10">
        <v>1.37156E-2</v>
      </c>
      <c r="D6" s="10">
        <f>$B6/$B$3-1</f>
        <v>8.8681730738116027E-3</v>
      </c>
      <c r="E6" s="5">
        <f>COUNTIFS(D$4:D$62,"&lt;"&amp;D6,C$4:C$62,"&gt;="&amp;C6)</f>
        <v>2</v>
      </c>
      <c r="F6" s="10">
        <f>D6/C6</f>
        <v>0.64657565646501813</v>
      </c>
      <c r="G6" s="11">
        <f>POWER(B6/1000,1/(1+$D$1))</f>
        <v>2.3158625040352354</v>
      </c>
      <c r="H6" s="11">
        <f>G6/(1-C6*(1-G6))</f>
        <v>2.2748071401842709</v>
      </c>
      <c r="I6" s="12">
        <f>($B6-$B$3)/($G$1-$B$3)</f>
        <v>9.4431565678848497E-3</v>
      </c>
      <c r="J6" s="10">
        <f>I6/C6</f>
        <v>0.68849751872939202</v>
      </c>
    </row>
    <row r="7" spans="1:10" x14ac:dyDescent="0.2">
      <c r="A7" t="s">
        <v>63</v>
      </c>
      <c r="B7">
        <v>127979572</v>
      </c>
      <c r="C7" s="1">
        <v>0.204453</v>
      </c>
      <c r="D7" s="1">
        <f>$B7/$B$3-1</f>
        <v>1.1570786566339253E-2</v>
      </c>
      <c r="E7" s="5">
        <f>COUNTIFS(D$4:D$62,"&lt;"&amp;D7,C$4:C$62,"&gt;="&amp;C7)</f>
        <v>0</v>
      </c>
      <c r="F7" s="1">
        <f>D7/C7</f>
        <v>5.659387030926058E-2</v>
      </c>
      <c r="G7" s="6">
        <f>POWER(B7/1000,1/(1+$D$1))</f>
        <v>2.3163050869982795</v>
      </c>
      <c r="H7" s="6">
        <f>G7/(1-C7*(1-G7))</f>
        <v>1.825123298407221</v>
      </c>
      <c r="I7" s="4">
        <f>($B7-$B$3)/($G$1-$B$3)</f>
        <v>1.2320998727707314E-2</v>
      </c>
      <c r="J7" s="1">
        <f>I7/C7</f>
        <v>6.0263232761110445E-2</v>
      </c>
    </row>
    <row r="8" spans="1:10" s="2" customFormat="1" ht="15" x14ac:dyDescent="0.25">
      <c r="A8" s="9" t="s">
        <v>33</v>
      </c>
      <c r="B8" s="9">
        <v>128187055</v>
      </c>
      <c r="C8" s="12">
        <v>1.8090200000000001E-4</v>
      </c>
      <c r="D8" s="10">
        <f>$B8/$B$3-1</f>
        <v>1.3210765027191984E-2</v>
      </c>
      <c r="E8" s="5">
        <f>COUNTIFS(D$4:D$62,"&lt;"&amp;D8,C$4:C$62,"&gt;="&amp;C8)</f>
        <v>4</v>
      </c>
      <c r="F8" s="10">
        <f>D8/C8</f>
        <v>73.027191668372836</v>
      </c>
      <c r="G8" s="11">
        <f>POWER(B8/1000,1/(1+$D$1))</f>
        <v>2.3165731166923895</v>
      </c>
      <c r="H8" s="11">
        <f>G8/(1-C8*(1-G8))</f>
        <v>2.3160215082055071</v>
      </c>
      <c r="I8" s="12">
        <f>($B8-$B$3)/($G$1-$B$3)</f>
        <v>1.4067308057136584E-2</v>
      </c>
      <c r="J8" s="10">
        <f>I8/C8</f>
        <v>77.762037219801783</v>
      </c>
    </row>
    <row r="9" spans="1:10" ht="15" x14ac:dyDescent="0.25">
      <c r="A9" s="9" t="s">
        <v>88</v>
      </c>
      <c r="B9" s="9">
        <v>128237037</v>
      </c>
      <c r="C9" s="10">
        <v>2.1264299999999999E-3</v>
      </c>
      <c r="D9" s="10">
        <f>$B9/$B$3-1</f>
        <v>1.3605830663558915E-2</v>
      </c>
      <c r="E9" s="14">
        <f>COUNTIFS(D$4:D$62,"&lt;"&amp;D9,C$4:C$62,"&gt;="&amp;C9)</f>
        <v>4</v>
      </c>
      <c r="F9" s="10">
        <f>D9/C9</f>
        <v>6.3984380692328999</v>
      </c>
      <c r="G9" s="11">
        <f>POWER(B9/1000,1/(1+$D$1))</f>
        <v>2.3166376239869693</v>
      </c>
      <c r="H9" s="11">
        <f>G9/(1-C9*(1-G9))</f>
        <v>2.3101697545329869</v>
      </c>
      <c r="I9" s="12">
        <f>($B9-$B$3)/($G$1-$B$3)</f>
        <v>1.448798846422311E-2</v>
      </c>
      <c r="J9" s="10">
        <f>I9/C9</f>
        <v>6.8132919796198843</v>
      </c>
    </row>
    <row r="10" spans="1:10" ht="15" x14ac:dyDescent="0.25">
      <c r="A10" s="9" t="s">
        <v>65</v>
      </c>
      <c r="B10" s="9">
        <v>128259549</v>
      </c>
      <c r="C10" s="10">
        <v>3.1557799999999997E-2</v>
      </c>
      <c r="D10" s="10">
        <f>$B10/$B$3-1</f>
        <v>1.3783769073504537E-2</v>
      </c>
      <c r="E10" s="5">
        <f>COUNTIFS(D$4:D$62,"&lt;"&amp;D10,C$4:C$62,"&gt;="&amp;C10)</f>
        <v>2</v>
      </c>
      <c r="F10" s="10">
        <f>D10/C10</f>
        <v>0.43677851667430995</v>
      </c>
      <c r="G10" s="11">
        <f>POWER(B10/1000,1/(1+$D$1))</f>
        <v>2.3166666705853696</v>
      </c>
      <c r="H10" s="11">
        <f>G10/(1-C10*(1-G10))</f>
        <v>2.2242467632132024</v>
      </c>
      <c r="I10" s="12">
        <f>($B10-$B$3)/($G$1-$B$3)</f>
        <v>1.467746382183849E-2</v>
      </c>
      <c r="J10" s="10">
        <f>I10/C10</f>
        <v>0.4650978148615712</v>
      </c>
    </row>
    <row r="11" spans="1:10" ht="15" x14ac:dyDescent="0.25">
      <c r="A11" s="9" t="s">
        <v>42</v>
      </c>
      <c r="B11" s="9">
        <v>128363004</v>
      </c>
      <c r="C11" s="12">
        <v>1.2095400000000001E-3</v>
      </c>
      <c r="D11" s="10">
        <f>$B11/$B$3-1</f>
        <v>1.460149376259956E-2</v>
      </c>
      <c r="E11" s="5">
        <f>COUNTIFS(D$4:D$62,"&lt;"&amp;D11,C$4:C$62,"&gt;="&amp;C11)</f>
        <v>6</v>
      </c>
      <c r="F11" s="10">
        <f>D11/C11</f>
        <v>12.071939549415116</v>
      </c>
      <c r="G11" s="11">
        <f>POWER(B11/1000,1/(1+$D$1))</f>
        <v>2.3168000948149703</v>
      </c>
      <c r="H11" s="11">
        <f>G11/(1-C11*(1-G11))</f>
        <v>2.3131159432691333</v>
      </c>
      <c r="I11" s="12">
        <f>($B11-$B$3)/($G$1-$B$3)</f>
        <v>1.5548207119728461E-2</v>
      </c>
      <c r="J11" s="10">
        <f>I11/C11</f>
        <v>12.854644839962681</v>
      </c>
    </row>
    <row r="12" spans="1:10" ht="15" x14ac:dyDescent="0.25">
      <c r="A12" s="9" t="s">
        <v>11</v>
      </c>
      <c r="B12" s="9">
        <v>128930438</v>
      </c>
      <c r="C12" s="10">
        <v>4.3181700000000003E-2</v>
      </c>
      <c r="D12" s="10">
        <f>$B12/$B$3-1</f>
        <v>1.908658188044754E-2</v>
      </c>
      <c r="E12" s="5">
        <f>COUNTIFS(D$4:D$62,"&lt;"&amp;D12,C$4:C$62,"&gt;="&amp;C12)</f>
        <v>1</v>
      </c>
      <c r="F12" s="10">
        <f>D12/C12</f>
        <v>0.4420062637748754</v>
      </c>
      <c r="G12" s="11">
        <f>POWER(B12/1000,1/(1+$D$1))</f>
        <v>2.3175301341817955</v>
      </c>
      <c r="H12" s="11">
        <f>G12/(1-C12*(1-G12))</f>
        <v>2.1927761044609904</v>
      </c>
      <c r="I12" s="12">
        <f>($B12-$B$3)/($G$1-$B$3)</f>
        <v>2.0324093761214117E-2</v>
      </c>
      <c r="J12" s="10">
        <f>I12/C12</f>
        <v>0.47066451207835996</v>
      </c>
    </row>
    <row r="13" spans="1:10" ht="15" x14ac:dyDescent="0.25">
      <c r="A13" s="9" t="s">
        <v>69</v>
      </c>
      <c r="B13" s="9">
        <v>129601918</v>
      </c>
      <c r="C13" s="10">
        <v>2.5315399999999998E-2</v>
      </c>
      <c r="D13" s="10">
        <f>$B13/$B$3-1</f>
        <v>2.4394066044901352E-2</v>
      </c>
      <c r="E13" s="5">
        <f>COUNTIFS(D$4:D$62,"&lt;"&amp;D13,C$4:C$62,"&gt;="&amp;C13)</f>
        <v>4</v>
      </c>
      <c r="F13" s="10">
        <f>D13/C13</f>
        <v>0.96360579113509381</v>
      </c>
      <c r="G13" s="11">
        <f>POWER(B13/1000,1/(1+$D$1))</f>
        <v>2.3183901908692888</v>
      </c>
      <c r="H13" s="11">
        <f>G13/(1-C13*(1-G13))</f>
        <v>2.2435116978492426</v>
      </c>
      <c r="I13" s="12">
        <f>($B13-$B$3)/($G$1-$B$3)</f>
        <v>2.597569793372544E-2</v>
      </c>
      <c r="J13" s="10">
        <f>I13/C13</f>
        <v>1.0260828560372517</v>
      </c>
    </row>
    <row r="14" spans="1:10" ht="15" x14ac:dyDescent="0.25">
      <c r="A14" s="9" t="s">
        <v>47</v>
      </c>
      <c r="B14" s="9">
        <v>129695145</v>
      </c>
      <c r="C14" s="10">
        <v>3.12009E-2</v>
      </c>
      <c r="D14" s="10">
        <f>$B14/$B$3-1</f>
        <v>2.5130947003678239E-2</v>
      </c>
      <c r="E14" s="5">
        <f>COUNTIFS(D$4:D$62,"&lt;"&amp;D14,C$4:C$62,"&gt;="&amp;C14)</f>
        <v>4</v>
      </c>
      <c r="F14" s="10">
        <f>D14/C14</f>
        <v>0.80545583632774176</v>
      </c>
      <c r="G14" s="11">
        <f>POWER(B14/1000,1/(1+$D$1))</f>
        <v>2.318509272226009</v>
      </c>
      <c r="H14" s="11">
        <f>G14/(1-C14*(1-G14))</f>
        <v>2.2268976513685419</v>
      </c>
      <c r="I14" s="12">
        <f>($B14-$B$3)/($G$1-$B$3)</f>
        <v>2.6760355856806861E-2</v>
      </c>
      <c r="J14" s="10">
        <f>I14/C14</f>
        <v>0.85767897261959947</v>
      </c>
    </row>
    <row r="15" spans="1:10" ht="15" x14ac:dyDescent="0.25">
      <c r="A15" s="9" t="s">
        <v>41</v>
      </c>
      <c r="B15" s="9">
        <v>129724919</v>
      </c>
      <c r="C15" s="12">
        <v>2.0037800000000001E-2</v>
      </c>
      <c r="D15" s="10">
        <f>$B15/$B$3-1</f>
        <v>2.536628541064867E-2</v>
      </c>
      <c r="E15" s="5">
        <f>COUNTIFS(D$4:D$62,"&lt;"&amp;D15,C$4:C$62,"&gt;="&amp;C15)</f>
        <v>6</v>
      </c>
      <c r="F15" s="10">
        <f>D15/C15</f>
        <v>1.2659216785599552</v>
      </c>
      <c r="G15" s="11">
        <f>POWER(B15/1000,1/(1+$D$1))</f>
        <v>2.3185472866120915</v>
      </c>
      <c r="H15" s="11">
        <f>G15/(1-C15*(1-G15))</f>
        <v>2.2588662626329099</v>
      </c>
      <c r="I15" s="12">
        <f>($B15-$B$3)/($G$1-$B$3)</f>
        <v>2.7010952840532888E-2</v>
      </c>
      <c r="J15" s="10">
        <f>I15/C15</f>
        <v>1.347999922173736</v>
      </c>
    </row>
    <row r="16" spans="1:10" ht="15" x14ac:dyDescent="0.25">
      <c r="A16" s="9" t="s">
        <v>35</v>
      </c>
      <c r="B16" s="9">
        <v>129868696</v>
      </c>
      <c r="C16" s="12">
        <v>1.8582399999999999E-3</v>
      </c>
      <c r="D16" s="10">
        <f>$B16/$B$3-1</f>
        <v>2.6502721567663867E-2</v>
      </c>
      <c r="E16" s="5">
        <f>COUNTIFS(D$4:D$62,"&lt;"&amp;D16,C$4:C$62,"&gt;="&amp;C16)</f>
        <v>10</v>
      </c>
      <c r="F16" s="10">
        <f>D16/C16</f>
        <v>14.262270518159047</v>
      </c>
      <c r="G16" s="11">
        <f>POWER(B16/1000,1/(1+$D$1))</f>
        <v>2.3187307420352785</v>
      </c>
      <c r="H16" s="11">
        <f>G16/(1-C16*(1-G16))</f>
        <v>2.3130625401503346</v>
      </c>
      <c r="I16" s="12">
        <f>($B16-$B$3)/($G$1-$B$3)</f>
        <v>2.8221071821159502E-2</v>
      </c>
      <c r="J16" s="10">
        <f>I16/C16</f>
        <v>15.186989743606587</v>
      </c>
    </row>
    <row r="17" spans="1:10" ht="15" x14ac:dyDescent="0.25">
      <c r="A17" s="9" t="s">
        <v>38</v>
      </c>
      <c r="B17" s="9">
        <v>130317844</v>
      </c>
      <c r="C17" s="12">
        <v>6.0191300000000003E-2</v>
      </c>
      <c r="D17" s="10">
        <f>$B17/$B$3-1</f>
        <v>3.0052858425792417E-2</v>
      </c>
      <c r="E17" s="5">
        <f>COUNTIFS(D$4:D$62,"&lt;"&amp;D17,C$4:C$62,"&gt;="&amp;C17)</f>
        <v>1</v>
      </c>
      <c r="F17" s="10">
        <f>D17/C17</f>
        <v>0.49928907376634857</v>
      </c>
      <c r="G17" s="11">
        <f>POWER(B17/1000,1/(1+$D$1))</f>
        <v>2.3193026299342017</v>
      </c>
      <c r="H17" s="11">
        <f>G17/(1-C17*(1-G17))</f>
        <v>2.1486751733015561</v>
      </c>
      <c r="I17" s="12">
        <f>($B17-$B$3)/($G$1-$B$3)</f>
        <v>3.2001388004627533E-2</v>
      </c>
      <c r="J17" s="10">
        <f>I17/C17</f>
        <v>0.53166135312956408</v>
      </c>
    </row>
    <row r="18" spans="1:10" ht="15" x14ac:dyDescent="0.25">
      <c r="A18" s="9" t="s">
        <v>37</v>
      </c>
      <c r="B18" s="9">
        <v>130480593</v>
      </c>
      <c r="C18" s="12">
        <v>1.4111500000000001E-2</v>
      </c>
      <c r="D18" s="10">
        <f>$B18/$B$3-1</f>
        <v>3.1339252272639229E-2</v>
      </c>
      <c r="E18" s="5">
        <f>COUNTIFS(D$4:D$62,"&lt;"&amp;D18,C$4:C$62,"&gt;="&amp;C18)</f>
        <v>9</v>
      </c>
      <c r="F18" s="10">
        <f>D18/C18</f>
        <v>2.2208306893412626</v>
      </c>
      <c r="G18" s="11">
        <f>POWER(B18/1000,1/(1+$D$1))</f>
        <v>2.3195094021300542</v>
      </c>
      <c r="H18" s="11">
        <f>G18/(1-C18*(1-G18))</f>
        <v>2.2771090466284001</v>
      </c>
      <c r="I18" s="12">
        <f>($B18-$B$3)/($G$1-$B$3)</f>
        <v>3.3371187443884169E-2</v>
      </c>
      <c r="J18" s="10">
        <f>I18/C18</f>
        <v>2.3648221269095537</v>
      </c>
    </row>
    <row r="19" spans="1:10" ht="15" x14ac:dyDescent="0.25">
      <c r="A19" s="9" t="s">
        <v>87</v>
      </c>
      <c r="B19" s="9">
        <v>130651363</v>
      </c>
      <c r="C19" s="10">
        <v>3.1097300000000001E-2</v>
      </c>
      <c r="D19" s="10">
        <f>$B19/$B$3-1</f>
        <v>3.2689045372602976E-2</v>
      </c>
      <c r="E19" s="14">
        <f>COUNTIFS(D$4:D$62,"&lt;"&amp;D19,C$4:C$62,"&gt;="&amp;C19)</f>
        <v>6</v>
      </c>
      <c r="F19" s="10">
        <f>D19/C19</f>
        <v>1.0511859670326034</v>
      </c>
      <c r="G19" s="11">
        <f>POWER(B19/1000,1/(1+$D$1))</f>
        <v>2.3197261076642723</v>
      </c>
      <c r="H19" s="11">
        <f>G19/(1-C19*(1-G19))</f>
        <v>2.2282777692022284</v>
      </c>
      <c r="I19" s="12">
        <f>($B19-$B$3)/($G$1-$B$3)</f>
        <v>3.4808496737593224E-2</v>
      </c>
      <c r="J19" s="10">
        <f>I19/C19</f>
        <v>1.1193414456429729</v>
      </c>
    </row>
    <row r="20" spans="1:10" x14ac:dyDescent="0.2">
      <c r="A20" t="s">
        <v>8</v>
      </c>
      <c r="B20">
        <v>130817411</v>
      </c>
      <c r="C20" s="1">
        <v>0.37291200000000002</v>
      </c>
      <c r="D20" s="1">
        <f>$B20/$B$3-1</f>
        <v>3.4001515037431762E-2</v>
      </c>
      <c r="E20" s="5">
        <f>COUNTIFS(D$4:D$62,"&lt;"&amp;D20,C$4:C$62,"&gt;="&amp;C20)</f>
        <v>0</v>
      </c>
      <c r="F20" s="1">
        <f>D20/C20</f>
        <v>9.117838803104153E-2</v>
      </c>
      <c r="G20" s="6">
        <f>POWER(B20/1000,1/(1+$D$1))</f>
        <v>2.3199365689637181</v>
      </c>
      <c r="H20" s="6">
        <f>G20/(1-C20*(1-G20))</f>
        <v>1.55468783429677</v>
      </c>
      <c r="I20" s="4">
        <f>($B20-$B$3)/($G$1-$B$3)</f>
        <v>3.6206062666045542E-2</v>
      </c>
      <c r="J20" s="1">
        <f>I20/C20</f>
        <v>9.7090098109059345E-2</v>
      </c>
    </row>
    <row r="21" spans="1:10" ht="15" x14ac:dyDescent="0.25">
      <c r="A21" s="9" t="s">
        <v>64</v>
      </c>
      <c r="B21" s="9">
        <v>131190793</v>
      </c>
      <c r="C21" s="10">
        <v>0.16705</v>
      </c>
      <c r="D21" s="10">
        <f>$B21/$B$3-1</f>
        <v>3.6952785443537861E-2</v>
      </c>
      <c r="E21" s="5">
        <f>COUNTIFS(D$4:D$62,"&lt;"&amp;D21,C$4:C$62,"&gt;="&amp;C21)</f>
        <v>2</v>
      </c>
      <c r="F21" s="10">
        <f>D21/C21</f>
        <v>0.22120793441207937</v>
      </c>
      <c r="G21" s="11">
        <f>POWER(B21/1000,1/(1+$D$1))</f>
        <v>2.3204089158538084</v>
      </c>
      <c r="H21" s="11">
        <f>G21/(1-C21*(1-G21))</f>
        <v>1.9010795967080805</v>
      </c>
      <c r="I21" s="12">
        <f>($B21-$B$3)/($G$1-$B$3)</f>
        <v>3.9348683844845536E-2</v>
      </c>
      <c r="J21" s="10">
        <f>I21/C21</f>
        <v>0.23555033729329863</v>
      </c>
    </row>
    <row r="22" spans="1:10" ht="15" x14ac:dyDescent="0.25">
      <c r="A22" s="9" t="s">
        <v>43</v>
      </c>
      <c r="B22" s="9">
        <v>131348373</v>
      </c>
      <c r="C22" s="12">
        <v>2.3403299999999998E-3</v>
      </c>
      <c r="D22" s="10">
        <f>$B22/$B$3-1</f>
        <v>3.8198322696523235E-2</v>
      </c>
      <c r="E22" s="5">
        <f>COUNTIFS(D$4:D$62,"&lt;"&amp;D22,C$4:C$62,"&gt;="&amp;C22)</f>
        <v>14</v>
      </c>
      <c r="F22" s="10">
        <f>D22/C22</f>
        <v>16.321767740670435</v>
      </c>
      <c r="G22" s="11">
        <f>POWER(B22/1000,1/(1+$D$1))</f>
        <v>2.3206078879392908</v>
      </c>
      <c r="H22" s="11">
        <f>G22/(1-C22*(1-G22))</f>
        <v>2.3134577805444354</v>
      </c>
      <c r="I22" s="12">
        <f>($B22-$B$3)/($G$1-$B$3)</f>
        <v>4.0674977681600666E-2</v>
      </c>
      <c r="J22" s="10">
        <f>I22/C22</f>
        <v>17.380018066512275</v>
      </c>
    </row>
    <row r="23" spans="1:10" ht="15" x14ac:dyDescent="0.25">
      <c r="A23" s="9" t="s">
        <v>34</v>
      </c>
      <c r="B23" s="9">
        <v>131933310</v>
      </c>
      <c r="C23" s="12">
        <v>2.8608999999999999E-2</v>
      </c>
      <c r="D23" s="10">
        <f>$B23/$B$3-1</f>
        <v>4.2821757295771201E-2</v>
      </c>
      <c r="E23" s="5">
        <f>COUNTIFS(D$4:D$62,"&lt;"&amp;D23,C$4:C$62,"&gt;="&amp;C23)</f>
        <v>9</v>
      </c>
      <c r="F23" s="10">
        <f>D23/C23</f>
        <v>1.496793222264714</v>
      </c>
      <c r="G23" s="11">
        <f>POWER(B23/1000,1/(1+$D$1))</f>
        <v>2.3213445389828573</v>
      </c>
      <c r="H23" s="11">
        <f>G23/(1-C23*(1-G23))</f>
        <v>2.2367886795770291</v>
      </c>
      <c r="I23" s="12">
        <f>($B23-$B$3)/($G$1-$B$3)</f>
        <v>4.5598180740301232E-2</v>
      </c>
      <c r="J23" s="10">
        <f>I23/C23</f>
        <v>1.5938404257506811</v>
      </c>
    </row>
    <row r="24" spans="1:10" ht="15" x14ac:dyDescent="0.25">
      <c r="A24" s="9" t="s">
        <v>39</v>
      </c>
      <c r="B24" s="9">
        <v>132296103</v>
      </c>
      <c r="C24" s="12">
        <v>4.1994900000000002E-2</v>
      </c>
      <c r="D24" s="10">
        <f>$B24/$B$3-1</f>
        <v>4.5689330570440001E-2</v>
      </c>
      <c r="E24" s="5">
        <f>COUNTIFS(D$4:D$62,"&lt;"&amp;D24,C$4:C$62,"&gt;="&amp;C24)</f>
        <v>5</v>
      </c>
      <c r="F24" s="10">
        <f>D24/C24</f>
        <v>1.0879733151035007</v>
      </c>
      <c r="G24" s="11">
        <f>POWER(B24/1000,1/(1+$D$1))</f>
        <v>2.3217999066274428</v>
      </c>
      <c r="H24" s="11">
        <f>G24/(1-C24*(1-G24))</f>
        <v>2.1996972321468484</v>
      </c>
      <c r="I24" s="12">
        <f>($B24-$B$3)/($G$1-$B$3)</f>
        <v>4.8651678137927222E-2</v>
      </c>
      <c r="J24" s="10">
        <f>I24/C24</f>
        <v>1.1585139656941015</v>
      </c>
    </row>
    <row r="25" spans="1:10" ht="15" x14ac:dyDescent="0.25">
      <c r="A25" s="9" t="s">
        <v>40</v>
      </c>
      <c r="B25" s="9">
        <v>132580107</v>
      </c>
      <c r="C25" s="12">
        <v>9.0766300000000005E-3</v>
      </c>
      <c r="D25" s="10">
        <f>$B25/$B$3-1</f>
        <v>4.7934143122774442E-2</v>
      </c>
      <c r="E25" s="5">
        <f>COUNTIFS(D$4:D$62,"&lt;"&amp;D25,C$4:C$62,"&gt;="&amp;C25)</f>
        <v>16</v>
      </c>
      <c r="F25" s="10">
        <f>D25/C25</f>
        <v>5.2810506898236946</v>
      </c>
      <c r="G25" s="11">
        <f>POWER(B25/1000,1/(1+$D$1))</f>
        <v>2.3221555720787057</v>
      </c>
      <c r="H25" s="11">
        <f>G25/(1-C25*(1-G25))</f>
        <v>2.2946185049381516</v>
      </c>
      <c r="I25" s="12">
        <f>($B25-$B$3)/($G$1-$B$3)</f>
        <v>5.1042037033813777E-2</v>
      </c>
      <c r="J25" s="10">
        <f>I25/C25</f>
        <v>5.6234568373739782</v>
      </c>
    </row>
    <row r="26" spans="1:10" ht="15" x14ac:dyDescent="0.25">
      <c r="A26" s="9" t="s">
        <v>70</v>
      </c>
      <c r="B26" s="9">
        <v>132596598</v>
      </c>
      <c r="C26" s="10">
        <v>6.8260500000000002E-2</v>
      </c>
      <c r="D26" s="10">
        <f>$B26/$B$3-1</f>
        <v>4.8064490596051446E-2</v>
      </c>
      <c r="E26" s="5">
        <f>COUNTIFS(D$4:D$62,"&lt;"&amp;D26,C$4:C$62,"&gt;="&amp;C26)</f>
        <v>3</v>
      </c>
      <c r="F26" s="10">
        <f>D26/C26</f>
        <v>0.70413329225615762</v>
      </c>
      <c r="G26" s="11">
        <f>POWER(B26/1000,1/(1+$D$1))</f>
        <v>2.3221762024395036</v>
      </c>
      <c r="H26" s="11">
        <f>G26/(1-C26*(1-G26))</f>
        <v>2.1299436570651786</v>
      </c>
      <c r="I26" s="12">
        <f>($B26-$B$3)/($G$1-$B$3)</f>
        <v>5.118083581323965E-2</v>
      </c>
      <c r="J26" s="10">
        <f>I26/C26</f>
        <v>0.74978700439111412</v>
      </c>
    </row>
    <row r="27" spans="1:10" ht="15" x14ac:dyDescent="0.25">
      <c r="A27" s="9" t="s">
        <v>48</v>
      </c>
      <c r="B27" s="9">
        <v>132634752</v>
      </c>
      <c r="C27" s="10">
        <v>6.8499099999999993E-2</v>
      </c>
      <c r="D27" s="10">
        <f>$B27/$B$3-1</f>
        <v>4.8366065848941542E-2</v>
      </c>
      <c r="E27" s="5">
        <f>COUNTIFS(D$4:D$62,"&lt;"&amp;D27,C$4:C$62,"&gt;="&amp;C27)</f>
        <v>3</v>
      </c>
      <c r="F27" s="10">
        <f>D27/C27</f>
        <v>0.70608323100510151</v>
      </c>
      <c r="G27" s="11">
        <f>POWER(B27/1000,1/(1+$D$1))</f>
        <v>2.3222239242393723</v>
      </c>
      <c r="H27" s="11">
        <f>G27/(1-C27*(1-G27))</f>
        <v>2.1293648990950595</v>
      </c>
      <c r="I27" s="12">
        <f>($B27-$B$3)/($G$1-$B$3)</f>
        <v>5.1501964224507292E-2</v>
      </c>
      <c r="J27" s="10">
        <f>I27/C27</f>
        <v>0.75186337082541665</v>
      </c>
    </row>
    <row r="28" spans="1:10" ht="15" x14ac:dyDescent="0.25">
      <c r="A28" s="9" t="s">
        <v>71</v>
      </c>
      <c r="B28" s="9">
        <v>132818657</v>
      </c>
      <c r="C28" s="10">
        <v>6.12592E-2</v>
      </c>
      <c r="D28" s="10">
        <f>$B28/$B$3-1</f>
        <v>4.9819680067181515E-2</v>
      </c>
      <c r="E28" s="5">
        <f>COUNTIFS(D$4:D$62,"&lt;"&amp;D28,C$4:C$62,"&gt;="&amp;C28)</f>
        <v>5</v>
      </c>
      <c r="F28" s="10">
        <f>D28/C28</f>
        <v>0.81326037668107831</v>
      </c>
      <c r="G28" s="11">
        <f>POWER(B28/1000,1/(1+$D$1))</f>
        <v>2.3224537680672221</v>
      </c>
      <c r="H28" s="11">
        <f>G28/(1-C28*(1-G28))</f>
        <v>2.1484061047262379</v>
      </c>
      <c r="I28" s="12">
        <f>($B28-$B$3)/($G$1-$B$3)</f>
        <v>5.3049826060073045E-2</v>
      </c>
      <c r="J28" s="10">
        <f>I28/C28</f>
        <v>0.86598953398139455</v>
      </c>
    </row>
    <row r="29" spans="1:10" ht="15" x14ac:dyDescent="0.25">
      <c r="A29" s="9" t="s">
        <v>66</v>
      </c>
      <c r="B29" s="9">
        <v>132824800</v>
      </c>
      <c r="C29" s="10">
        <v>4.4714299999999998E-2</v>
      </c>
      <c r="D29" s="10">
        <f>$B29/$B$3-1</f>
        <v>4.9868235311153475E-2</v>
      </c>
      <c r="E29" s="5">
        <f>COUNTIFS(D$4:D$62,"&lt;"&amp;D29,C$4:C$62,"&gt;="&amp;C29)</f>
        <v>7</v>
      </c>
      <c r="F29" s="10">
        <f>D29/C29</f>
        <v>1.1152636921779717</v>
      </c>
      <c r="G29" s="11">
        <f>POWER(B29/1000,1/(1+$D$1))</f>
        <v>2.3224614404656352</v>
      </c>
      <c r="H29" s="11">
        <f>G29/(1-C29*(1-G29))</f>
        <v>2.1927950288808362</v>
      </c>
      <c r="I29" s="12">
        <f>($B29-$B$3)/($G$1-$B$3)</f>
        <v>5.310152946811459E-2</v>
      </c>
      <c r="J29" s="10">
        <f>I29/C29</f>
        <v>1.1875737620428943</v>
      </c>
    </row>
    <row r="30" spans="1:10" ht="15" x14ac:dyDescent="0.25">
      <c r="A30" s="9" t="s">
        <v>44</v>
      </c>
      <c r="B30" s="9">
        <v>132997702</v>
      </c>
      <c r="C30" s="12">
        <v>7.4259499999999997E-3</v>
      </c>
      <c r="D30" s="10">
        <f>$B30/$B$3-1</f>
        <v>5.1234880076451494E-2</v>
      </c>
      <c r="E30" s="5">
        <f>COUNTIFS(D$4:D$62,"&lt;"&amp;D30,C$4:C$62,"&gt;="&amp;C30)</f>
        <v>21</v>
      </c>
      <c r="F30" s="10">
        <f>D30/C30</f>
        <v>6.8994377926664594</v>
      </c>
      <c r="G30" s="11">
        <f>POWER(B30/1000,1/(1+$D$1))</f>
        <v>2.3226772541536684</v>
      </c>
      <c r="H30" s="11">
        <f>G30/(1-C30*(1-G30))</f>
        <v>2.3000855034694259</v>
      </c>
      <c r="I30" s="12">
        <f>($B30-$B$3)/($G$1-$B$3)</f>
        <v>5.4556783034319919E-2</v>
      </c>
      <c r="J30" s="10">
        <f>I30/C30</f>
        <v>7.3467748953763383</v>
      </c>
    </row>
    <row r="31" spans="1:10" ht="15" x14ac:dyDescent="0.25">
      <c r="A31" s="9" t="s">
        <v>14</v>
      </c>
      <c r="B31" s="9">
        <v>133125105</v>
      </c>
      <c r="C31" s="10">
        <v>7.8442200000000004E-2</v>
      </c>
      <c r="D31" s="10">
        <f>$B31/$B$3-1</f>
        <v>5.2241893546702167E-2</v>
      </c>
      <c r="E31" s="5">
        <f>COUNTIFS(D$4:D$62,"&lt;"&amp;D31,C$4:C$62,"&gt;="&amp;C31)</f>
        <v>3</v>
      </c>
      <c r="F31" s="10">
        <f>D31/C31</f>
        <v>0.66599220249689794</v>
      </c>
      <c r="G31" s="11">
        <f>POWER(B31/1000,1/(1+$D$1))</f>
        <v>2.3228361100246513</v>
      </c>
      <c r="H31" s="11">
        <f>G31/(1-C31*(1-G31))</f>
        <v>2.1044639374235379</v>
      </c>
      <c r="I31" s="12">
        <f>($B31-$B$3)/($G$1-$B$3)</f>
        <v>5.5629087982182045E-2</v>
      </c>
      <c r="J31" s="10">
        <f>I31/C31</f>
        <v>0.70917297044425121</v>
      </c>
    </row>
    <row r="32" spans="1:10" ht="15" x14ac:dyDescent="0.25">
      <c r="A32" s="9" t="s">
        <v>60</v>
      </c>
      <c r="B32" s="9">
        <v>133548173</v>
      </c>
      <c r="C32" s="10">
        <v>3.1370099999999998E-2</v>
      </c>
      <c r="D32" s="10">
        <f>$B32/$B$3-1</f>
        <v>5.5585889958340795E-2</v>
      </c>
      <c r="E32" s="5">
        <f>COUNTIFS(D$4:D$62,"&lt;"&amp;D32,C$4:C$62,"&gt;="&amp;C32)</f>
        <v>13</v>
      </c>
      <c r="F32" s="10">
        <f>D32/C32</f>
        <v>1.7719385643762946</v>
      </c>
      <c r="G32" s="11">
        <f>POWER(B32/1000,1/(1+$D$1))</f>
        <v>2.3233626129468696</v>
      </c>
      <c r="H32" s="11">
        <f>G32/(1-C32*(1-G32))</f>
        <v>2.230755010397202</v>
      </c>
      <c r="I32" s="12">
        <f>($B32-$B$3)/($G$1-$B$3)</f>
        <v>5.9189898243181653E-2</v>
      </c>
      <c r="J32" s="10">
        <f>I32/C32</f>
        <v>1.8868252968011467</v>
      </c>
    </row>
    <row r="33" spans="1:10" ht="15" x14ac:dyDescent="0.25">
      <c r="A33" s="9" t="s">
        <v>62</v>
      </c>
      <c r="B33" s="9">
        <v>133641914</v>
      </c>
      <c r="C33" s="10">
        <v>1.5675499999999998E-2</v>
      </c>
      <c r="D33" s="10">
        <f>$B33/$B$3-1</f>
        <v>5.632683365444513E-2</v>
      </c>
      <c r="E33" s="5">
        <f>COUNTIFS(D$4:D$62,"&lt;"&amp;D33,C$4:C$62,"&gt;="&amp;C33)</f>
        <v>19</v>
      </c>
      <c r="F33" s="10">
        <f>D33/C33</f>
        <v>3.5933037960157659</v>
      </c>
      <c r="G33" s="11">
        <f>POWER(B33/1000,1/(1+$D$1))</f>
        <v>2.3234790628411326</v>
      </c>
      <c r="H33" s="11">
        <f>G33/(1-C33*(1-G33))</f>
        <v>2.2762554216056148</v>
      </c>
      <c r="I33" s="12">
        <f>($B33-$B$3)/($G$1-$B$3)</f>
        <v>5.997888231826265E-2</v>
      </c>
      <c r="J33" s="10">
        <f>I33/C33</f>
        <v>3.8262819251866067</v>
      </c>
    </row>
    <row r="34" spans="1:10" ht="15" x14ac:dyDescent="0.25">
      <c r="A34" s="9" t="s">
        <v>59</v>
      </c>
      <c r="B34" s="9">
        <v>133910337</v>
      </c>
      <c r="C34" s="10">
        <v>6.2910999999999995E-2</v>
      </c>
      <c r="D34" s="10">
        <f>$B34/$B$3-1</f>
        <v>5.8448491517486545E-2</v>
      </c>
      <c r="E34" s="5">
        <f>COUNTIFS(D$4:D$62,"&lt;"&amp;D34,C$4:C$62,"&gt;="&amp;C34)</f>
        <v>6</v>
      </c>
      <c r="F34" s="10">
        <f>D34/C34</f>
        <v>0.92906632413229084</v>
      </c>
      <c r="G34" s="11">
        <f>POWER(B34/1000,1/(1+$D$1))</f>
        <v>2.3238120926500119</v>
      </c>
      <c r="H34" s="11">
        <f>G34/(1-C34*(1-G34))</f>
        <v>2.1451582854723674</v>
      </c>
      <c r="I34" s="12">
        <f>($B34-$B$3)/($G$1-$B$3)</f>
        <v>6.2238101575422956E-2</v>
      </c>
      <c r="J34" s="10">
        <f>I34/C34</f>
        <v>0.98930396235035145</v>
      </c>
    </row>
    <row r="35" spans="1:10" ht="15" x14ac:dyDescent="0.25">
      <c r="A35" s="9" t="s">
        <v>49</v>
      </c>
      <c r="B35" s="9">
        <v>134243467</v>
      </c>
      <c r="C35" s="10">
        <v>4.2401700000000001E-2</v>
      </c>
      <c r="D35" s="10">
        <f>$B35/$B$3-1</f>
        <v>6.1081603746748092E-2</v>
      </c>
      <c r="E35" s="5">
        <f>COUNTIFS(D$4:D$62,"&lt;"&amp;D35,C$4:C$62,"&gt;="&amp;C35)</f>
        <v>11</v>
      </c>
      <c r="F35" s="10">
        <f>D35/C35</f>
        <v>1.4405461042068617</v>
      </c>
      <c r="G35" s="11">
        <f>POWER(B35/1000,1/(1+$D$1))</f>
        <v>2.3242245428435169</v>
      </c>
      <c r="H35" s="11">
        <f>G35/(1-C35*(1-G35))</f>
        <v>2.200658926574087</v>
      </c>
      <c r="I35" s="12">
        <f>($B35-$B$3)/($G$1-$B$3)</f>
        <v>6.504193623615552E-2</v>
      </c>
      <c r="J35" s="10">
        <f>I35/C35</f>
        <v>1.5339464275289794</v>
      </c>
    </row>
    <row r="36" spans="1:10" ht="15" x14ac:dyDescent="0.25">
      <c r="A36" s="9" t="s">
        <v>50</v>
      </c>
      <c r="B36" s="9">
        <v>134764168</v>
      </c>
      <c r="C36" s="10">
        <v>7.6444399999999996E-2</v>
      </c>
      <c r="D36" s="10">
        <f>$B36/$B$3-1</f>
        <v>6.5197306838299829E-2</v>
      </c>
      <c r="E36" s="5">
        <f>COUNTIFS(D$4:D$62,"&lt;"&amp;D36,C$4:C$62,"&gt;="&amp;C36)</f>
        <v>4</v>
      </c>
      <c r="F36" s="10">
        <f>D36/C36</f>
        <v>0.8528722422872026</v>
      </c>
      <c r="G36" s="11">
        <f>POWER(B36/1000,1/(1+$D$1))</f>
        <v>2.3248673259252932</v>
      </c>
      <c r="H36" s="11">
        <f>G36/(1-C36*(1-G36))</f>
        <v>2.1110617608959599</v>
      </c>
      <c r="I36" s="12">
        <f>($B36-$B$3)/($G$1-$B$3)</f>
        <v>6.9424488127843756E-2</v>
      </c>
      <c r="J36" s="10">
        <f>I36/C36</f>
        <v>0.90816970409662134</v>
      </c>
    </row>
    <row r="37" spans="1:10" ht="15" x14ac:dyDescent="0.25">
      <c r="A37" s="9" t="s">
        <v>16</v>
      </c>
      <c r="B37" s="9">
        <v>135729326</v>
      </c>
      <c r="C37" s="10">
        <v>9.1273999999999994E-2</v>
      </c>
      <c r="D37" s="10">
        <f>$B37/$B$3-1</f>
        <v>7.2826068381749876E-2</v>
      </c>
      <c r="E37" s="5">
        <f>COUNTIFS(D$4:D$62,"&lt;"&amp;D37,C$4:C$62,"&gt;="&amp;C37)</f>
        <v>3</v>
      </c>
      <c r="F37" s="10">
        <f>D37/C37</f>
        <v>0.79788404564004956</v>
      </c>
      <c r="G37" s="11">
        <f>POWER(B37/1000,1/(1+$D$1))</f>
        <v>2.3260526968227775</v>
      </c>
      <c r="H37" s="11">
        <f>G37/(1-C37*(1-G37))</f>
        <v>2.0749169241036021</v>
      </c>
      <c r="I37" s="12">
        <f>($B37-$B$3)/($G$1-$B$3)</f>
        <v>7.7547873753525356E-2</v>
      </c>
      <c r="J37" s="10">
        <f>I37/C37</f>
        <v>0.84961625165463728</v>
      </c>
    </row>
    <row r="38" spans="1:10" ht="15" x14ac:dyDescent="0.25">
      <c r="A38" s="9" t="s">
        <v>51</v>
      </c>
      <c r="B38" s="9">
        <v>135729326</v>
      </c>
      <c r="C38" s="12">
        <v>9.1273999999999994E-2</v>
      </c>
      <c r="D38" s="10">
        <f>$B38/$B$3-1</f>
        <v>7.2826068381749876E-2</v>
      </c>
      <c r="E38" s="5">
        <f>COUNTIFS(D$4:D$62,"&lt;"&amp;D38,C$4:C$62,"&gt;="&amp;C38)</f>
        <v>3</v>
      </c>
      <c r="F38" s="10">
        <f>D38/C38</f>
        <v>0.79788404564004956</v>
      </c>
      <c r="G38" s="11">
        <f>POWER(B38/1000,1/(1+$D$1))</f>
        <v>2.3260526968227775</v>
      </c>
      <c r="H38" s="11">
        <f>G38/(1-C38*(1-G38))</f>
        <v>2.0749169241036021</v>
      </c>
      <c r="I38" s="12">
        <f>($B38-$B$3)/($G$1-$B$3)</f>
        <v>7.7547873753525356E-2</v>
      </c>
      <c r="J38" s="10">
        <f>I38/C38</f>
        <v>0.84961625165463728</v>
      </c>
    </row>
    <row r="39" spans="1:10" ht="15" x14ac:dyDescent="0.25">
      <c r="A39" s="9" t="s">
        <v>52</v>
      </c>
      <c r="B39" s="9">
        <v>135986059</v>
      </c>
      <c r="C39" s="10">
        <v>0.23719699999999999</v>
      </c>
      <c r="D39" s="10">
        <f>$B39/$B$3-1</f>
        <v>7.4855326635149488E-2</v>
      </c>
      <c r="E39" s="5">
        <f>COUNTIFS(D$4:D$62,"&lt;"&amp;D39,C$4:C$62,"&gt;="&amp;C39)</f>
        <v>1</v>
      </c>
      <c r="F39" s="10">
        <f>D39/C39</f>
        <v>0.31558294006732585</v>
      </c>
      <c r="G39" s="11">
        <f>POWER(B39/1000,1/(1+$D$1))</f>
        <v>2.3263666887016949</v>
      </c>
      <c r="H39" s="11">
        <f>G39/(1-C39*(1-G39))</f>
        <v>1.7696247067437443</v>
      </c>
      <c r="I39" s="12">
        <f>($B39-$B$3)/($G$1-$B$3)</f>
        <v>7.9708702510928917E-2</v>
      </c>
      <c r="J39" s="10">
        <f>I39/C39</f>
        <v>0.33604431131476753</v>
      </c>
    </row>
    <row r="40" spans="1:10" ht="15" x14ac:dyDescent="0.25">
      <c r="A40" s="9" t="s">
        <v>73</v>
      </c>
      <c r="B40" s="9">
        <v>136159514</v>
      </c>
      <c r="C40" s="10">
        <v>2.9075899999999998E-2</v>
      </c>
      <c r="D40" s="10">
        <f>$B40/$B$3-1</f>
        <v>7.6226342399945635E-2</v>
      </c>
      <c r="E40" s="5">
        <f>COUNTIFS(D$4:D$62,"&lt;"&amp;D40,C$4:C$62,"&gt;="&amp;C40)</f>
        <v>22</v>
      </c>
      <c r="F40" s="10">
        <f>D40/C40</f>
        <v>2.6216331188353803</v>
      </c>
      <c r="G40" s="11">
        <f>POWER(B40/1000,1/(1+$D$1))</f>
        <v>2.3265785177477181</v>
      </c>
      <c r="H40" s="11">
        <f>G40/(1-C40*(1-G40))</f>
        <v>2.2401718106723347</v>
      </c>
      <c r="I40" s="12">
        <f>($B40-$B$3)/($G$1-$B$3)</f>
        <v>8.1168610478020944E-2</v>
      </c>
      <c r="J40" s="10">
        <f>I40/C40</f>
        <v>2.7916112821278429</v>
      </c>
    </row>
    <row r="41" spans="1:10" ht="15" x14ac:dyDescent="0.25">
      <c r="A41" s="9" t="s">
        <v>74</v>
      </c>
      <c r="B41" s="9">
        <v>136940964</v>
      </c>
      <c r="C41" s="10">
        <v>2.4544099999999999E-2</v>
      </c>
      <c r="D41" s="10">
        <f>$B41/$B$3-1</f>
        <v>8.2403046844325756E-2</v>
      </c>
      <c r="E41" s="5">
        <f>COUNTIFS(D$4:D$62,"&lt;"&amp;D41,C$4:C$62,"&gt;="&amp;C41)</f>
        <v>25</v>
      </c>
      <c r="F41" s="10">
        <f>D41/C41</f>
        <v>3.3573464435170064</v>
      </c>
      <c r="G41" s="11">
        <f>POWER(B41/1000,1/(1+$D$1))</f>
        <v>2.3275297539298143</v>
      </c>
      <c r="H41" s="11">
        <f>G41/(1-C41*(1-G41))</f>
        <v>2.2540848551743649</v>
      </c>
      <c r="I41" s="12">
        <f>($B41-$B$3)/($G$1-$B$3)</f>
        <v>8.7745792345848686E-2</v>
      </c>
      <c r="J41" s="10">
        <f>I41/C41</f>
        <v>3.5750258655175253</v>
      </c>
    </row>
    <row r="42" spans="1:10" ht="15" x14ac:dyDescent="0.25">
      <c r="A42" s="9" t="s">
        <v>75</v>
      </c>
      <c r="B42" s="9">
        <v>137424244</v>
      </c>
      <c r="C42" s="10">
        <v>0.231125</v>
      </c>
      <c r="D42" s="10">
        <f>$B42/$B$3-1</f>
        <v>8.6222968430965885E-2</v>
      </c>
      <c r="E42" s="5">
        <f>COUNTIFS(D$4:D$62,"&lt;"&amp;D42,C$4:C$62,"&gt;="&amp;C42)</f>
        <v>2</v>
      </c>
      <c r="F42" s="10">
        <f>D42/C42</f>
        <v>0.37305773252986862</v>
      </c>
      <c r="G42" s="11">
        <f>POWER(B42/1000,1/(1+$D$1))</f>
        <v>2.3281155171222219</v>
      </c>
      <c r="H42" s="11">
        <f>G42/(1-C42*(1-G42))</f>
        <v>1.7813202180377772</v>
      </c>
      <c r="I42" s="12">
        <f>($B42-$B$3)/($G$1-$B$3)</f>
        <v>9.1813385222019636E-2</v>
      </c>
      <c r="J42" s="10">
        <f>I42/C42</f>
        <v>0.39724558235595298</v>
      </c>
    </row>
    <row r="43" spans="1:10" ht="15" x14ac:dyDescent="0.25">
      <c r="A43" s="9" t="s">
        <v>72</v>
      </c>
      <c r="B43" s="9">
        <v>138133075</v>
      </c>
      <c r="C43" s="10">
        <v>0.184448</v>
      </c>
      <c r="D43" s="10">
        <f>$B43/$B$3-1</f>
        <v>9.1825680809255461E-2</v>
      </c>
      <c r="E43" s="5">
        <f>COUNTIFS(D$4:D$62,"&lt;"&amp;D43,C$4:C$62,"&gt;="&amp;C43)</f>
        <v>4</v>
      </c>
      <c r="F43" s="10">
        <f>D43/C43</f>
        <v>0.49784047975177537</v>
      </c>
      <c r="G43" s="11">
        <f>POWER(B43/1000,1/(1+$D$1))</f>
        <v>2.3289712101534383</v>
      </c>
      <c r="H43" s="11">
        <f>G43/(1-C43*(1-G43))</f>
        <v>1.8704701831014519</v>
      </c>
      <c r="I43" s="12">
        <f>($B43-$B$3)/($G$1-$B$3)</f>
        <v>9.7779359245379033E-2</v>
      </c>
      <c r="J43" s="10">
        <f>I43/C43</f>
        <v>0.53011883699134188</v>
      </c>
    </row>
    <row r="44" spans="1:10" ht="15" x14ac:dyDescent="0.25">
      <c r="A44" s="9" t="s">
        <v>58</v>
      </c>
      <c r="B44" s="9">
        <v>138169875</v>
      </c>
      <c r="C44" s="10">
        <v>0.12681500000000001</v>
      </c>
      <c r="D44" s="10">
        <f>$B44/$B$3-1</f>
        <v>9.2116553831909753E-2</v>
      </c>
      <c r="E44" s="5">
        <f>COUNTIFS(D$4:D$62,"&lt;"&amp;D44,C$4:C$62,"&gt;="&amp;C44)</f>
        <v>6</v>
      </c>
      <c r="F44" s="10">
        <f>D44/C44</f>
        <v>0.72638531586886212</v>
      </c>
      <c r="G44" s="11">
        <f>POWER(B44/1000,1/(1+$D$1))</f>
        <v>2.3290155232920213</v>
      </c>
      <c r="H44" s="11">
        <f>G44/(1-C44*(1-G44))</f>
        <v>1.9931002019052768</v>
      </c>
      <c r="I44" s="12">
        <f>($B44-$B$3)/($G$1-$B$3)</f>
        <v>9.8089091528616681E-2</v>
      </c>
      <c r="J44" s="10">
        <f>I44/C44</f>
        <v>0.77348177682937092</v>
      </c>
    </row>
    <row r="45" spans="1:10" ht="15" x14ac:dyDescent="0.25">
      <c r="A45" s="9" t="s">
        <v>76</v>
      </c>
      <c r="B45" s="9">
        <v>139852910</v>
      </c>
      <c r="C45" s="10">
        <v>0.19143199999999999</v>
      </c>
      <c r="D45" s="10">
        <f>$B45/$B$3-1</f>
        <v>0.10541952876894656</v>
      </c>
      <c r="E45" s="5">
        <f>COUNTIFS(D$4:D$62,"&lt;"&amp;D45,C$4:C$62,"&gt;="&amp;C45)</f>
        <v>4</v>
      </c>
      <c r="F45" s="10">
        <f>D45/C45</f>
        <v>0.55068916779298427</v>
      </c>
      <c r="G45" s="11">
        <f>POWER(B45/1000,1/(1+$D$1))</f>
        <v>2.3310305472344641</v>
      </c>
      <c r="H45" s="11">
        <f>G45/(1-C45*(1-G45))</f>
        <v>1.8576881810740595</v>
      </c>
      <c r="I45" s="12">
        <f>($B45-$B$3)/($G$1-$B$3)</f>
        <v>0.11225458808619486</v>
      </c>
      <c r="J45" s="10">
        <f>I45/C45</f>
        <v>0.58639406204916034</v>
      </c>
    </row>
    <row r="46" spans="1:10" ht="15" x14ac:dyDescent="0.25">
      <c r="A46" s="9" t="s">
        <v>12</v>
      </c>
      <c r="B46" s="9">
        <v>142483142</v>
      </c>
      <c r="C46" s="10">
        <v>0.24621699999999999</v>
      </c>
      <c r="D46" s="10">
        <f>$B46/$B$3-1</f>
        <v>0.12620929866356656</v>
      </c>
      <c r="E46" s="5">
        <f>COUNTIFS(D$4:D$62,"&lt;"&amp;D46,C$4:C$62,"&gt;="&amp;C46)</f>
        <v>1</v>
      </c>
      <c r="F46" s="10">
        <f>D46/C46</f>
        <v>0.51259376348329544</v>
      </c>
      <c r="G46" s="11">
        <f>POWER(B46/1000,1/(1+$D$1))</f>
        <v>2.3341349584219659</v>
      </c>
      <c r="H46" s="11">
        <f>G46/(1-C46*(1-G46))</f>
        <v>1.7569878163037165</v>
      </c>
      <c r="I46" s="12">
        <f>($B46-$B$3)/($G$1-$B$3)</f>
        <v>0.13439229903197553</v>
      </c>
      <c r="J46" s="10">
        <f>I46/C46</f>
        <v>0.54582867564780468</v>
      </c>
    </row>
    <row r="47" spans="1:10" ht="15" x14ac:dyDescent="0.25">
      <c r="A47" s="9" t="s">
        <v>25</v>
      </c>
      <c r="B47" s="9">
        <v>143491455</v>
      </c>
      <c r="C47" s="10">
        <v>5.1434899999999999E-2</v>
      </c>
      <c r="D47" s="10">
        <f>$B47/$B$3-1</f>
        <v>0.13417916415518616</v>
      </c>
      <c r="E47" s="5">
        <f>COUNTIFS(D$4:D$62,"&lt;"&amp;D47,C$4:C$62,"&gt;="&amp;C47)</f>
        <v>18</v>
      </c>
      <c r="F47" s="10">
        <f>D47/C47</f>
        <v>2.608718285739569</v>
      </c>
      <c r="G47" s="11">
        <f>POWER(B47/1000,1/(1+$D$1))</f>
        <v>2.3353109575893027</v>
      </c>
      <c r="H47" s="11">
        <f>G47/(1-C47*(1-G47))</f>
        <v>2.1852261600804499</v>
      </c>
      <c r="I47" s="12">
        <f>($B47-$B$3)/($G$1-$B$3)</f>
        <v>0.14287890467622019</v>
      </c>
      <c r="J47" s="10">
        <f>I47/C47</f>
        <v>2.7778590932658602</v>
      </c>
    </row>
    <row r="48" spans="1:10" x14ac:dyDescent="0.2">
      <c r="A48" t="s">
        <v>10</v>
      </c>
      <c r="B48">
        <v>146136580</v>
      </c>
      <c r="C48" s="1">
        <v>0.420543</v>
      </c>
      <c r="D48" s="1">
        <f>$B48/$B$3-1</f>
        <v>0.1550866506782409</v>
      </c>
      <c r="E48" s="5">
        <f>COUNTIFS(D$4:D$62,"&lt;"&amp;D48,C$4:C$62,"&gt;="&amp;C48)</f>
        <v>0</v>
      </c>
      <c r="F48" s="1">
        <f>D48/C48</f>
        <v>0.36877715400860528</v>
      </c>
      <c r="G48" s="6">
        <f>POWER(B48/1000,1/(1+$D$1))</f>
        <v>2.3383598893421782</v>
      </c>
      <c r="H48" s="6">
        <f>G48/(1-C48*(1-G48))</f>
        <v>1.4962267774939291</v>
      </c>
      <c r="I48" s="4">
        <f>($B48-$B$3)/($G$1-$B$3)</f>
        <v>0.16514196461369263</v>
      </c>
      <c r="J48" s="1">
        <f>I48/C48</f>
        <v>0.39268746504802748</v>
      </c>
    </row>
    <row r="49" spans="1:10" ht="15" x14ac:dyDescent="0.25">
      <c r="A49" s="9" t="s">
        <v>57</v>
      </c>
      <c r="B49" s="9">
        <v>152092767</v>
      </c>
      <c r="C49" s="10">
        <v>0.25694600000000001</v>
      </c>
      <c r="D49" s="10">
        <f>$B49/$B$3-1</f>
        <v>0.20216529513976633</v>
      </c>
      <c r="E49" s="5">
        <f>COUNTIFS(D$4:D$62,"&lt;"&amp;D49,C$4:C$62,"&gt;="&amp;C49)</f>
        <v>2</v>
      </c>
      <c r="F49" s="10">
        <f>D49/C49</f>
        <v>0.78680070964236193</v>
      </c>
      <c r="G49" s="11">
        <f>POWER(B49/1000,1/(1+$D$1))</f>
        <v>2.345041925005126</v>
      </c>
      <c r="H49" s="11">
        <f>G49/(1-C49*(1-G49))</f>
        <v>1.7427440907382621</v>
      </c>
      <c r="I49" s="12">
        <f>($B49-$B$3)/($G$1-$B$3)</f>
        <v>0.2152730352359862</v>
      </c>
      <c r="J49" s="10">
        <f>I49/C49</f>
        <v>0.83781430820478309</v>
      </c>
    </row>
    <row r="50" spans="1:10" ht="15" x14ac:dyDescent="0.25">
      <c r="A50" s="9" t="s">
        <v>77</v>
      </c>
      <c r="B50" s="9">
        <v>157937907</v>
      </c>
      <c r="C50" s="12">
        <v>0.40089900000000001</v>
      </c>
      <c r="D50" s="10">
        <f>$B50/$B$3-1</f>
        <v>0.24836620654295793</v>
      </c>
      <c r="E50" s="5">
        <f>COUNTIFS(D$4:D$62,"&lt;"&amp;D50,C$4:C$62,"&gt;="&amp;C50)</f>
        <v>1</v>
      </c>
      <c r="F50" s="10">
        <f>D50/C50</f>
        <v>0.61952313810450499</v>
      </c>
      <c r="G50" s="11">
        <f>POWER(B50/1000,1/(1+$D$1))</f>
        <v>2.3513671990007627</v>
      </c>
      <c r="H50" s="11">
        <f>G50/(1-C50*(1-G50))</f>
        <v>1.5251170848632269</v>
      </c>
      <c r="I50" s="12">
        <f>($B50-$B$3)/($G$1-$B$3)</f>
        <v>0.26446946344369576</v>
      </c>
      <c r="J50" s="10">
        <f>I50/C50</f>
        <v>0.65969100307981754</v>
      </c>
    </row>
    <row r="51" spans="1:10" x14ac:dyDescent="0.2">
      <c r="A51" t="s">
        <v>78</v>
      </c>
      <c r="B51">
        <v>165365719</v>
      </c>
      <c r="C51" s="4">
        <v>0.53234300000000001</v>
      </c>
      <c r="D51" s="1">
        <f>$B51/$B$3-1</f>
        <v>0.30707680785132041</v>
      </c>
      <c r="E51" s="5">
        <f>COUNTIFS(D$4:D$62,"&lt;"&amp;D51,C$4:C$62,"&gt;="&amp;C51)</f>
        <v>0</v>
      </c>
      <c r="F51" s="1">
        <f>D51/C51</f>
        <v>0.57684013474643303</v>
      </c>
      <c r="G51" s="6">
        <f>POWER(B51/1000,1/(1+$D$1))</f>
        <v>2.3590986711052002</v>
      </c>
      <c r="H51" s="6">
        <f>G51/(1-C51*(1-G51))</f>
        <v>1.3687783868529277</v>
      </c>
      <c r="I51" s="4">
        <f>($B51-$B$3)/($G$1-$B$3)</f>
        <v>0.32698666915619601</v>
      </c>
      <c r="J51" s="1">
        <f>I51/C51</f>
        <v>0.61424057263117204</v>
      </c>
    </row>
    <row r="52" spans="1:10" ht="15" x14ac:dyDescent="0.25">
      <c r="A52" s="9" t="s">
        <v>55</v>
      </c>
      <c r="B52" s="9">
        <v>165819838</v>
      </c>
      <c r="C52" s="10">
        <v>0.42268800000000001</v>
      </c>
      <c r="D52" s="10">
        <f>$B52/$B$3-1</f>
        <v>0.31066623627998191</v>
      </c>
      <c r="E52" s="5">
        <f>COUNTIFS(D$4:D$62,"&lt;"&amp;D52,C$4:C$62,"&gt;="&amp;C52)</f>
        <v>1</v>
      </c>
      <c r="F52" s="10">
        <f>D52/C52</f>
        <v>0.73497765794151215</v>
      </c>
      <c r="G52" s="11">
        <f>POWER(B52/1000,1/(1+$D$1))</f>
        <v>2.3595608277041564</v>
      </c>
      <c r="H52" s="11">
        <f>G52/(1-C52*(1-G52))</f>
        <v>1.4984477744965023</v>
      </c>
      <c r="I52" s="12">
        <f>($B52-$B$3)/($G$1-$B$3)</f>
        <v>0.33080882444781551</v>
      </c>
      <c r="J52" s="10">
        <f>I52/C52</f>
        <v>0.78263121841125249</v>
      </c>
    </row>
    <row r="53" spans="1:10" x14ac:dyDescent="0.2">
      <c r="A53" t="s">
        <v>54</v>
      </c>
      <c r="B53">
        <v>176826333</v>
      </c>
      <c r="C53" s="1">
        <v>0.55438799999999999</v>
      </c>
      <c r="D53" s="1">
        <f>$B53/$B$3-1</f>
        <v>0.39766331425496126</v>
      </c>
      <c r="E53" s="5">
        <f>COUNTIFS(D$4:D$62,"&lt;"&amp;D53,C$4:C$62,"&gt;="&amp;C53)</f>
        <v>0</v>
      </c>
      <c r="F53" s="1">
        <f>D53/C53</f>
        <v>0.71730144637863968</v>
      </c>
      <c r="G53" s="6">
        <f>POWER(B53/1000,1/(1+$D$1))</f>
        <v>2.3704171547351738</v>
      </c>
      <c r="H53" s="6">
        <f>G53/(1-C53*(1-G53))</f>
        <v>1.3470247585494832</v>
      </c>
      <c r="I53" s="4">
        <f>($B53-$B$3)/($G$1-$B$3)</f>
        <v>0.42344650995851574</v>
      </c>
      <c r="J53" s="1">
        <f>I53/C53</f>
        <v>0.76380893879109168</v>
      </c>
    </row>
    <row r="54" spans="1:10" ht="15" x14ac:dyDescent="0.25">
      <c r="A54" s="9" t="s">
        <v>56</v>
      </c>
      <c r="B54" s="9">
        <v>178084360</v>
      </c>
      <c r="C54" s="12">
        <v>0.50529299999999999</v>
      </c>
      <c r="D54" s="10">
        <f>$B54/$B$3-1</f>
        <v>0.40760695871340413</v>
      </c>
      <c r="E54" s="5">
        <f>COUNTIFS(D$4:D$62,"&lt;"&amp;D54,C$4:C$62,"&gt;="&amp;C54)</f>
        <v>2</v>
      </c>
      <c r="F54" s="10">
        <f>D54/C54</f>
        <v>0.80667446157655887</v>
      </c>
      <c r="G54" s="11">
        <f>POWER(B54/1000,1/(1+$D$1))</f>
        <v>2.3716177853172704</v>
      </c>
      <c r="H54" s="11">
        <f>G54/(1-C54*(1-G54))</f>
        <v>1.400780460564407</v>
      </c>
      <c r="I54" s="12">
        <f>($B54-$B$3)/($G$1-$B$3)</f>
        <v>0.43403486797711927</v>
      </c>
      <c r="J54" s="10">
        <f>I54/C54</f>
        <v>0.85897660956537947</v>
      </c>
    </row>
    <row r="55" spans="1:10" x14ac:dyDescent="0.2">
      <c r="A55" t="s">
        <v>13</v>
      </c>
      <c r="B55">
        <v>201917988</v>
      </c>
      <c r="C55" s="1">
        <v>0.96335599999999999</v>
      </c>
      <c r="D55" s="1">
        <f>$B55/$B$3-1</f>
        <v>0.59599172548453794</v>
      </c>
      <c r="E55" s="5">
        <f>COUNTIFS(D$4:D$62,"&lt;"&amp;D55,C$4:C$62,"&gt;="&amp;C55)</f>
        <v>0</v>
      </c>
      <c r="F55" s="1">
        <f>D55/C55</f>
        <v>0.61866197489249863</v>
      </c>
      <c r="G55" s="6">
        <f>POWER(B55/1000,1/(1+$D$1))</f>
        <v>2.3929910380567025</v>
      </c>
      <c r="H55" s="6">
        <f>G55/(1-C55*(1-G55))</f>
        <v>1.0217958730118009</v>
      </c>
      <c r="I55" s="4">
        <f>($B55-$B$3)/($G$1-$B$3)</f>
        <v>0.63463389021290084</v>
      </c>
      <c r="J55" s="1">
        <f>I55/C55</f>
        <v>0.65877400484649584</v>
      </c>
    </row>
    <row r="56" spans="1:10" ht="15" x14ac:dyDescent="0.25">
      <c r="A56" s="9" t="s">
        <v>21</v>
      </c>
      <c r="B56" s="9">
        <v>220487835</v>
      </c>
      <c r="C56" s="10">
        <v>0.75593299999999997</v>
      </c>
      <c r="D56" s="10">
        <f>$B56/$B$3-1</f>
        <v>0.74277073437360164</v>
      </c>
      <c r="E56" s="5">
        <f>COUNTIFS(D$4:D$62,"&lt;"&amp;D56,C$4:C$62,"&gt;="&amp;C56)</f>
        <v>1</v>
      </c>
      <c r="F56" s="10">
        <f>D56/C56</f>
        <v>0.98258805260995574</v>
      </c>
      <c r="G56" s="11">
        <f>POWER(B56/1000,1/(1+$D$1))</f>
        <v>2.4080767851248681</v>
      </c>
      <c r="H56" s="11">
        <f>G56/(1-C56*(1-G56))</f>
        <v>1.1664711914368062</v>
      </c>
      <c r="I56" s="12">
        <f>($B56-$B$3)/($G$1-$B$3)</f>
        <v>0.7909295725684391</v>
      </c>
      <c r="J56" s="10">
        <f>I56/C56</f>
        <v>1.0462958655971351</v>
      </c>
    </row>
    <row r="57" spans="1:10" ht="15" x14ac:dyDescent="0.25">
      <c r="A57" s="9" t="s">
        <v>23</v>
      </c>
      <c r="B57" s="9">
        <v>220565009</v>
      </c>
      <c r="C57" s="10">
        <v>0.56878799999999996</v>
      </c>
      <c r="D57" s="10">
        <f>$B57/$B$3-1</f>
        <v>0.74338072988040382</v>
      </c>
      <c r="E57" s="5">
        <f>COUNTIFS(D$4:D$62,"&lt;"&amp;D57,C$4:C$62,"&gt;="&amp;C57)</f>
        <v>2</v>
      </c>
      <c r="F57" s="10">
        <f>D57/C57</f>
        <v>1.306955719671308</v>
      </c>
      <c r="G57" s="11">
        <f>POWER(B57/1000,1/(1+$D$1))</f>
        <v>2.4081369798044734</v>
      </c>
      <c r="H57" s="11">
        <f>G57/(1-C57*(1-G57))</f>
        <v>1.3371619584081422</v>
      </c>
      <c r="I57" s="12">
        <f>($B57-$B$3)/($G$1-$B$3)</f>
        <v>0.79157911819959625</v>
      </c>
      <c r="J57" s="10">
        <f>I57/C57</f>
        <v>1.3916944770276383</v>
      </c>
    </row>
    <row r="58" spans="1:10" ht="15" x14ac:dyDescent="0.25">
      <c r="A58" s="9" t="s">
        <v>17</v>
      </c>
      <c r="B58" s="9">
        <v>225313498</v>
      </c>
      <c r="C58" s="10">
        <v>0.89715599999999995</v>
      </c>
      <c r="D58" s="10">
        <f>$B58/$B$3-1</f>
        <v>0.78091353826275745</v>
      </c>
      <c r="E58" s="5">
        <f>COUNTIFS(D$4:D$62,"&lt;"&amp;D58,C$4:C$62,"&gt;="&amp;C58)</f>
        <v>1</v>
      </c>
      <c r="F58" s="10">
        <f>D58/C58</f>
        <v>0.87043227517038002</v>
      </c>
      <c r="G58" s="11">
        <f>POWER(B58/1000,1/(1+$D$1))</f>
        <v>2.4118036249781305</v>
      </c>
      <c r="H58" s="11">
        <f>G58/(1-C58*(1-G58))</f>
        <v>1.0640585077135858</v>
      </c>
      <c r="I58" s="12">
        <f>($B58-$B$3)/($G$1-$B$3)</f>
        <v>0.83154543178380447</v>
      </c>
      <c r="J58" s="10">
        <f>I58/C58</f>
        <v>0.92686827238942227</v>
      </c>
    </row>
    <row r="59" spans="1:10" ht="15" x14ac:dyDescent="0.25">
      <c r="A59" s="9" t="s">
        <v>18</v>
      </c>
      <c r="B59" s="9">
        <v>229736804</v>
      </c>
      <c r="C59" s="10">
        <v>0.91808100000000004</v>
      </c>
      <c r="D59" s="10">
        <f>$B59/$B$3-1</f>
        <v>0.81587604876125797</v>
      </c>
      <c r="E59" s="5">
        <f>COUNTIFS(D$4:D$62,"&lt;"&amp;D59,C$4:C$62,"&gt;="&amp;C59)</f>
        <v>1</v>
      </c>
      <c r="F59" s="10">
        <f>D59/C59</f>
        <v>0.88867545321301489</v>
      </c>
      <c r="G59" s="11">
        <f>POWER(B59/1000,1/(1+$D$1))</f>
        <v>2.4151551830119402</v>
      </c>
      <c r="H59" s="11">
        <f>G59/(1-C59*(1-G59))</f>
        <v>1.0504204644093145</v>
      </c>
      <c r="I59" s="12">
        <f>($B59-$B$3)/($G$1-$B$3)</f>
        <v>0.86877479773051081</v>
      </c>
      <c r="J59" s="10">
        <f>I59/C59</f>
        <v>0.9462942787515598</v>
      </c>
    </row>
    <row r="60" spans="1:10" ht="15" x14ac:dyDescent="0.25">
      <c r="A60" s="9" t="s">
        <v>19</v>
      </c>
      <c r="B60" s="9">
        <v>238063048</v>
      </c>
      <c r="C60" s="10">
        <v>0.94775299999999996</v>
      </c>
      <c r="D60" s="10">
        <f>$B60/$B$3-1</f>
        <v>0.88168799875139592</v>
      </c>
      <c r="E60" s="5">
        <f>COUNTIFS(D$4:D$62,"&lt;"&amp;D60,C$4:C$62,"&gt;="&amp;C60)</f>
        <v>1</v>
      </c>
      <c r="F60" s="10">
        <f>D60/C60</f>
        <v>0.93029301806630627</v>
      </c>
      <c r="G60" s="11">
        <f>POWER(B60/1000,1/(1+$D$1))</f>
        <v>2.4213046040901793</v>
      </c>
      <c r="H60" s="11">
        <f>G60/(1-C60*(1-G60))</f>
        <v>1.0316393079063995</v>
      </c>
      <c r="I60" s="12">
        <f>($B60-$B$3)/($G$1-$B$3)</f>
        <v>0.93885378047273294</v>
      </c>
      <c r="J60" s="10">
        <f>I60/C60</f>
        <v>0.99061019112863058</v>
      </c>
    </row>
    <row r="61" spans="1:10" ht="15" x14ac:dyDescent="0.25">
      <c r="A61" s="9" t="s">
        <v>24</v>
      </c>
      <c r="B61" s="9">
        <v>238841473</v>
      </c>
      <c r="C61" s="10">
        <v>0.599244</v>
      </c>
      <c r="D61" s="10">
        <f>$B61/$B$3-1</f>
        <v>0.88784079311714748</v>
      </c>
      <c r="E61" s="5">
        <f>COUNTIFS(D$4:D$62,"&lt;"&amp;D61,C$4:C$62,"&gt;="&amp;C61)</f>
        <v>5</v>
      </c>
      <c r="F61" s="10">
        <f>D61/C61</f>
        <v>1.4816014730512905</v>
      </c>
      <c r="G61" s="11">
        <f>POWER(B61/1000,1/(1+$D$1))</f>
        <v>2.4218692650269475</v>
      </c>
      <c r="H61" s="11">
        <f>G61/(1-C61*(1-G61))</f>
        <v>1.3076718648554875</v>
      </c>
      <c r="I61" s="12">
        <f>($B61-$B$3)/($G$1-$B$3)</f>
        <v>0.94540550201021301</v>
      </c>
      <c r="J61" s="10">
        <f>I61/C61</f>
        <v>1.5776636929367887</v>
      </c>
    </row>
    <row r="62" spans="1:10" ht="15" x14ac:dyDescent="0.25">
      <c r="A62" s="2" t="s">
        <v>20</v>
      </c>
      <c r="B62" s="2">
        <v>245327970</v>
      </c>
      <c r="C62" s="3">
        <v>1</v>
      </c>
      <c r="D62" s="3">
        <f>$B62/$B$3-1</f>
        <v>0.93911109172660212</v>
      </c>
      <c r="E62" s="5">
        <f>COUNTIFS(D$4:D$62,"&lt;"&amp;D62,C$4:C$62,"&gt;="&amp;C62)</f>
        <v>0</v>
      </c>
      <c r="F62" s="3">
        <f>D62/C62</f>
        <v>0.93911109172660212</v>
      </c>
      <c r="G62" s="7">
        <f>POWER(B62/1000,1/(1+$D$1))</f>
        <v>2.4265091495353563</v>
      </c>
      <c r="H62" s="7">
        <f>G62/(1-C62*(1-G62))</f>
        <v>1</v>
      </c>
      <c r="I62" s="8">
        <f>($B62-$B$3)/($G$1-$B$3)</f>
        <v>1</v>
      </c>
      <c r="J62" s="3">
        <f>I62/C62</f>
        <v>1</v>
      </c>
    </row>
    <row r="63" spans="1:10" x14ac:dyDescent="0.2">
      <c r="A63" t="s">
        <v>79</v>
      </c>
      <c r="D63" s="1">
        <f>$B63/$B$3-1</f>
        <v>-1</v>
      </c>
      <c r="E63" s="5"/>
      <c r="F63" s="1" t="e">
        <f t="shared" ref="F63:F66" si="1">D63/C63</f>
        <v>#DIV/0!</v>
      </c>
      <c r="G63" s="6">
        <f t="shared" ref="G63:G66" si="2">POWER(B63/1000,1/(1+$D$1))</f>
        <v>0</v>
      </c>
      <c r="H63" s="6">
        <f t="shared" ref="H63:H66" si="3">G63/(1-C63*(1-G63))</f>
        <v>0</v>
      </c>
      <c r="I63" s="4">
        <f>($B63-$B$3)/($G$1-$B$3)</f>
        <v>-1.0648367470151487</v>
      </c>
      <c r="J63" s="1" t="e">
        <f t="shared" ref="J63:J66" si="4">I63/C63</f>
        <v>#DIV/0!</v>
      </c>
    </row>
    <row r="64" spans="1:10" x14ac:dyDescent="0.2">
      <c r="A64" t="s">
        <v>80</v>
      </c>
      <c r="D64" s="1">
        <f>$B64/$B$3-1</f>
        <v>-1</v>
      </c>
      <c r="E64" s="5"/>
      <c r="F64" s="1" t="e">
        <f t="shared" si="1"/>
        <v>#DIV/0!</v>
      </c>
      <c r="G64" s="6">
        <f t="shared" si="2"/>
        <v>0</v>
      </c>
      <c r="H64" s="6">
        <f t="shared" si="3"/>
        <v>0</v>
      </c>
      <c r="I64" s="4">
        <f>($B64-$B$3)/($G$1-$B$3)</f>
        <v>-1.0648367470151487</v>
      </c>
      <c r="J64" s="1" t="e">
        <f t="shared" si="4"/>
        <v>#DIV/0!</v>
      </c>
    </row>
    <row r="65" spans="1:10" x14ac:dyDescent="0.2">
      <c r="A65" t="s">
        <v>81</v>
      </c>
      <c r="D65" s="1">
        <f>$B65/$B$3-1</f>
        <v>-1</v>
      </c>
      <c r="E65" s="5"/>
      <c r="F65" s="1" t="e">
        <f t="shared" si="1"/>
        <v>#DIV/0!</v>
      </c>
      <c r="G65" s="6">
        <f t="shared" si="2"/>
        <v>0</v>
      </c>
      <c r="H65" s="6">
        <f t="shared" si="3"/>
        <v>0</v>
      </c>
      <c r="I65" s="4">
        <f>($B65-$B$3)/($G$1-$B$3)</f>
        <v>-1.0648367470151487</v>
      </c>
      <c r="J65" s="1" t="e">
        <f t="shared" si="4"/>
        <v>#DIV/0!</v>
      </c>
    </row>
    <row r="66" spans="1:10" x14ac:dyDescent="0.2">
      <c r="A66" t="s">
        <v>82</v>
      </c>
      <c r="D66" s="1">
        <f>$B66/$B$3-1</f>
        <v>-1</v>
      </c>
      <c r="E66" s="5"/>
      <c r="F66" s="1" t="e">
        <f t="shared" si="1"/>
        <v>#DIV/0!</v>
      </c>
      <c r="G66" s="6">
        <f t="shared" si="2"/>
        <v>0</v>
      </c>
      <c r="H66" s="6">
        <f t="shared" si="3"/>
        <v>0</v>
      </c>
      <c r="I66" s="4">
        <f>($B66-$B$3)/($G$1-$B$3)</f>
        <v>-1.0648367470151487</v>
      </c>
      <c r="J66" s="1" t="e">
        <f t="shared" si="4"/>
        <v>#DIV/0!</v>
      </c>
    </row>
    <row r="67" spans="1:10" x14ac:dyDescent="0.2">
      <c r="A67" t="s">
        <v>83</v>
      </c>
      <c r="D67" s="1">
        <f>$B67/$B$3-1</f>
        <v>-1</v>
      </c>
      <c r="E67" s="5"/>
      <c r="F67" s="1" t="e">
        <f>D67/C67</f>
        <v>#DIV/0!</v>
      </c>
      <c r="G67" s="6">
        <f>POWER(B67/1000,1/(1+$D$1))</f>
        <v>0</v>
      </c>
      <c r="H67" s="6">
        <f>G67/(1-C67*(1-G67))</f>
        <v>0</v>
      </c>
      <c r="I67" s="4">
        <f>($B67-$B$3)/($G$1-$B$3)</f>
        <v>-1.0648367470151487</v>
      </c>
      <c r="J67" s="1" t="e">
        <f>I67/C67</f>
        <v>#DIV/0!</v>
      </c>
    </row>
    <row r="68" spans="1:10" x14ac:dyDescent="0.2">
      <c r="A68" t="s">
        <v>84</v>
      </c>
      <c r="D68" s="1">
        <f>$B68/$B$3-1</f>
        <v>-1</v>
      </c>
      <c r="E68" s="5"/>
      <c r="F68" s="1" t="e">
        <f>D68/C68</f>
        <v>#DIV/0!</v>
      </c>
      <c r="G68" s="6">
        <f>POWER(B68/1000,1/(1+$D$1))</f>
        <v>0</v>
      </c>
      <c r="H68" s="6">
        <f>G68/(1-C68*(1-G68))</f>
        <v>0</v>
      </c>
      <c r="I68" s="4">
        <f>($B68-$B$3)/($G$1-$B$3)</f>
        <v>-1.0648367470151487</v>
      </c>
      <c r="J68" s="1" t="e">
        <f>I68/C68</f>
        <v>#DIV/0!</v>
      </c>
    </row>
    <row r="69" spans="1:10" x14ac:dyDescent="0.2">
      <c r="A69" t="s">
        <v>83</v>
      </c>
      <c r="D69" s="1">
        <f>$B69/$B$3-1</f>
        <v>-1</v>
      </c>
      <c r="E69" s="5"/>
      <c r="F69" s="1" t="e">
        <f t="shared" ref="F69:F71" si="5">D69/C69</f>
        <v>#DIV/0!</v>
      </c>
      <c r="G69" s="6">
        <f t="shared" ref="G69:G71" si="6">POWER(B69/1000,1/(1+$D$1))</f>
        <v>0</v>
      </c>
      <c r="H69" s="6">
        <f t="shared" ref="H69:H71" si="7">G69/(1-C69*(1-G69))</f>
        <v>0</v>
      </c>
      <c r="I69" s="4">
        <f>($B69-$B$3)/($G$1-$B$3)</f>
        <v>-1.0648367470151487</v>
      </c>
      <c r="J69" s="1" t="e">
        <f t="shared" ref="J69:J71" si="8">I69/C69</f>
        <v>#DIV/0!</v>
      </c>
    </row>
    <row r="70" spans="1:10" x14ac:dyDescent="0.2">
      <c r="A70" t="s">
        <v>67</v>
      </c>
      <c r="D70" s="1">
        <f>$B70/$B$3-1</f>
        <v>-1</v>
      </c>
      <c r="E70" s="5"/>
      <c r="F70" s="1" t="e">
        <f t="shared" si="5"/>
        <v>#DIV/0!</v>
      </c>
      <c r="G70" s="6">
        <f t="shared" si="6"/>
        <v>0</v>
      </c>
      <c r="H70" s="6">
        <f t="shared" si="7"/>
        <v>0</v>
      </c>
      <c r="I70" s="4">
        <f>($B70-$B$3)/($G$1-$B$3)</f>
        <v>-1.0648367470151487</v>
      </c>
      <c r="J70" s="1" t="e">
        <f t="shared" si="8"/>
        <v>#DIV/0!</v>
      </c>
    </row>
    <row r="71" spans="1:10" x14ac:dyDescent="0.2">
      <c r="A71" t="s">
        <v>68</v>
      </c>
      <c r="D71" s="1">
        <f>$B71/$B$3-1</f>
        <v>-1</v>
      </c>
      <c r="E71" s="5"/>
      <c r="F71" s="1" t="e">
        <f t="shared" si="5"/>
        <v>#DIV/0!</v>
      </c>
      <c r="G71" s="6">
        <f t="shared" si="6"/>
        <v>0</v>
      </c>
      <c r="H71" s="6">
        <f t="shared" si="7"/>
        <v>0</v>
      </c>
      <c r="I71" s="4">
        <f>($B71-$B$3)/($G$1-$B$3)</f>
        <v>-1.0648367470151487</v>
      </c>
      <c r="J71" s="1" t="e">
        <f t="shared" si="8"/>
        <v>#DIV/0!</v>
      </c>
    </row>
  </sheetData>
  <sortState xmlns:xlrd2="http://schemas.microsoft.com/office/spreadsheetml/2017/richdata2" ref="A4:J61">
    <sortCondition ref="D4:D61"/>
    <sortCondition ref="C4:C61"/>
  </sortState>
  <conditionalFormatting sqref="E4:E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3FE8-30B9-4A2E-A698-219D233DCDC8}">
  <dimension ref="A1:B9"/>
  <sheetViews>
    <sheetView workbookViewId="0">
      <selection activeCell="B2" sqref="B2"/>
    </sheetView>
  </sheetViews>
  <sheetFormatPr baseColWidth="10" defaultRowHeight="12.75" x14ac:dyDescent="0.2"/>
  <sheetData>
    <row r="1" spans="1:2" x14ac:dyDescent="0.2">
      <c r="A1" t="s">
        <v>2</v>
      </c>
      <c r="B1" t="s">
        <v>61</v>
      </c>
    </row>
    <row r="2" spans="1:2" x14ac:dyDescent="0.2">
      <c r="A2" s="4">
        <v>0</v>
      </c>
      <c r="B2" s="13"/>
    </row>
    <row r="3" spans="1:2" x14ac:dyDescent="0.2">
      <c r="A3" s="4">
        <v>1.5699999999999999E-2</v>
      </c>
      <c r="B3" s="4">
        <v>5.6300000000000003E-2</v>
      </c>
    </row>
    <row r="4" spans="1:2" x14ac:dyDescent="0.2">
      <c r="A4" s="4">
        <v>3.1399999999999997E-2</v>
      </c>
      <c r="B4" s="4">
        <v>5.5599999999999997E-2</v>
      </c>
    </row>
    <row r="5" spans="1:2" x14ac:dyDescent="0.2">
      <c r="A5" s="4">
        <v>6.2899999999999998E-2</v>
      </c>
      <c r="B5" s="4">
        <v>5.8400000000000001E-2</v>
      </c>
    </row>
    <row r="6" spans="1:2" x14ac:dyDescent="0.2">
      <c r="A6" s="4">
        <v>0.1268</v>
      </c>
      <c r="B6" s="4">
        <v>9.2100000000000001E-2</v>
      </c>
    </row>
    <row r="7" spans="1:2" x14ac:dyDescent="0.2">
      <c r="A7" s="4">
        <v>0.25690000000000002</v>
      </c>
      <c r="B7" s="4">
        <v>0.20219999999999999</v>
      </c>
    </row>
    <row r="8" spans="1:2" x14ac:dyDescent="0.2">
      <c r="A8" s="4">
        <v>0.50529999999999997</v>
      </c>
      <c r="B8" s="4">
        <v>0.40760000000000002</v>
      </c>
    </row>
    <row r="9" spans="1:2" x14ac:dyDescent="0.2">
      <c r="A9" s="4">
        <v>1</v>
      </c>
      <c r="B9" s="4">
        <v>0.93910000000000005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 (2)</vt:lpstr>
      <vt:lpstr>Tabelle1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Stefan</cp:lastModifiedBy>
  <cp:revision>44</cp:revision>
  <dcterms:created xsi:type="dcterms:W3CDTF">2022-08-19T20:33:13Z</dcterms:created>
  <dcterms:modified xsi:type="dcterms:W3CDTF">2022-08-20T20:33:03Z</dcterms:modified>
  <dc:language>de-DE</dc:language>
</cp:coreProperties>
</file>