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filterPrivacy="1" defaultThemeVersion="124226"/>
  <xr:revisionPtr revIDLastSave="0" documentId="13_ncr:1_{DDDD5391-13AC-4AE6-8807-2579D584EF0B}" xr6:coauthVersionLast="47" xr6:coauthVersionMax="47" xr10:uidLastSave="{00000000-0000-0000-0000-000000000000}"/>
  <bookViews>
    <workbookView minimized="1" xWindow="1035" yWindow="1035" windowWidth="21600" windowHeight="11295" tabRatio="939" activeTab="2" xr2:uid="{00000000-000D-0000-FFFF-FFFF00000000}"/>
  </bookViews>
  <sheets>
    <sheet name="Nguồn dữ liệu" sheetId="18" r:id="rId1"/>
    <sheet name="Lập phương án tài chính" sheetId="15" r:id="rId2"/>
    <sheet name="Lập phương án tài chính Templat" sheetId="14" r:id="rId3"/>
    <sheet name="01 .PAKT - (Chưa làm)" sheetId="13" r:id="rId4"/>
    <sheet name="Summary CPDA - Lập PATC" sheetId="3" r:id="rId5"/>
    <sheet name="01 Phuc vu thi cong - Lập PATC" sheetId="4" r:id="rId6"/>
    <sheet name="02 Van phong - Lập PATC" sheetId="5" r:id="rId7"/>
    <sheet name="03 Thiet bi thi cong - MTC" sheetId="6" r:id="rId8"/>
    <sheet name="04 schedule (NC)" sheetId="7" r:id="rId9"/>
    <sheet name="05 DGNC (NC)" sheetId="8" r:id="rId10"/>
    <sheet name="06 Dien thoai &amp; an (NC)" sheetId="9" r:id="rId11"/>
    <sheet name="07 CPTX (CP chung)" sheetId="10" r:id="rId12"/>
    <sheet name="08 Chi phi tai chinh (Thu chi)" sheetId="1" r:id="rId13"/>
    <sheet name="09 Huy dong giai the (CP chung)" sheetId="2" r:id="rId14"/>
    <sheet name="10 Gia truc tiep (TT dự án)" sheetId="11" r:id="rId15"/>
    <sheet name="11. Hoan tra hien trang (CP chu" sheetId="12" r:id="rId16"/>
  </sheets>
  <externalReferences>
    <externalReference r:id="rId17"/>
  </externalReferences>
  <definedNames>
    <definedName name="___Goi8" hidden="1">{"'Sheet1'!$L$16"}</definedName>
    <definedName name="___huy2" hidden="1">{"'Sheet1'!$L$16"}</definedName>
    <definedName name="___ld2" hidden="1">{"'Sheet1'!$L$16"}</definedName>
    <definedName name="__a1" localSheetId="3" hidden="1">{"'Sheet1'!$L$16"}</definedName>
    <definedName name="__a1" hidden="1">{"'Sheet1'!$L$16"}</definedName>
    <definedName name="__Goi8" hidden="1">{"'Sheet1'!$L$16"}</definedName>
    <definedName name="__hsm2">1.1289</definedName>
    <definedName name="__huy2" hidden="1">{"'Sheet1'!$L$16"}</definedName>
    <definedName name="__IntlFixup" hidden="1">TRUE</definedName>
    <definedName name="__Lan1" hidden="1">{"'Sheet1'!$L$16"}</definedName>
    <definedName name="__LAN3" hidden="1">{"'Sheet1'!$L$16"}</definedName>
    <definedName name="__ld2" hidden="1">{"'Sheet1'!$L$16"}</definedName>
    <definedName name="__NSO2" hidden="1">{"'Sheet1'!$L$16"}</definedName>
    <definedName name="__PA3" localSheetId="3" hidden="1">{"'Sheet1'!$L$16"}</definedName>
    <definedName name="__PA3" hidden="1">{"'Sheet1'!$L$16"}</definedName>
    <definedName name="__pa4" localSheetId="3" hidden="1">{"'Sheet1'!$L$16"}</definedName>
    <definedName name="__pa4" hidden="1">{"'Sheet1'!$L$16"}</definedName>
    <definedName name="__tt3" hidden="1">{"'Sheet1'!$L$16"}</definedName>
    <definedName name="_14_??????2" localSheetId="3">BlankMacro1</definedName>
    <definedName name="_14_??????2" localSheetId="1">BlankMacro1</definedName>
    <definedName name="_14_??????2">BlankMacro1</definedName>
    <definedName name="_19_??????3" localSheetId="3">BlankMacro1</definedName>
    <definedName name="_19_??????3" localSheetId="1">BlankMacro1</definedName>
    <definedName name="_19_??????3">BlankMacro1</definedName>
    <definedName name="_24_??????4" localSheetId="3">BlankMacro1</definedName>
    <definedName name="_24_??????4" localSheetId="1">BlankMacro1</definedName>
    <definedName name="_24_??????4">BlankMacro1</definedName>
    <definedName name="_29_??????5" localSheetId="3">BlankMacro1</definedName>
    <definedName name="_29_??????5" localSheetId="1">BlankMacro1</definedName>
    <definedName name="_29_??????5">BlankMacro1</definedName>
    <definedName name="_34_??????6" localSheetId="3">BlankMacro1</definedName>
    <definedName name="_34_??????6" localSheetId="1">BlankMacro1</definedName>
    <definedName name="_34_??????6">BlankMacro1</definedName>
    <definedName name="_40x4">5100</definedName>
    <definedName name="_9_??????1" localSheetId="3">BlankMacro1</definedName>
    <definedName name="_9_??????1" localSheetId="1">BlankMacro1</definedName>
    <definedName name="_9_??????1">BlankMacro1</definedName>
    <definedName name="_a1" localSheetId="3" hidden="1">{"'Sheet1'!$L$16"}</definedName>
    <definedName name="_a1" hidden="1">{"'Sheet1'!$L$16"}</definedName>
    <definedName name="_a2" localSheetId="3" hidden="1">{"'Sheet1'!$L$16"}</definedName>
    <definedName name="_a2" hidden="1">{"'Sheet1'!$L$16"}</definedName>
    <definedName name="_cty5" localSheetId="3">{"Book1","Cau Van Phu.xls"}</definedName>
    <definedName name="_cty5">{"Book1","Cau Van Phu.xls"}</definedName>
    <definedName name="_d1500" localSheetId="3" hidden="1">{"'Sheet1'!$L$16"}</definedName>
    <definedName name="_d1500" hidden="1">{"'Sheet1'!$L$16"}</definedName>
    <definedName name="_doi2152" localSheetId="3">{"Book1","Nhietdien QuangNinh-Duong.xls"}</definedName>
    <definedName name="_doi2152">{"Book1","Nhietdien QuangNinh-Duong.xls"}</definedName>
    <definedName name="_Goi8" localSheetId="3" hidden="1">{"'Sheet1'!$L$16"}</definedName>
    <definedName name="_Goi8" hidden="1">{"'Sheet1'!$L$16"}</definedName>
    <definedName name="_hsm2">1.1289</definedName>
    <definedName name="_Lan1" localSheetId="3" hidden="1">{"'Sheet1'!$L$16"}</definedName>
    <definedName name="_Lan1">{"Thuxm2.xls","Sheet1"}</definedName>
    <definedName name="_LAN3" hidden="1">{"'Sheet1'!$L$16"}</definedName>
    <definedName name="_ld2" localSheetId="3" hidden="1">{"'Sheet1'!$L$16"}</definedName>
    <definedName name="_ld2" hidden="1">{"'Sheet1'!$L$16"}</definedName>
    <definedName name="_M2" localSheetId="3" hidden="1">{"'Sheet1'!$L$16"}</definedName>
    <definedName name="_M2" hidden="1">{"'Sheet1'!$L$16"}</definedName>
    <definedName name="_m4" localSheetId="3" hidden="1">{"'Sheet1'!$L$16"}</definedName>
    <definedName name="_m4" hidden="1">{"'Sheet1'!$L$16"}</definedName>
    <definedName name="_NSO2" localSheetId="3" hidden="1">{"'Sheet1'!$L$16"}</definedName>
    <definedName name="_NSO2" hidden="1">{"'Sheet1'!$L$16"}</definedName>
    <definedName name="_Order1" hidden="1">255</definedName>
    <definedName name="_Order2" hidden="1">255</definedName>
    <definedName name="_Regression_Int" hidden="1">1</definedName>
    <definedName name="_tt3" localSheetId="3" hidden="1">{"'Sheet1'!$L$16"}</definedName>
    <definedName name="_tt3" hidden="1">{"'Sheet1'!$L$16"}</definedName>
    <definedName name="_TYT1" localSheetId="3">BlankMacro1</definedName>
    <definedName name="_TYT1" localSheetId="1">BlankMacro1</definedName>
    <definedName name="_TYT1">BlankMacro1</definedName>
    <definedName name="_VLP2" localSheetId="3" hidden="1">{"'Sheet1'!$L$16"}</definedName>
    <definedName name="_VLP2" hidden="1">{"'Sheet1'!$L$16"}</definedName>
    <definedName name="anscount" hidden="1">13</definedName>
    <definedName name="Antoan" hidden="1">{"'Sheet1'!$L$16"}</definedName>
    <definedName name="AS2DocOpenMode" hidden="1">"AS2DocumentEdit"</definedName>
    <definedName name="asdffgggh" hidden="1">{"'Sheet1'!$L$16"}</definedName>
    <definedName name="asf" hidden="1">{"'Sheet1'!$L$16"}</definedName>
    <definedName name="B_VND">0.05</definedName>
    <definedName name="B_YEN">0.1</definedName>
    <definedName name="banQL" hidden="1">{"'Sheet1'!$L$16"}</definedName>
    <definedName name="BBBG" hidden="1">{"'Sheet1'!$L$16"}</definedName>
    <definedName name="BHDB" localSheetId="3" hidden="1">{"'Sheet1'!$L$16"}</definedName>
    <definedName name="BHDB" hidden="1">{"'Sheet1'!$L$16"}</definedName>
    <definedName name="bhfh" localSheetId="3" hidden="1">{"'Sheet1'!$L$16"}</definedName>
    <definedName name="bhfh" hidden="1">{"'Sheet1'!$L$16"}</definedName>
    <definedName name="BOQA2" localSheetId="3" hidden="1">{"'Sheet1'!$L$16"}</definedName>
    <definedName name="BOQA2" hidden="1">{"'Sheet1'!$L$16"}</definedName>
    <definedName name="btl" localSheetId="3" hidden="1">{"'Sheet1'!$L$16"}</definedName>
    <definedName name="btl" hidden="1">{"'Sheet1'!$L$16"}</definedName>
    <definedName name="BTH" hidden="1">{"'Sheet1'!$L$16"}</definedName>
    <definedName name="Bulongma">8700</definedName>
    <definedName name="Button_1">"FORM_Bao_cao_cong_no_List"</definedName>
    <definedName name="C_VND">0.03</definedName>
    <definedName name="C_YEN">0.1</definedName>
    <definedName name="ca" hidden="1">{"'Sheet1'!$L$16"}</definedName>
    <definedName name="CACAU">298161</definedName>
    <definedName name="ccc" localSheetId="3" hidden="1">{"'Sheet1'!$L$16"}</definedName>
    <definedName name="ccc" hidden="1">{"'Sheet1'!$L$16"}</definedName>
    <definedName name="CLVC3">0.1</definedName>
    <definedName name="Comm" localSheetId="3">BlankMacro1</definedName>
    <definedName name="Comm" localSheetId="1">BlankMacro1</definedName>
    <definedName name="Comm">BlankMacro1</definedName>
    <definedName name="Comm1" localSheetId="3">BlankMacro1</definedName>
    <definedName name="Comm1" localSheetId="1">BlankMacro1</definedName>
    <definedName name="Comm1">BlankMacro1</definedName>
    <definedName name="CONGPA1" localSheetId="3" hidden="1">{"'Sheet1'!$L$16"}</definedName>
    <definedName name="CONGPA1" hidden="1">{"'Sheet1'!$L$16"}</definedName>
    <definedName name="Cotsatma">9726</definedName>
    <definedName name="Cotthepma">9726</definedName>
    <definedName name="ct" localSheetId="3" hidden="1">{"'Sheet1'!$L$16"}</definedName>
    <definedName name="ct" hidden="1">{"'Sheet1'!$L$16"}</definedName>
    <definedName name="CTCT1" localSheetId="3" hidden="1">{"'Sheet1'!$L$16"}</definedName>
    <definedName name="CTCT1" hidden="1">{"'Sheet1'!$L$16"}</definedName>
    <definedName name="ctieu" localSheetId="3" hidden="1">{"'Sheet1'!$L$16"}</definedName>
    <definedName name="ctieu" hidden="1">{"'Sheet1'!$L$16"}</definedName>
    <definedName name="cung" hidden="1">{"'Sheet1'!$L$16"}</definedName>
    <definedName name="cvcvc" hidden="1">{"'Sheet1'!$L$16"}</definedName>
    <definedName name="chietchai2" hidden="1">{"'Sheet1'!$L$16"}</definedName>
    <definedName name="chilk" hidden="1">{"'Sheet1'!$L$16"}</definedName>
    <definedName name="chitietbgiang2" localSheetId="3" hidden="1">{"'Sheet1'!$L$16"}</definedName>
    <definedName name="chitietbgiang2" hidden="1">{"'Sheet1'!$L$16"}</definedName>
    <definedName name="chl" localSheetId="3" hidden="1">{"'Sheet1'!$L$16"}</definedName>
    <definedName name="chl" hidden="1">{"'Sheet1'!$L$16"}</definedName>
    <definedName name="chung">66</definedName>
    <definedName name="chuyen" localSheetId="3" hidden="1">{"'Sheet1'!$L$16"}</definedName>
    <definedName name="chuyen" hidden="1">{"'Sheet1'!$L$16"}</definedName>
    <definedName name="dam">78000</definedName>
    <definedName name="DCL_22">12117600</definedName>
    <definedName name="DCL_35">25490000</definedName>
    <definedName name="ddd" localSheetId="3" hidden="1">{"'Sheet1'!$L$16"}</definedName>
    <definedName name="ddd" hidden="1">{"'Sheet1'!$L$16"}</definedName>
    <definedName name="ddddd" hidden="1">{"'Sheet1'!$L$16"}</definedName>
    <definedName name="dddghgghjhk" hidden="1">{"'Sheet1'!$L$16"}</definedName>
    <definedName name="dede" localSheetId="3" hidden="1">{"'Sheet1'!$L$16"}</definedName>
    <definedName name="dede" hidden="1">{"'Sheet1'!$L$16"}</definedName>
    <definedName name="dfh" hidden="1">{"'Sheet1'!$L$16"}</definedName>
    <definedName name="dfsfsd" hidden="1">{"'Sheet1'!$L$16"}</definedName>
    <definedName name="dgdfgdg" localSheetId="3" hidden="1">{"'Sheet1'!$L$16"}</definedName>
    <definedName name="dgdfgdg" hidden="1">{"'Sheet1'!$L$16"}</definedName>
    <definedName name="dgtt" localSheetId="3" hidden="1">{"'Sheet1'!$L$16"}</definedName>
    <definedName name="dgtt" hidden="1">{"'Sheet1'!$L$16"}</definedName>
    <definedName name="dj" hidden="1">{"'Sheet1'!$L$16"}</definedName>
    <definedName name="dntt10" localSheetId="3" hidden="1">{"'Sheet1'!$L$16"}</definedName>
    <definedName name="dntt10" hidden="1">{"'Sheet1'!$L$16"}</definedName>
    <definedName name="dntt9" localSheetId="3" hidden="1">{"'Sheet1'!$L$16"}</definedName>
    <definedName name="dntt9" hidden="1">{"'Sheet1'!$L$16"}</definedName>
    <definedName name="Document_array" localSheetId="3">{"Book1","Cau Van Phu.xls"}</definedName>
    <definedName name="Document_array">{"Book1","Cau Van Phu.xls"}</definedName>
    <definedName name="Doi" localSheetId="3" hidden="1">{"'Sheet1'!$L$16"}</definedName>
    <definedName name="Doi" hidden="1">{"'Sheet1'!$L$16"}</definedName>
    <definedName name="DTTK" hidden="1">{"'Sheet1'!$L$16"}</definedName>
    <definedName name="DucO" localSheetId="3" hidden="1">{"'Sheet1'!$L$16"}</definedName>
    <definedName name="DucO" hidden="1">{"'Sheet1'!$L$16"}</definedName>
    <definedName name="DUNG" localSheetId="3" hidden="1">{"'Sheet1'!$L$16"}</definedName>
    <definedName name="DUNG" hidden="1">{"'Sheet1'!$L$16"}</definedName>
    <definedName name="dutoanbenuoc" hidden="1">{"'Sheet1'!$L$16"}</definedName>
    <definedName name="Êadfa" hidden="1">{"'Sheet1'!$L$16"}</definedName>
    <definedName name="fáaafafaf" hidden="1">{"'Sheet1'!$L$16"}</definedName>
    <definedName name="fasfaga" hidden="1">{"'Sheet1'!$L$16"}</definedName>
    <definedName name="fbsdggdsf" localSheetId="3">{"DZ-TDTB2.XLS","Dcksat.xls"}</definedName>
    <definedName name="fbsdggdsf">{"DZ-TDTB2.XLS","Dcksat.xls"}</definedName>
    <definedName name="fdf" localSheetId="3" hidden="1">{"'Sheet1'!$L$16"}</definedName>
    <definedName name="fdf" hidden="1">{"'Sheet1'!$L$16"}</definedName>
    <definedName name="fdfsfsdfsdf" localSheetId="3" hidden="1">{"'Sheet1'!$L$16"}</definedName>
    <definedName name="fdfsfsdfsdf" hidden="1">{"'Sheet1'!$L$16"}</definedName>
    <definedName name="fdg" hidden="1">{"'Sheet1'!$L$16"}</definedName>
    <definedName name="fdgfg" hidden="1">{"'Sheet1'!$L$16"}</definedName>
    <definedName name="fdsfsdfd" hidden="1">{"'Sheet1'!$L$16"}</definedName>
    <definedName name="ffas" hidden="1">{"'Sheet1'!$L$16"}</definedName>
    <definedName name="fff" localSheetId="3" hidden="1">{"'Sheet1'!$L$16"}</definedName>
    <definedName name="FFF" localSheetId="1">BlankMacro1</definedName>
    <definedName name="FFF">BlankMacro1</definedName>
    <definedName name="fffffffffffffff" hidden="1">{"'Sheet1'!$L$16"}</definedName>
    <definedName name="fgn" localSheetId="3" hidden="1">{"'Sheet1'!$L$16"}</definedName>
    <definedName name="fgn" hidden="1">{"'Sheet1'!$L$16"}</definedName>
    <definedName name="FI_12">4820</definedName>
    <definedName name="FIT" localSheetId="3">BlankMacro1</definedName>
    <definedName name="FIT" localSheetId="1">BlankMacro1</definedName>
    <definedName name="FIT">BlankMacro1</definedName>
    <definedName name="FITT2" localSheetId="3">BlankMacro1</definedName>
    <definedName name="FITT2" localSheetId="1">BlankMacro1</definedName>
    <definedName name="FITT2">BlankMacro1</definedName>
    <definedName name="FITTING2" localSheetId="3">BlankMacro1</definedName>
    <definedName name="FITTING2" localSheetId="1">BlankMacro1</definedName>
    <definedName name="FITTING2">BlankMacro1</definedName>
    <definedName name="FLG" localSheetId="3">BlankMacro1</definedName>
    <definedName name="FLG" localSheetId="1">BlankMacro1</definedName>
    <definedName name="FLG">BlankMacro1</definedName>
    <definedName name="fs¸gg" localSheetId="3" hidden="1">{"'Sheet1'!$L$16"}</definedName>
    <definedName name="fs¸gg" hidden="1">{"'Sheet1'!$L$16"}</definedName>
    <definedName name="fsdfdsf" hidden="1">{"'Sheet1'!$L$16"}</definedName>
    <definedName name="gcm" localSheetId="3" hidden="1">{"'Sheet1'!$L$16"}</definedName>
    <definedName name="gcm" hidden="1">{"'Sheet1'!$L$16"}</definedName>
    <definedName name="gdfgdfgdf" hidden="1">{"'Sheet1'!$L$16"}</definedName>
    <definedName name="gf" hidden="1">{"'Sheet1'!$L$16"}</definedName>
    <definedName name="gffg" hidden="1">{"'Sheet1'!$L$16"}</definedName>
    <definedName name="gfgf" hidden="1">{"'Sheet1'!$L$16"}</definedName>
    <definedName name="gfgfgff" localSheetId="3">BlankMacro1</definedName>
    <definedName name="gfgfgff" localSheetId="1">BlankMacro1</definedName>
    <definedName name="gfgfgff">BlankMacro1</definedName>
    <definedName name="gfh" hidden="1">{"'Sheet1'!$L$16"}</definedName>
    <definedName name="ggdf" hidden="1">{"'Sheet1'!$L$16"}</definedName>
    <definedName name="ggg" localSheetId="3" hidden="1">{"'Sheet1'!$L$16"}</definedName>
    <definedName name="ggg" hidden="1">{"'Sheet1'!$L$16"}</definedName>
    <definedName name="gggg" localSheetId="3" hidden="1">{"'Sheet1'!$L$16"}</definedName>
    <definedName name="gggg" hidden="1">{"'Sheet1'!$L$16"}</definedName>
    <definedName name="ghjhgj" hidden="1">{"'Sheet1'!$L$16"}</definedName>
    <definedName name="GTOTAL" hidden="1">{"'Sheet1'!$L$16"}</definedName>
    <definedName name="h" hidden="1">{"'Sheet1'!$L$16"}</definedName>
    <definedName name="h_xoa" localSheetId="3" hidden="1">{"'Sheet1'!$L$16"}</definedName>
    <definedName name="h_xoa" hidden="1">{"'Sheet1'!$L$16"}</definedName>
    <definedName name="h_xoa2" localSheetId="3" hidden="1">{"'Sheet1'!$L$16"}</definedName>
    <definedName name="h_xoa2" hidden="1">{"'Sheet1'!$L$16"}</definedName>
    <definedName name="halong" hidden="1">{"'Sheet1'!$L$16"}</definedName>
    <definedName name="HCNA" localSheetId="3" hidden="1">{"'Sheet1'!$L$16"}</definedName>
    <definedName name="HCNA" hidden="1">{"'Sheet1'!$L$16"}</definedName>
    <definedName name="Heä_soá_laép_xaø_H">1.7</definedName>
    <definedName name="hfgjks" hidden="1">{"'Sheet1'!$L$16"}</definedName>
    <definedName name="hhhhhhhhhh" hidden="1">{"'Sheet1'!$L$16"}</definedName>
    <definedName name="hkj" hidden="1">{"'Sheet1'!$L$16"}</definedName>
    <definedName name="hklhj" hidden="1">{"'Sheet1'!$L$16"}</definedName>
    <definedName name="hoan1" hidden="1">{"'Sheet1'!$L$16"}</definedName>
    <definedName name="hoc">55000</definedName>
    <definedName name="hong" hidden="1">{"'Sheet1'!$L$16"}</definedName>
    <definedName name="Hqua" localSheetId="3">{"Bao cao nNL tieu thu theo ca may hang thang nam 2001.xls"}</definedName>
    <definedName name="Hqua">{"Bao cao nNL tieu thu theo ca may hang thang nam 2001.xls"}</definedName>
    <definedName name="HSCT3">0.1</definedName>
    <definedName name="HSDN">2.5</definedName>
    <definedName name="HSLXH">1.7</definedName>
    <definedName name="hsm">1.1289</definedName>
    <definedName name="hsnc_cau">1.626</definedName>
    <definedName name="hsnc_cau2">1.626</definedName>
    <definedName name="hsnc_d">1.6356</definedName>
    <definedName name="hsnc_d2">1.6356</definedName>
    <definedName name="hsvl">1</definedName>
    <definedName name="hsvl2">1</definedName>
    <definedName name="htlm" localSheetId="3" hidden="1">{"'Sheet1'!$L$16"}</definedName>
    <definedName name="htlm" hidden="1">{"'Sheet1'!$L$16"}</definedName>
    <definedName name="htm" localSheetId="3" hidden="1">{"'Sheet1'!$L$16"}</definedName>
    <definedName name="htm" hidden="1">{"'Sheet1'!$L$16"}</definedName>
    <definedName name="HTML_CodePage" hidden="1">950</definedName>
    <definedName name="HTML_Control" localSheetId="3" hidden="1">{"'Sheet1'!$L$16"}</definedName>
    <definedName name="HTML_Control" hidden="1">{"'Sheet1'!$L$16"}</definedName>
    <definedName name="html_control_xoa2" localSheetId="3" hidden="1">{"'Sheet1'!$L$16"}</definedName>
    <definedName name="html_control_xoa2"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 localSheetId="3" hidden="1">{"'Sheet1'!$L$16"}</definedName>
    <definedName name="hu" hidden="1">{"'Sheet1'!$L$16"}</definedName>
    <definedName name="hui" hidden="1">{"'Sheet1'!$L$16"}</definedName>
    <definedName name="huy" localSheetId="3" hidden="1">{"'Sheet1'!$L$16"}</definedName>
    <definedName name="huy" hidden="1">{"'Sheet1'!$L$16"}</definedName>
    <definedName name="huy_xoa" localSheetId="3" hidden="1">{"'Sheet1'!$L$16"}</definedName>
    <definedName name="huy_xoa" hidden="1">{"'Sheet1'!$L$16"}</definedName>
    <definedName name="huy_xoa2" localSheetId="3" hidden="1">{"'Sheet1'!$L$16"}</definedName>
    <definedName name="huy_xoa2" hidden="1">{"'Sheet1'!$L$16"}</definedName>
    <definedName name="K.viecBAHUNG" localSheetId="3" hidden="1">{"'Sheet1'!$L$16"}</definedName>
    <definedName name="K.viecBAHUNG" hidden="1">{"'Sheet1'!$L$16"}</definedName>
    <definedName name="kim" hidden="1">{"'Sheet1'!$L$16"}</definedName>
    <definedName name="kkkk" hidden="1">{"'Sheet1'!$L$16"}</definedName>
    <definedName name="KP_mat" localSheetId="3">{"Thuxm2.xls","Sheet1"}</definedName>
    <definedName name="KP_mat">{"Thuxm2.xls","Sheet1"}</definedName>
    <definedName name="ks" localSheetId="3" hidden="1">{"'Sheet1'!$L$16"}</definedName>
    <definedName name="ks" hidden="1">{"'Sheet1'!$L$16"}</definedName>
    <definedName name="ksbn" localSheetId="3" hidden="1">{"'Sheet1'!$L$16"}</definedName>
    <definedName name="ksbn" hidden="1">{"'Sheet1'!$L$16"}</definedName>
    <definedName name="KSDA" localSheetId="3" hidden="1">{"'Sheet1'!$L$16"}</definedName>
    <definedName name="KSDA" hidden="1">{"'Sheet1'!$L$16"}</definedName>
    <definedName name="kshn" localSheetId="3" hidden="1">{"'Sheet1'!$L$16"}</definedName>
    <definedName name="kshn" hidden="1">{"'Sheet1'!$L$16"}</definedName>
    <definedName name="ksls" localSheetId="3" hidden="1">{"'Sheet1'!$L$16"}</definedName>
    <definedName name="ksls" hidden="1">{"'Sheet1'!$L$16"}</definedName>
    <definedName name="kvl">1.166</definedName>
    <definedName name="khac">2</definedName>
    <definedName name="khongtruotgia" hidden="1">{"'Sheet1'!$L$16"}</definedName>
    <definedName name="khuyen" hidden="1">{"'Sheet1'!$L$16"}</definedName>
    <definedName name="KhuyenmaiUPS">"AutoShape 264"</definedName>
    <definedName name="L63x6">5800</definedName>
    <definedName name="langson" localSheetId="3" hidden="1">{"'Sheet1'!$L$16"}</definedName>
    <definedName name="langson" hidden="1">{"'Sheet1'!$L$16"}</definedName>
    <definedName name="LBS_22">107800000</definedName>
    <definedName name="limcount" hidden="1">13</definedName>
    <definedName name="LOCO" localSheetId="3" hidden="1">{"'Sheet1'!$L$16"}</definedName>
    <definedName name="LOCO" hidden="1">{"'Sheet1'!$L$16"}</definedName>
    <definedName name="LOCO2" localSheetId="3" hidden="1">{"'Sheet1'!$L$16"}</definedName>
    <definedName name="LOCO2" hidden="1">{"'Sheet1'!$L$16"}</definedName>
    <definedName name="luc" localSheetId="3" hidden="1">{"'Sheet1'!$L$16"}</definedName>
    <definedName name="luc" hidden="1">{"'Sheet1'!$L$16"}</definedName>
    <definedName name="M10." localSheetId="3" hidden="1">{"'Sheet1'!$L$16"}</definedName>
    <definedName name="M10." hidden="1">{"'Sheet1'!$L$16"}</definedName>
    <definedName name="mäc" hidden="1">{"'Sheet1'!$L$16"}</definedName>
    <definedName name="minh" hidden="1">{"'Sheet1'!$L$16"}</definedName>
    <definedName name="mo" localSheetId="3" hidden="1">{"'Sheet1'!$L$16"}</definedName>
    <definedName name="mo" hidden="1">{"'Sheet1'!$L$16"}</definedName>
    <definedName name="moc" hidden="1">{"'Sheet1'!$L$16"}</definedName>
    <definedName name="mx" hidden="1">{"'Sheet1'!$L$16"}</definedName>
    <definedName name="nam" localSheetId="3" hidden="1">{"'Sheet1'!$L$16"}</definedName>
    <definedName name="nam" hidden="1">{"'Sheet1'!$L$16"}</definedName>
    <definedName name="Ne" localSheetId="3" hidden="1">{"'Sheet1'!$L$16"}</definedName>
    <definedName name="Ne" hidden="1">{"'Sheet1'!$L$16"}</definedName>
    <definedName name="new" localSheetId="3" hidden="1">{"'Sheet1'!$L$16"}</definedName>
    <definedName name="new" hidden="1">{"'Sheet1'!$L$16"}</definedName>
    <definedName name="ninh" hidden="1">{"'Sheet1'!$L$16"}</definedName>
    <definedName name="nnn" localSheetId="3" hidden="1">{"'Sheet1'!$L$16"}</definedName>
    <definedName name="nnn" hidden="1">{"'Sheet1'!$L$16"}</definedName>
    <definedName name="ngochao" localSheetId="3">BlankMacro1</definedName>
    <definedName name="ngochao" localSheetId="1">BlankMacro1</definedName>
    <definedName name="ngochao">BlankMacro1</definedName>
    <definedName name="ngu" localSheetId="3" hidden="1">{"'Sheet1'!$L$16"}</definedName>
    <definedName name="ngu" hidden="1">{"'Sheet1'!$L$16"}</definedName>
    <definedName name="nhfffd" localSheetId="3">{"DZ-TDTB2.XLS","Dcksat.xls"}</definedName>
    <definedName name="nhfffd">{"DZ-TDTB2.XLS","Dcksat.xls"}</definedName>
    <definedName name="PIP" localSheetId="3">BlankMacro1</definedName>
    <definedName name="PIP" localSheetId="1">BlankMacro1</definedName>
    <definedName name="PIP">BlankMacro1</definedName>
    <definedName name="PIPE2" localSheetId="3">BlankMacro1</definedName>
    <definedName name="PIPE2" localSheetId="1">BlankMacro1</definedName>
    <definedName name="PIPE2">BlankMacro1</definedName>
    <definedName name="PL" hidden="1">{"'Sheet1'!$L$16"}</definedName>
    <definedName name="plkl" hidden="1">{"'Sheet1'!$L$16"}</definedName>
    <definedName name="PlucBcaoTD" localSheetId="3" hidden="1">{"'Sheet1'!$L$16"}</definedName>
    <definedName name="PlucBcaoTD" hidden="1">{"'Sheet1'!$L$16"}</definedName>
    <definedName name="PPP" localSheetId="3">BlankMacro1</definedName>
    <definedName name="PPP" localSheetId="1">BlankMacro1</definedName>
    <definedName name="PPP">BlankMacro1</definedName>
    <definedName name="_xlnm.Print_Area" localSheetId="3">'01 .PAKT - (Chưa làm)'!$B$1:$J$77</definedName>
    <definedName name="_xlnm.Print_Area" localSheetId="5">'01 Phuc vu thi cong - Lập PATC'!$A$1:$M$139</definedName>
    <definedName name="_xlnm.Print_Area" localSheetId="7">'03 Thiet bi thi cong - MTC'!$A$1:$Q$57</definedName>
    <definedName name="_xlnm.Print_Area" localSheetId="8">'04 schedule (NC)'!$A$1:$M$33</definedName>
    <definedName name="_xlnm.Print_Area" localSheetId="9">'05 DGNC (NC)'!$A$1:$P$25</definedName>
    <definedName name="_xlnm.Print_Area" localSheetId="10">'06 Dien thoai &amp; an (NC)'!$A$1:$E$24</definedName>
    <definedName name="_xlnm.Print_Area" localSheetId="11">'07 CPTX (CP chung)'!$A$1:$F$27</definedName>
    <definedName name="_xlnm.Print_Area" localSheetId="12">'08 Chi phi tai chinh (Thu chi)'!$A$1:$H$30</definedName>
    <definedName name="_xlnm.Print_Area" localSheetId="4">'Summary CPDA - Lập PATC'!$A$1:$E$46</definedName>
    <definedName name="_xlnm.Print_Area">#REF!</definedName>
    <definedName name="_xlnm.Print_Titles" localSheetId="5">'01 Phuc vu thi cong - Lập PATC'!$2:$3</definedName>
    <definedName name="_xlnm.Print_Titles" localSheetId="8">'04 schedule (NC)'!$A:$B,'04 schedule (NC)'!$1:$6</definedName>
    <definedName name="_xlnm.Print_Titles" localSheetId="9">'05 DGNC (NC)'!$4:$5</definedName>
    <definedName name="_xlnm.Print_Titles" localSheetId="10">'06 Dien thoai &amp; an (NC)'!$3:$4</definedName>
    <definedName name="_xlnm.Print_Titles" localSheetId="11">'07 CPTX (CP chung)'!$1:$4</definedName>
    <definedName name="_xlnm.Print_Titles" localSheetId="4">'Summary CPDA - Lập PATC'!$3:$3</definedName>
    <definedName name="_xlnm.Print_Titles">#N/A</definedName>
    <definedName name="PT" localSheetId="3">BlankMacro1</definedName>
    <definedName name="PT" localSheetId="1">BlankMacro1</definedName>
    <definedName name="PT">BlankMacro1</definedName>
    <definedName name="qd10_gt" localSheetId="3" hidden="1">{"'Sheet1'!$L$16"}</definedName>
    <definedName name="qd10_gt" hidden="1">{"'Sheet1'!$L$16"}</definedName>
    <definedName name="qe" hidden="1">{"'Sheet1'!$L$16"}</definedName>
    <definedName name="qq" localSheetId="3">BlankMacro1</definedName>
    <definedName name="qq" localSheetId="1">BlankMacro1</definedName>
    <definedName name="qq">BlankMacro1</definedName>
    <definedName name="qvv" localSheetId="3" hidden="1">{"'Sheet1'!$L$16"}</definedName>
    <definedName name="qvv" hidden="1">{"'Sheet1'!$L$16"}</definedName>
    <definedName name="qweq" hidden="1">{"'Sheet1'!$L$16"}</definedName>
    <definedName name="qwertet" localSheetId="3" hidden="1">{"'Sheet1'!$L$16"}</definedName>
    <definedName name="qwertet" hidden="1">{"'Sheet1'!$L$16"}</definedName>
    <definedName name="quang" hidden="1">{"'Sheet1'!$L$16"}</definedName>
    <definedName name="quang03" hidden="1">{"'Sheet1'!$L$16"}</definedName>
    <definedName name="quyet" hidden="1">{"'Sheet1'!$L$16"}</definedName>
    <definedName name="Ranhxay" hidden="1">{"'Sheet1'!$L$16"}</definedName>
    <definedName name="re" hidden="1">{"'Sheet1'!$L$16"}</definedName>
    <definedName name="rgdf" hidden="1">{"'Sheet1'!$L$16"}</definedName>
    <definedName name="RPLA" hidden="1">{"'Sheet1'!$L$16"}</definedName>
    <definedName name="s" localSheetId="3">{"'Sheet1'!$L$16"}</definedName>
    <definedName name="s">{"'Sheet1'!$L$16"}</definedName>
    <definedName name="sach" hidden="1">{"'Sheet1'!$L$16"}</definedName>
    <definedName name="sctcn" hidden="1">{"'Sheet1'!$L$16"}</definedName>
    <definedName name="sdbv" localSheetId="3" hidden="1">{"'Sheet1'!$L$16"}</definedName>
    <definedName name="sdbv" hidden="1">{"'Sheet1'!$L$16"}</definedName>
    <definedName name="sdcsd" hidden="1">{"'Sheet1'!$L$16"}</definedName>
    <definedName name="sdf" localSheetId="3" hidden="1">{"'Sheet1'!$L$16"}</definedName>
    <definedName name="sdf" hidden="1">{"'Sheet1'!$L$16"}</definedName>
    <definedName name="sdfsdfsd" hidden="1">{"'Sheet1'!$L$16"}</definedName>
    <definedName name="sdsds" localSheetId="3" hidden="1">{"'Sheet1'!$L$16"}</definedName>
    <definedName name="sdsds" hidden="1">{"'Sheet1'!$L$16"}</definedName>
    <definedName name="sencount" hidden="1">13</definedName>
    <definedName name="sfsd" localSheetId="3" hidden="1">{"'Sheet1'!$L$16"}</definedName>
    <definedName name="sfsd" hidden="1">{"'Sheet1'!$L$16"}</definedName>
    <definedName name="son" localSheetId="3" hidden="1">{"'Sheet1'!$L$16"}</definedName>
    <definedName name="son" hidden="1">{"'Sheet1'!$L$16"}</definedName>
    <definedName name="ss" localSheetId="3">BlankMacro1</definedName>
    <definedName name="ss" localSheetId="1">BlankMacro1</definedName>
    <definedName name="ss">BlankMacro1</definedName>
    <definedName name="ST_TH2_131">3</definedName>
    <definedName name="T.3" localSheetId="3" hidden="1">{"'Sheet1'!$L$16"}</definedName>
    <definedName name="T.3" hidden="1">{"'Sheet1'!$L$16"}</definedName>
    <definedName name="tan" localSheetId="3" hidden="1">{"'Sheet1'!$L$16"}</definedName>
    <definedName name="tan" hidden="1">{"'Sheet1'!$L$16"}</definedName>
    <definedName name="TaxTV">10%</definedName>
    <definedName name="TaxXL">5%</definedName>
    <definedName name="tem" hidden="1">{"'Sheet1'!$L$16"}</definedName>
    <definedName name="Tiepdiama">9500</definedName>
    <definedName name="Tonghop" localSheetId="3">{"Book1","Cau Van Phu.xls"}</definedName>
    <definedName name="Tonghop">{"Book1","Cau Van Phu.xls"}</definedName>
    <definedName name="ttc">1550</definedName>
    <definedName name="ttd">1600</definedName>
    <definedName name="tttt" localSheetId="3" hidden="1">{"'Sheet1'!$L$16"}</definedName>
    <definedName name="tttt" hidden="1">{"'Sheet1'!$L$16"}</definedName>
    <definedName name="tthkprtn" hidden="1">{"'Sheet1'!$L$16"}</definedName>
    <definedName name="ttr" localSheetId="3" hidden="1">{"'Sheet1'!$L$16"}</definedName>
    <definedName name="ttr" hidden="1">{"'Sheet1'!$L$16"}</definedName>
    <definedName name="tu" hidden="1">{"'Sheet1'!$L$16"}</definedName>
    <definedName name="tuan2" localSheetId="3" hidden="1">{"'Sheet1'!$L$16"}</definedName>
    <definedName name="tuan2" hidden="1">{"'Sheet1'!$L$16"}</definedName>
    <definedName name="tuyennhanh" localSheetId="3" hidden="1">{"'Sheet1'!$L$16"}</definedName>
    <definedName name="tuyennhanh" hidden="1">{"'Sheet1'!$L$16"}</definedName>
    <definedName name="Ty_gia">"I2"</definedName>
    <definedName name="TYT" localSheetId="3">BlankMacro1</definedName>
    <definedName name="TYT" localSheetId="1">BlankMacro1</definedName>
    <definedName name="TYT">BlankMacro1</definedName>
    <definedName name="th.xls" hidden="1">{"'Sheet1'!$L$16"}</definedName>
    <definedName name="tha" localSheetId="3" hidden="1">{"'Sheet1'!$L$16"}</definedName>
    <definedName name="tha" hidden="1">{"'Sheet1'!$L$16"}</definedName>
    <definedName name="Thang" localSheetId="3" hidden="1">{"'Sheet1'!$L$16"}</definedName>
    <definedName name="Thang" hidden="1">{"'Sheet1'!$L$16"}</definedName>
    <definedName name="Thang1" localSheetId="3" hidden="1">{"'Sheet1'!$L$16"}</definedName>
    <definedName name="Thang1" hidden="1">{"'Sheet1'!$L$16"}</definedName>
    <definedName name="thang10" hidden="1">{"'Sheet1'!$L$16"}</definedName>
    <definedName name="THANH" localSheetId="3" hidden="1">{"'Sheet1'!$L$16"}</definedName>
    <definedName name="THANH" hidden="1">{"'Sheet1'!$L$16"}</definedName>
    <definedName name="THDT" localSheetId="3" hidden="1">{"'Sheet1'!$L$16"}</definedName>
    <definedName name="THDT" hidden="1">{"'Sheet1'!$L$16"}</definedName>
    <definedName name="thepma">10500</definedName>
    <definedName name="Thepsan" hidden="1">{"'Sheet1'!$L$16"}</definedName>
    <definedName name="thepsan2" hidden="1">{"'Sheet1'!$L$16"}</definedName>
    <definedName name="thkp5" hidden="1">{"'Sheet1'!$L$16"}</definedName>
    <definedName name="thkp6" hidden="1">{"'Sheet1'!$L$16"}</definedName>
    <definedName name="thkp7" hidden="1">{"'Sheet1'!$L$16"}</definedName>
    <definedName name="thkpdnt" hidden="1">{"'Sheet1'!$L$16"}</definedName>
    <definedName name="thkprtn" hidden="1">{"'Sheet1'!$L$16"}</definedName>
    <definedName name="Thu" localSheetId="3" hidden="1">{"'Sheet1'!$L$16"}</definedName>
    <definedName name="Thu" hidden="1">{"'Sheet1'!$L$16"}</definedName>
    <definedName name="thue">6</definedName>
    <definedName name="thuy" localSheetId="3" hidden="1">{"'Sheet1'!$L$16"}</definedName>
    <definedName name="thuy" hidden="1">{"'Sheet1'!$L$16"}</definedName>
    <definedName name="trung" localSheetId="3">{"Thuxm2.xls","Sheet1"}</definedName>
    <definedName name="trung">{"Thuxm2.xls","Sheet1"}</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t" localSheetId="3">BlankMacro1</definedName>
    <definedName name="unitt" localSheetId="1">BlankMacro1</definedName>
    <definedName name="unitt">BlankMacro1</definedName>
    <definedName name="ut" localSheetId="3">BlankMacro1</definedName>
    <definedName name="ut" localSheetId="1">BlankMacro1</definedName>
    <definedName name="ut">BlankMacro1</definedName>
    <definedName name="VAÄT_LIEÄU">"nhandongia"</definedName>
    <definedName name="VATM" localSheetId="3" hidden="1">{"'Sheet1'!$L$16"}</definedName>
    <definedName name="VATM" hidden="1">{"'Sheet1'!$L$16"}</definedName>
    <definedName name="vcoto" localSheetId="3" hidden="1">{"'Sheet1'!$L$16"}</definedName>
    <definedName name="vcoto" hidden="1">{"'Sheet1'!$L$16"}</definedName>
    <definedName name="vcv" hidden="1">{"'Sheet1'!$L$16"}</definedName>
    <definedName name="vlct" localSheetId="3" hidden="1">{"'Sheet1'!$L$16"}</definedName>
    <definedName name="vlct" hidden="1">{"'Sheet1'!$L$16"}</definedName>
    <definedName name="VLP" localSheetId="3" hidden="1">{"'Sheet1'!$L$16"}</definedName>
    <definedName name="VLP" hidden="1">{"'Sheet1'!$L$16"}</definedName>
    <definedName name="WIRE1">5</definedName>
    <definedName name="XCCT">0.5</definedName>
    <definedName name="xls" localSheetId="3" hidden="1">{"'Sheet1'!$L$16"}</definedName>
    <definedName name="xls" hidden="1">{"'Sheet1'!$L$16"}</definedName>
    <definedName name="xlttbninh" localSheetId="3" hidden="1">{"'Sheet1'!$L$16"}</definedName>
    <definedName name="xlttbninh" hidden="1">{"'Sheet1'!$L$16"}</definedName>
    <definedName name="xoa1" localSheetId="3" hidden="1">{"'Sheet1'!$L$16"}</definedName>
    <definedName name="xoa1" hidden="1">{"'Sheet1'!$L$16"}</definedName>
    <definedName name="xvxcvxc" localSheetId="3" hidden="1">{"'Sheet1'!$L$16"}</definedName>
    <definedName name="xvxcvxc" hidden="1">{"'Sheet1'!$L$16"}</definedName>
    <definedName name="XXXAAAA" localSheetId="3" hidden="1">{"'Sheet1'!$L$16"}</definedName>
    <definedName name="XXXAAAA" hidden="1">{"'Sheet1'!$L$16"}</definedName>
    <definedName name="ZXzX" hidden="1">{"'Sheet1'!$L$16"}</definedName>
    <definedName name="템플리트모듈1" localSheetId="3">BlankMacro1</definedName>
    <definedName name="템플리트모듈1" localSheetId="1">BlankMacro1</definedName>
    <definedName name="템플리트모듈1">BlankMacro1</definedName>
    <definedName name="템플리트모듈2" localSheetId="3">BlankMacro1</definedName>
    <definedName name="템플리트모듈2" localSheetId="1">BlankMacro1</definedName>
    <definedName name="템플리트모듈2">BlankMacro1</definedName>
    <definedName name="템플리트모듈3" localSheetId="3">BlankMacro1</definedName>
    <definedName name="템플리트모듈3" localSheetId="1">BlankMacro1</definedName>
    <definedName name="템플리트모듈3">BlankMacro1</definedName>
    <definedName name="템플리트모듈4" localSheetId="3">BlankMacro1</definedName>
    <definedName name="템플리트모듈4" localSheetId="1">BlankMacro1</definedName>
    <definedName name="템플리트모듈4">BlankMacro1</definedName>
    <definedName name="템플리트모듈5" localSheetId="3">BlankMacro1</definedName>
    <definedName name="템플리트모듈5" localSheetId="1">BlankMacro1</definedName>
    <definedName name="템플리트모듈5">BlankMacro1</definedName>
    <definedName name="템플리트모듈6" localSheetId="3">BlankMacro1</definedName>
    <definedName name="템플리트모듈6" localSheetId="1">BlankMacro1</definedName>
    <definedName name="템플리트모듈6">BlankMacro1</definedName>
    <definedName name="피팅" localSheetId="3">BlankMacro1</definedName>
    <definedName name="피팅" localSheetId="1">BlankMacro1</definedName>
    <definedName name="피팅">BlankMacro1</definedName>
  </definedNames>
  <calcPr calcId="191029"/>
</workbook>
</file>

<file path=xl/calcChain.xml><?xml version="1.0" encoding="utf-8"?>
<calcChain xmlns="http://schemas.openxmlformats.org/spreadsheetml/2006/main">
  <c r="E129" i="15" l="1"/>
  <c r="D128" i="15"/>
  <c r="D127" i="15"/>
  <c r="B126" i="15"/>
  <c r="D124" i="15"/>
  <c r="D123" i="15"/>
  <c r="D122" i="15"/>
  <c r="D121" i="15"/>
  <c r="D120" i="15"/>
  <c r="B116" i="15"/>
  <c r="D114" i="15"/>
  <c r="D112" i="15"/>
  <c r="D111" i="15"/>
  <c r="D110" i="15"/>
  <c r="D100" i="15"/>
  <c r="D104" i="15" s="1"/>
  <c r="B100" i="15"/>
  <c r="B91" i="15"/>
  <c r="B90" i="15"/>
  <c r="D88" i="15"/>
  <c r="B88" i="15"/>
  <c r="D87" i="15"/>
  <c r="D85" i="15"/>
  <c r="B85" i="15"/>
  <c r="B84" i="15"/>
  <c r="B83" i="15"/>
  <c r="D40" i="15"/>
  <c r="E1" i="15"/>
  <c r="C87" i="15" l="1"/>
  <c r="D41" i="15"/>
  <c r="C123" i="15" s="1"/>
  <c r="C88" i="15"/>
  <c r="J64" i="15"/>
  <c r="C85" i="15"/>
  <c r="F47" i="6"/>
  <c r="I47" i="6" s="1"/>
  <c r="F46" i="6"/>
  <c r="I46" i="6" s="1"/>
  <c r="F45" i="6"/>
  <c r="I45" i="6" s="1"/>
  <c r="F44" i="6"/>
  <c r="I44" i="6" s="1"/>
  <c r="F43" i="6"/>
  <c r="I43" i="6" s="1"/>
  <c r="F42" i="6"/>
  <c r="I42" i="6" s="1"/>
  <c r="F41" i="6"/>
  <c r="I41" i="6" s="1"/>
  <c r="F40" i="6"/>
  <c r="I40" i="6" s="1"/>
  <c r="F39" i="6"/>
  <c r="I39" i="6" s="1"/>
  <c r="F38" i="6"/>
  <c r="I38" i="6" s="1"/>
  <c r="F37" i="6"/>
  <c r="I37" i="6" s="1"/>
  <c r="F36" i="6"/>
  <c r="I36" i="6" s="1"/>
  <c r="F28" i="6"/>
  <c r="I28" i="6" s="1"/>
  <c r="F27" i="6"/>
  <c r="I27" i="6" s="1"/>
  <c r="F26" i="6"/>
  <c r="I26" i="6" s="1"/>
  <c r="F25" i="6"/>
  <c r="I25" i="6" s="1"/>
  <c r="F24" i="6"/>
  <c r="I24" i="6" s="1"/>
  <c r="F23" i="6"/>
  <c r="I23" i="6" s="1"/>
  <c r="F22" i="6"/>
  <c r="I22" i="6" s="1"/>
  <c r="F21" i="6"/>
  <c r="I21" i="6" s="1"/>
  <c r="F18" i="6"/>
  <c r="I18" i="6" s="1"/>
  <c r="F17" i="6"/>
  <c r="I17" i="6" s="1"/>
  <c r="F16" i="6"/>
  <c r="I16" i="6" s="1"/>
  <c r="F15" i="6"/>
  <c r="I15" i="6" s="1"/>
  <c r="F14" i="6"/>
  <c r="I14" i="6" s="1"/>
  <c r="F13" i="6"/>
  <c r="I13" i="6" s="1"/>
  <c r="F12" i="6"/>
  <c r="I12" i="6" s="1"/>
  <c r="F11" i="6"/>
  <c r="I11" i="6" s="1"/>
  <c r="M4" i="6" s="1"/>
  <c r="M9" i="6"/>
  <c r="J9" i="6"/>
  <c r="F9" i="6"/>
  <c r="J8" i="6"/>
  <c r="I8" i="6"/>
  <c r="C122" i="15" l="1"/>
  <c r="C121" i="15"/>
  <c r="C120" i="15"/>
  <c r="C124" i="15"/>
  <c r="D124" i="14"/>
  <c r="D103" i="14"/>
  <c r="D107" i="14" s="1"/>
  <c r="B93" i="14"/>
  <c r="B94" i="14"/>
  <c r="B103" i="14"/>
  <c r="B119" i="14"/>
  <c r="B129" i="14"/>
  <c r="E1" i="14" l="1"/>
  <c r="D43" i="14"/>
  <c r="D44" i="14" l="1"/>
  <c r="C124" i="14" s="1"/>
  <c r="F25" i="13" l="1"/>
  <c r="J122" i="5" l="1"/>
  <c r="J121" i="5"/>
  <c r="J120" i="5"/>
  <c r="J119" i="5"/>
  <c r="F26" i="13" l="1"/>
  <c r="E50" i="5" l="1"/>
  <c r="E52" i="5" s="1"/>
  <c r="E66" i="5" s="1"/>
  <c r="K7" i="7"/>
  <c r="E51" i="4"/>
  <c r="E48" i="4"/>
  <c r="E36" i="4"/>
  <c r="F36" i="4" s="1"/>
  <c r="F30" i="4" l="1"/>
  <c r="N16" i="7" l="1"/>
  <c r="Q16" i="7" s="1"/>
  <c r="N10" i="7"/>
  <c r="N11" i="7" s="1"/>
  <c r="N12" i="7" s="1"/>
  <c r="N13" i="7" s="1"/>
  <c r="Q25" i="7"/>
  <c r="Q19" i="7"/>
  <c r="Q18" i="7"/>
  <c r="Q14" i="7"/>
  <c r="Q9" i="7"/>
  <c r="Q8" i="7"/>
  <c r="Q7" i="7"/>
  <c r="G16" i="7"/>
  <c r="H23" i="7"/>
  <c r="G23" i="7"/>
  <c r="D23" i="7"/>
  <c r="F23" i="7"/>
  <c r="E71" i="4"/>
  <c r="E68" i="4"/>
  <c r="Q10" i="7" l="1"/>
  <c r="N17" i="7"/>
  <c r="Q17" i="7" s="1"/>
  <c r="F25" i="5"/>
  <c r="I25" i="5" s="1"/>
  <c r="M46" i="4"/>
  <c r="F46" i="4"/>
  <c r="I46" i="4" s="1"/>
  <c r="F20" i="4"/>
  <c r="I20" i="4"/>
  <c r="F18" i="5"/>
  <c r="I18" i="5" s="1"/>
  <c r="E71" i="5"/>
  <c r="N120" i="5" l="1"/>
  <c r="E20" i="7"/>
  <c r="F20" i="7" s="1"/>
  <c r="G20" i="7" s="1"/>
  <c r="H20" i="7" s="1"/>
  <c r="I20" i="7" s="1"/>
  <c r="J20" i="7" s="1"/>
  <c r="G32" i="4" l="1"/>
  <c r="F24" i="10" l="1"/>
  <c r="F32" i="4"/>
  <c r="L7" i="7" l="1"/>
  <c r="G75" i="13" l="1"/>
  <c r="F58" i="4" l="1"/>
  <c r="I58" i="4" s="1"/>
  <c r="E57" i="4" l="1"/>
  <c r="F67" i="5"/>
  <c r="I67" i="5" s="1"/>
  <c r="G53" i="5"/>
  <c r="E76" i="5" l="1"/>
  <c r="E77" i="5" s="1"/>
  <c r="E75" i="5"/>
  <c r="N24" i="7" l="1"/>
  <c r="K81" i="4"/>
  <c r="L86" i="4"/>
  <c r="E86" i="4"/>
  <c r="J86" i="4" s="1"/>
  <c r="M86" i="4" s="1"/>
  <c r="Q11" i="7" l="1"/>
  <c r="J80" i="4"/>
  <c r="M80" i="4" s="1"/>
  <c r="F11" i="1"/>
  <c r="F12" i="1" s="1"/>
  <c r="F15" i="1" s="1"/>
  <c r="E22" i="7"/>
  <c r="F22" i="7" s="1"/>
  <c r="G22" i="7" s="1"/>
  <c r="H22" i="7" s="1"/>
  <c r="I22" i="7" s="1"/>
  <c r="J22" i="7" s="1"/>
  <c r="L29" i="5"/>
  <c r="L6" i="5"/>
  <c r="E112" i="4"/>
  <c r="E113" i="4" s="1"/>
  <c r="L24" i="5" l="1"/>
  <c r="K24" i="5" s="1"/>
  <c r="L117" i="5"/>
  <c r="L123" i="5" s="1"/>
  <c r="Q12" i="7"/>
  <c r="F113" i="4"/>
  <c r="F114" i="4"/>
  <c r="I114" i="4" s="1"/>
  <c r="J81" i="4"/>
  <c r="M81" i="4" s="1"/>
  <c r="J82" i="4"/>
  <c r="M82" i="4" s="1"/>
  <c r="F112" i="4"/>
  <c r="Q15" i="7" l="1"/>
  <c r="Q13" i="7"/>
  <c r="M78" i="4"/>
  <c r="D13" i="3" s="1"/>
  <c r="N122" i="5"/>
  <c r="N121" i="5"/>
  <c r="N119" i="5"/>
  <c r="F72" i="4"/>
  <c r="I72" i="4" s="1"/>
  <c r="E15" i="1" l="1"/>
  <c r="H48" i="5" l="1"/>
  <c r="H49" i="5" s="1"/>
  <c r="H50" i="5" s="1"/>
  <c r="H51" i="5" s="1"/>
  <c r="H52" i="5" s="1"/>
  <c r="H53" i="5" s="1"/>
  <c r="H54" i="5" s="1"/>
  <c r="H55" i="5" s="1"/>
  <c r="H56" i="5" s="1"/>
  <c r="H57" i="5" s="1"/>
  <c r="H58" i="5" s="1"/>
  <c r="H59" i="5" s="1"/>
  <c r="H60" i="5" s="1"/>
  <c r="H61" i="5" s="1"/>
  <c r="H62" i="5" s="1"/>
  <c r="H63" i="5" s="1"/>
  <c r="H65" i="5" s="1"/>
  <c r="H66" i="5" s="1"/>
  <c r="F26" i="5"/>
  <c r="I26" i="5" s="1"/>
  <c r="F24" i="5"/>
  <c r="I24" i="5" s="1"/>
  <c r="F71" i="4"/>
  <c r="F70" i="4"/>
  <c r="F69" i="4"/>
  <c r="F66" i="4"/>
  <c r="F67" i="4"/>
  <c r="G30" i="13" l="1"/>
  <c r="B91" i="14" s="1"/>
  <c r="G29" i="13"/>
  <c r="B88" i="14" s="1"/>
  <c r="G28" i="13" l="1"/>
  <c r="B87" i="14" s="1"/>
  <c r="G26" i="13"/>
  <c r="B86" i="14" s="1"/>
  <c r="G20" i="1" l="1"/>
  <c r="D41" i="3" s="1"/>
  <c r="I68" i="13" l="1"/>
  <c r="D127" i="14"/>
  <c r="C127" i="14" s="1"/>
  <c r="H68" i="13"/>
  <c r="J67" i="14"/>
  <c r="I65" i="13"/>
  <c r="D41" i="13"/>
  <c r="F2" i="13"/>
  <c r="H65" i="13" l="1"/>
  <c r="I16" i="2"/>
  <c r="J17" i="7"/>
  <c r="J19" i="7"/>
  <c r="J23" i="7" s="1"/>
  <c r="F68" i="4" l="1"/>
  <c r="I63" i="4"/>
  <c r="I62" i="4"/>
  <c r="F53" i="4"/>
  <c r="I53" i="4" s="1"/>
  <c r="F33" i="4"/>
  <c r="I33" i="4" s="1"/>
  <c r="I32" i="4"/>
  <c r="I6" i="4" l="1"/>
  <c r="I109" i="5"/>
  <c r="I111" i="5"/>
  <c r="I108" i="5"/>
  <c r="I107" i="5"/>
  <c r="I106" i="5"/>
  <c r="E11" i="1" l="1"/>
  <c r="E12" i="1"/>
  <c r="G12" i="2"/>
  <c r="G11" i="2"/>
  <c r="E11" i="2"/>
  <c r="E12" i="2" l="1"/>
  <c r="F12" i="2" s="1"/>
  <c r="I12" i="2" s="1"/>
  <c r="E14" i="7"/>
  <c r="F14" i="7" s="1"/>
  <c r="G14" i="7" s="1"/>
  <c r="H14" i="7" s="1"/>
  <c r="I14" i="7" s="1"/>
  <c r="J14" i="7" s="1"/>
  <c r="E21" i="7"/>
  <c r="F21" i="7" s="1"/>
  <c r="G21" i="7" s="1"/>
  <c r="H21" i="7" s="1"/>
  <c r="I21" i="7" s="1"/>
  <c r="J21" i="7" s="1"/>
  <c r="I99" i="5"/>
  <c r="I98" i="5"/>
  <c r="M33" i="5"/>
  <c r="M11" i="5"/>
  <c r="M10" i="5"/>
  <c r="F65" i="4"/>
  <c r="I66" i="4"/>
  <c r="F54" i="4"/>
  <c r="I54" i="4" s="1"/>
  <c r="F16" i="4"/>
  <c r="I16" i="4" s="1"/>
  <c r="M15" i="4"/>
  <c r="I15" i="4"/>
  <c r="F14" i="4"/>
  <c r="I14" i="4" s="1"/>
  <c r="I96" i="5" l="1"/>
  <c r="D23" i="3" s="1"/>
  <c r="I65" i="4"/>
  <c r="K120" i="5"/>
  <c r="F76" i="4"/>
  <c r="I76" i="4" s="1"/>
  <c r="G74" i="4"/>
  <c r="G75" i="4"/>
  <c r="F75" i="4"/>
  <c r="F74" i="4"/>
  <c r="F18" i="4"/>
  <c r="I18" i="4" s="1"/>
  <c r="F17" i="4"/>
  <c r="I17" i="4" s="1"/>
  <c r="I74" i="4" l="1"/>
  <c r="I13" i="4"/>
  <c r="M122" i="5"/>
  <c r="E24" i="7" l="1"/>
  <c r="F24" i="7" s="1"/>
  <c r="G24" i="7" s="1"/>
  <c r="H24" i="7" s="1"/>
  <c r="I24" i="7" s="1"/>
  <c r="J24" i="7" s="1"/>
  <c r="I19" i="7"/>
  <c r="I23" i="7" s="1"/>
  <c r="E18" i="7"/>
  <c r="F18" i="7" s="1"/>
  <c r="G18" i="7" s="1"/>
  <c r="H18" i="7" s="1"/>
  <c r="I18" i="7" s="1"/>
  <c r="J18" i="7" s="1"/>
  <c r="I113" i="4"/>
  <c r="N114" i="4"/>
  <c r="N115" i="4" s="1"/>
  <c r="M119" i="5" l="1"/>
  <c r="M120" i="5"/>
  <c r="M121" i="5"/>
  <c r="D120" i="5"/>
  <c r="D121" i="5" s="1"/>
  <c r="D122" i="5" s="1"/>
  <c r="M24" i="5"/>
  <c r="F109" i="4"/>
  <c r="I109" i="4" s="1"/>
  <c r="I77" i="4"/>
  <c r="I71" i="4"/>
  <c r="G68" i="4"/>
  <c r="H70" i="4"/>
  <c r="H68" i="4"/>
  <c r="I69" i="4"/>
  <c r="F49" i="4"/>
  <c r="F51" i="4"/>
  <c r="I51" i="4" s="1"/>
  <c r="I36" i="4"/>
  <c r="I29" i="4"/>
  <c r="I108" i="4" l="1"/>
  <c r="D14" i="3" s="1"/>
  <c r="I70" i="4"/>
  <c r="I68" i="4"/>
  <c r="I67" i="4"/>
  <c r="I64" i="4" l="1"/>
  <c r="I27" i="4" l="1"/>
  <c r="J5" i="4" l="1"/>
  <c r="M5" i="4" s="1"/>
  <c r="M4" i="4" s="1"/>
  <c r="D28" i="3" l="1"/>
  <c r="I7" i="8" l="1"/>
  <c r="E19" i="7"/>
  <c r="E23" i="7" s="1"/>
  <c r="G17" i="7"/>
  <c r="H17" i="7"/>
  <c r="I17" i="7"/>
  <c r="E17" i="7"/>
  <c r="M6" i="5"/>
  <c r="M4" i="5" s="1"/>
  <c r="G19" i="1" l="1"/>
  <c r="G18" i="1" s="1"/>
  <c r="D40" i="3" s="1"/>
  <c r="D44" i="3"/>
  <c r="D43" i="3"/>
  <c r="I17" i="2"/>
  <c r="I15" i="2" l="1"/>
  <c r="D46" i="3" s="1"/>
  <c r="E17" i="1"/>
  <c r="F21" i="10"/>
  <c r="F22" i="10"/>
  <c r="E29" i="5"/>
  <c r="I58" i="13" l="1"/>
  <c r="D117" i="14"/>
  <c r="J29" i="5"/>
  <c r="D25" i="3"/>
  <c r="D88" i="14" s="1"/>
  <c r="F85" i="5"/>
  <c r="I85" i="5" s="1"/>
  <c r="F83" i="5"/>
  <c r="I83" i="5" s="1"/>
  <c r="F74" i="5"/>
  <c r="I74" i="5" s="1"/>
  <c r="F73" i="5"/>
  <c r="I73" i="5" s="1"/>
  <c r="F72" i="5"/>
  <c r="I72" i="5" s="1"/>
  <c r="F70" i="5"/>
  <c r="I70" i="5" s="1"/>
  <c r="F86" i="5"/>
  <c r="I86" i="5" s="1"/>
  <c r="I47" i="5"/>
  <c r="F68" i="5"/>
  <c r="I68" i="5" s="1"/>
  <c r="F65" i="5"/>
  <c r="I65" i="5" s="1"/>
  <c r="F64" i="5"/>
  <c r="I64" i="5" s="1"/>
  <c r="F63" i="5"/>
  <c r="I63" i="5" s="1"/>
  <c r="F62" i="5"/>
  <c r="I62" i="5" s="1"/>
  <c r="F61" i="5"/>
  <c r="I61" i="5" s="1"/>
  <c r="F60" i="5"/>
  <c r="I60" i="5" s="1"/>
  <c r="F59" i="5"/>
  <c r="I59" i="5" s="1"/>
  <c r="F58" i="5"/>
  <c r="I58" i="5" s="1"/>
  <c r="F55" i="5"/>
  <c r="I55" i="5" s="1"/>
  <c r="F54" i="5"/>
  <c r="I54" i="5" s="1"/>
  <c r="F53" i="5"/>
  <c r="I53" i="5" s="1"/>
  <c r="F51" i="5"/>
  <c r="I51" i="5" s="1"/>
  <c r="F49" i="5"/>
  <c r="I49" i="5" s="1"/>
  <c r="F48" i="5"/>
  <c r="I48" i="5" s="1"/>
  <c r="F60" i="4"/>
  <c r="I60" i="4" s="1"/>
  <c r="F57" i="4"/>
  <c r="I57" i="4" s="1"/>
  <c r="F56" i="4"/>
  <c r="I56" i="4" s="1"/>
  <c r="G59" i="4"/>
  <c r="F59" i="4"/>
  <c r="F48" i="4"/>
  <c r="I48" i="4" s="1"/>
  <c r="F47" i="4"/>
  <c r="I47" i="4" s="1"/>
  <c r="F45" i="4"/>
  <c r="F35" i="4"/>
  <c r="I35" i="4" s="1"/>
  <c r="F34" i="4"/>
  <c r="I34" i="4" s="1"/>
  <c r="F11" i="2"/>
  <c r="I11" i="4"/>
  <c r="G5" i="12"/>
  <c r="C88" i="14" l="1"/>
  <c r="I29" i="13"/>
  <c r="F57" i="5"/>
  <c r="I57" i="5" s="1"/>
  <c r="F66" i="5"/>
  <c r="I66" i="5" s="1"/>
  <c r="F52" i="5"/>
  <c r="I52" i="5" s="1"/>
  <c r="F56" i="5"/>
  <c r="I56" i="5" s="1"/>
  <c r="F50" i="5"/>
  <c r="I50" i="5" s="1"/>
  <c r="I11" i="2"/>
  <c r="I59" i="4"/>
  <c r="E5" i="12"/>
  <c r="F5" i="12" s="1"/>
  <c r="I5" i="12" s="1"/>
  <c r="I28" i="12" s="1"/>
  <c r="I12" i="4"/>
  <c r="J16" i="7"/>
  <c r="K25" i="11"/>
  <c r="B46" i="3"/>
  <c r="B45" i="3"/>
  <c r="B44" i="3"/>
  <c r="B43" i="3"/>
  <c r="B41" i="3"/>
  <c r="B40" i="3"/>
  <c r="B39" i="3"/>
  <c r="B38" i="3"/>
  <c r="B37" i="3"/>
  <c r="B36" i="3"/>
  <c r="B28" i="3"/>
  <c r="B27" i="3"/>
  <c r="B26" i="3"/>
  <c r="B23" i="3"/>
  <c r="B22" i="3"/>
  <c r="B21" i="3"/>
  <c r="B20" i="3"/>
  <c r="B19" i="3"/>
  <c r="B18" i="3"/>
  <c r="B14" i="3"/>
  <c r="B13" i="3"/>
  <c r="B12" i="3"/>
  <c r="B11" i="3"/>
  <c r="B10" i="3"/>
  <c r="B9" i="3"/>
  <c r="B8" i="3"/>
  <c r="B7" i="3"/>
  <c r="B6" i="3"/>
  <c r="F20" i="10"/>
  <c r="F19" i="10"/>
  <c r="F18" i="10"/>
  <c r="F17" i="10"/>
  <c r="E15" i="10"/>
  <c r="F15" i="10" s="1"/>
  <c r="F14" i="10"/>
  <c r="E12" i="10"/>
  <c r="E13" i="10" s="1"/>
  <c r="F11" i="10"/>
  <c r="F10" i="10"/>
  <c r="F9" i="10"/>
  <c r="F8" i="10"/>
  <c r="F7" i="10"/>
  <c r="A7" i="10"/>
  <c r="A8" i="10" s="1"/>
  <c r="A9" i="10" s="1"/>
  <c r="A10" i="10" s="1"/>
  <c r="A11" i="10" s="1"/>
  <c r="A12" i="10" s="1"/>
  <c r="A13" i="10" s="1"/>
  <c r="A14" i="10" s="1"/>
  <c r="A15" i="10" s="1"/>
  <c r="A16" i="10" s="1"/>
  <c r="A17" i="10" s="1"/>
  <c r="A18" i="10" s="1"/>
  <c r="A19" i="10" s="1"/>
  <c r="A20" i="10" s="1"/>
  <c r="D6" i="10"/>
  <c r="D23" i="9"/>
  <c r="E23" i="9" s="1"/>
  <c r="B23" i="9"/>
  <c r="D22" i="9"/>
  <c r="E22" i="9" s="1"/>
  <c r="B22" i="9"/>
  <c r="D21" i="9"/>
  <c r="E21" i="9" s="1"/>
  <c r="B21" i="9"/>
  <c r="D20" i="9"/>
  <c r="E20" i="9" s="1"/>
  <c r="B20" i="9"/>
  <c r="D19" i="9"/>
  <c r="E19" i="9" s="1"/>
  <c r="B19" i="9"/>
  <c r="D18" i="9"/>
  <c r="E18" i="9" s="1"/>
  <c r="B18" i="9"/>
  <c r="D17" i="9"/>
  <c r="E17" i="9" s="1"/>
  <c r="B17" i="9"/>
  <c r="D16" i="9"/>
  <c r="E16" i="9" s="1"/>
  <c r="B16" i="9"/>
  <c r="D15" i="9"/>
  <c r="E15" i="9" s="1"/>
  <c r="B15" i="9"/>
  <c r="D14" i="9"/>
  <c r="E14" i="9" s="1"/>
  <c r="B14" i="9"/>
  <c r="D13" i="9"/>
  <c r="E13" i="9" s="1"/>
  <c r="B13" i="9"/>
  <c r="D12" i="9"/>
  <c r="E12" i="9" s="1"/>
  <c r="D11" i="9"/>
  <c r="E11" i="9" s="1"/>
  <c r="B11" i="9"/>
  <c r="D10" i="9"/>
  <c r="E10" i="9" s="1"/>
  <c r="B10" i="9"/>
  <c r="D9" i="9"/>
  <c r="E9" i="9" s="1"/>
  <c r="B9" i="9"/>
  <c r="D8" i="9"/>
  <c r="E8" i="9" s="1"/>
  <c r="B8" i="9"/>
  <c r="D7" i="9"/>
  <c r="E7" i="9" s="1"/>
  <c r="B7" i="9"/>
  <c r="D6" i="9"/>
  <c r="E6" i="9" s="1"/>
  <c r="B6" i="9"/>
  <c r="E5" i="9"/>
  <c r="P7" i="7" s="1"/>
  <c r="B5" i="9"/>
  <c r="A5" i="9"/>
  <c r="G25" i="8"/>
  <c r="O25" i="8" s="1"/>
  <c r="U24" i="8"/>
  <c r="G24" i="8"/>
  <c r="U23" i="8"/>
  <c r="G23" i="8"/>
  <c r="O23" i="8" s="1"/>
  <c r="U22" i="8"/>
  <c r="G22" i="8"/>
  <c r="O22" i="8" s="1"/>
  <c r="U21" i="8"/>
  <c r="G21" i="8"/>
  <c r="O21" i="8" s="1"/>
  <c r="U20" i="8"/>
  <c r="G20" i="8"/>
  <c r="J20" i="8" s="1"/>
  <c r="E20" i="8"/>
  <c r="K20" i="8" s="1"/>
  <c r="U19" i="8"/>
  <c r="E19" i="8"/>
  <c r="K19" i="8" s="1"/>
  <c r="U18" i="8"/>
  <c r="E18" i="8"/>
  <c r="K18" i="8" s="1"/>
  <c r="U17" i="8"/>
  <c r="E17" i="8"/>
  <c r="K17" i="8" s="1"/>
  <c r="U16" i="8"/>
  <c r="E16" i="8"/>
  <c r="K16" i="8" s="1"/>
  <c r="U15" i="8"/>
  <c r="E15" i="8"/>
  <c r="K15" i="8" s="1"/>
  <c r="U14" i="8"/>
  <c r="G14" i="8"/>
  <c r="E14" i="8"/>
  <c r="K14" i="8" s="1"/>
  <c r="U13" i="8"/>
  <c r="J13" i="8"/>
  <c r="E13" i="8"/>
  <c r="K13" i="8" s="1"/>
  <c r="U12" i="8"/>
  <c r="I12" i="8"/>
  <c r="J12" i="8"/>
  <c r="E12" i="8"/>
  <c r="K12" i="8" s="1"/>
  <c r="U11" i="8"/>
  <c r="E11" i="8"/>
  <c r="K11" i="8" s="1"/>
  <c r="U10" i="8"/>
  <c r="E10" i="8"/>
  <c r="K10" i="8" s="1"/>
  <c r="U9" i="8"/>
  <c r="E9" i="8"/>
  <c r="K9" i="8" s="1"/>
  <c r="U8" i="8"/>
  <c r="J8" i="8"/>
  <c r="E8" i="8"/>
  <c r="K8" i="8" s="1"/>
  <c r="A8" i="8"/>
  <c r="A6" i="9" s="1"/>
  <c r="U7" i="8"/>
  <c r="Q7" i="8"/>
  <c r="N7" i="8"/>
  <c r="M7" i="8"/>
  <c r="L7" i="8"/>
  <c r="K7" i="8"/>
  <c r="V6" i="8"/>
  <c r="N5" i="8" s="1"/>
  <c r="V5" i="8"/>
  <c r="M5" i="8" s="1"/>
  <c r="V4" i="8"/>
  <c r="L5" i="8" s="1"/>
  <c r="V3" i="8"/>
  <c r="K5" i="8" s="1"/>
  <c r="V2" i="8"/>
  <c r="J5" i="8" s="1"/>
  <c r="V1" i="8"/>
  <c r="I5" i="8" s="1"/>
  <c r="L26" i="7"/>
  <c r="I26" i="7"/>
  <c r="H26" i="7"/>
  <c r="G26" i="7"/>
  <c r="F26" i="7"/>
  <c r="E26" i="7"/>
  <c r="D26" i="7"/>
  <c r="C26" i="7"/>
  <c r="O25" i="7"/>
  <c r="M25" i="7"/>
  <c r="B25" i="7"/>
  <c r="O24" i="7"/>
  <c r="M24" i="7"/>
  <c r="B24" i="7"/>
  <c r="O23" i="7"/>
  <c r="M23" i="7"/>
  <c r="B23" i="7"/>
  <c r="O22" i="7"/>
  <c r="M22" i="7"/>
  <c r="B22" i="7"/>
  <c r="O21" i="7"/>
  <c r="M21" i="7"/>
  <c r="B21" i="7"/>
  <c r="M20" i="7"/>
  <c r="M19" i="7"/>
  <c r="B19" i="7"/>
  <c r="M18" i="7"/>
  <c r="B18" i="7"/>
  <c r="M17" i="7"/>
  <c r="B17" i="7"/>
  <c r="B16" i="7"/>
  <c r="M15" i="7"/>
  <c r="B15" i="7"/>
  <c r="M14" i="7"/>
  <c r="M13" i="7"/>
  <c r="B13" i="7"/>
  <c r="M12" i="7"/>
  <c r="B12" i="7"/>
  <c r="M11" i="7"/>
  <c r="B11" i="7"/>
  <c r="M10" i="7"/>
  <c r="B10" i="7"/>
  <c r="M9" i="7"/>
  <c r="B9" i="7"/>
  <c r="M8" i="7"/>
  <c r="B8" i="7"/>
  <c r="A8" i="7"/>
  <c r="A9" i="7" s="1"/>
  <c r="A10" i="7" s="1"/>
  <c r="A11" i="7" s="1"/>
  <c r="A12" i="7" s="1"/>
  <c r="A13" i="7" s="1"/>
  <c r="A14" i="7" s="1"/>
  <c r="A15" i="7" s="1"/>
  <c r="A16" i="7" s="1"/>
  <c r="A17" i="7" s="1"/>
  <c r="A18" i="7" s="1"/>
  <c r="A19" i="7" s="1"/>
  <c r="A20" i="7" s="1"/>
  <c r="A21" i="7" s="1"/>
  <c r="A22" i="7" s="1"/>
  <c r="A23" i="7" s="1"/>
  <c r="A24" i="7" s="1"/>
  <c r="A25" i="7" s="1"/>
  <c r="M7" i="7"/>
  <c r="B7" i="7"/>
  <c r="M43" i="5"/>
  <c r="I43" i="5"/>
  <c r="M42" i="5"/>
  <c r="I42" i="5"/>
  <c r="M41" i="5"/>
  <c r="I41" i="5"/>
  <c r="M29" i="5"/>
  <c r="G12" i="5"/>
  <c r="G87" i="4"/>
  <c r="I75" i="4"/>
  <c r="I73" i="4" s="1"/>
  <c r="M49" i="4"/>
  <c r="I49" i="4"/>
  <c r="M48" i="4"/>
  <c r="M47" i="4"/>
  <c r="M45" i="4"/>
  <c r="I45" i="4"/>
  <c r="M44" i="4"/>
  <c r="M43" i="4"/>
  <c r="I43" i="4"/>
  <c r="M42" i="4"/>
  <c r="I42" i="4"/>
  <c r="M41" i="4"/>
  <c r="I41" i="4"/>
  <c r="M40" i="4"/>
  <c r="I40" i="4"/>
  <c r="M39" i="4"/>
  <c r="M38" i="4"/>
  <c r="M33" i="4"/>
  <c r="M31" i="4"/>
  <c r="I31" i="4"/>
  <c r="M30" i="4"/>
  <c r="I30" i="4"/>
  <c r="M28" i="4"/>
  <c r="M27" i="4"/>
  <c r="M26" i="4"/>
  <c r="M25" i="4"/>
  <c r="M24" i="4"/>
  <c r="M23" i="4"/>
  <c r="M22" i="4"/>
  <c r="I22" i="4"/>
  <c r="M21" i="4"/>
  <c r="M20" i="4"/>
  <c r="M19" i="4"/>
  <c r="M17" i="4"/>
  <c r="M16" i="4"/>
  <c r="M14" i="4"/>
  <c r="M13" i="4"/>
  <c r="M10" i="4"/>
  <c r="G10" i="4"/>
  <c r="I10" i="4" s="1"/>
  <c r="M9" i="4"/>
  <c r="G9" i="4"/>
  <c r="I9" i="4" s="1"/>
  <c r="I5" i="4"/>
  <c r="H29" i="13" l="1"/>
  <c r="I38" i="4"/>
  <c r="D10" i="3" s="1"/>
  <c r="O7" i="7"/>
  <c r="I46" i="5"/>
  <c r="D20" i="3" s="1"/>
  <c r="F75" i="5"/>
  <c r="I75" i="5" s="1"/>
  <c r="F71" i="5"/>
  <c r="I71" i="5" s="1"/>
  <c r="I4" i="4"/>
  <c r="D6" i="3" s="1"/>
  <c r="J26" i="7"/>
  <c r="I10" i="2"/>
  <c r="D42" i="3" s="1"/>
  <c r="P12" i="7"/>
  <c r="I20" i="8"/>
  <c r="P8" i="7"/>
  <c r="P22" i="8"/>
  <c r="G15" i="8"/>
  <c r="M27" i="5"/>
  <c r="D19" i="3" s="1"/>
  <c r="I8" i="4"/>
  <c r="D7" i="3" s="1"/>
  <c r="D12" i="3"/>
  <c r="D8" i="3"/>
  <c r="D18" i="3"/>
  <c r="P10" i="7"/>
  <c r="I8" i="8"/>
  <c r="P8" i="8" s="1"/>
  <c r="R8" i="8" s="1"/>
  <c r="S8" i="8" s="1"/>
  <c r="Q8" i="8"/>
  <c r="N9" i="8"/>
  <c r="M11" i="8"/>
  <c r="N13" i="8"/>
  <c r="M15" i="8"/>
  <c r="N17" i="8"/>
  <c r="M19" i="8"/>
  <c r="F6" i="10"/>
  <c r="L11" i="8"/>
  <c r="Q11" i="8"/>
  <c r="Q12" i="8"/>
  <c r="L15" i="8"/>
  <c r="L19" i="8"/>
  <c r="Q19" i="8"/>
  <c r="P13" i="7"/>
  <c r="P9" i="7"/>
  <c r="S22" i="8"/>
  <c r="P11" i="7"/>
  <c r="J9" i="8"/>
  <c r="M16" i="8"/>
  <c r="N19" i="8"/>
  <c r="P20" i="8"/>
  <c r="R20" i="8" s="1"/>
  <c r="N20" i="8"/>
  <c r="O24" i="8"/>
  <c r="M20" i="8"/>
  <c r="M8" i="8"/>
  <c r="A9" i="8"/>
  <c r="A7" i="9" s="1"/>
  <c r="M12" i="8"/>
  <c r="N15" i="8"/>
  <c r="N16" i="8"/>
  <c r="Q20" i="8"/>
  <c r="P24" i="8"/>
  <c r="N8" i="8"/>
  <c r="N11" i="8"/>
  <c r="O11" i="7" s="1"/>
  <c r="P12" i="8"/>
  <c r="R12" i="8" s="1"/>
  <c r="N12" i="8"/>
  <c r="Q15" i="8"/>
  <c r="Q16" i="8"/>
  <c r="F12" i="10"/>
  <c r="S23" i="8"/>
  <c r="P14" i="7"/>
  <c r="P16" i="7"/>
  <c r="P18" i="7"/>
  <c r="P20" i="7"/>
  <c r="P24" i="7"/>
  <c r="E16" i="10"/>
  <c r="F16" i="10" s="1"/>
  <c r="F13" i="10"/>
  <c r="S21" i="8"/>
  <c r="S25" i="8"/>
  <c r="P15" i="7"/>
  <c r="P17" i="7"/>
  <c r="P19" i="7"/>
  <c r="P25" i="7"/>
  <c r="L8" i="8"/>
  <c r="I9" i="8"/>
  <c r="M9" i="8"/>
  <c r="Q9" i="8"/>
  <c r="J10" i="8"/>
  <c r="N10" i="8"/>
  <c r="L12" i="8"/>
  <c r="I13" i="8"/>
  <c r="M13" i="8"/>
  <c r="Q13" i="8"/>
  <c r="J14" i="8"/>
  <c r="N14" i="8"/>
  <c r="L16" i="8"/>
  <c r="M17" i="8"/>
  <c r="Q17" i="8"/>
  <c r="N18" i="8"/>
  <c r="L20" i="8"/>
  <c r="P21" i="8"/>
  <c r="P23" i="8"/>
  <c r="P25" i="8"/>
  <c r="J7" i="8"/>
  <c r="L9" i="8"/>
  <c r="I10" i="8"/>
  <c r="M10" i="8"/>
  <c r="Q10" i="8"/>
  <c r="J11" i="8"/>
  <c r="L13" i="8"/>
  <c r="I14" i="8"/>
  <c r="M14" i="8"/>
  <c r="Q14" i="8"/>
  <c r="J15" i="8"/>
  <c r="L17" i="8"/>
  <c r="M18" i="8"/>
  <c r="Q18" i="8"/>
  <c r="L10" i="8"/>
  <c r="I11" i="8"/>
  <c r="L14" i="8"/>
  <c r="I15" i="8"/>
  <c r="L18" i="8"/>
  <c r="O15" i="7" l="1"/>
  <c r="I30" i="13"/>
  <c r="D91" i="14"/>
  <c r="C91" i="14" s="1"/>
  <c r="S12" i="8"/>
  <c r="D29" i="7"/>
  <c r="E78" i="5"/>
  <c r="F77" i="5"/>
  <c r="I77" i="5" s="1"/>
  <c r="E79" i="5"/>
  <c r="F79" i="5" s="1"/>
  <c r="I79" i="5" s="1"/>
  <c r="E80" i="5"/>
  <c r="F76" i="5"/>
  <c r="I76" i="5" s="1"/>
  <c r="F23" i="10"/>
  <c r="F25" i="10" s="1"/>
  <c r="O9" i="7"/>
  <c r="O20" i="7"/>
  <c r="O19" i="7"/>
  <c r="O12" i="8"/>
  <c r="G16" i="8"/>
  <c r="S20" i="8"/>
  <c r="A10" i="8"/>
  <c r="A11" i="8" s="1"/>
  <c r="O8" i="8"/>
  <c r="O14" i="7"/>
  <c r="O17" i="7"/>
  <c r="P14" i="8"/>
  <c r="O16" i="7"/>
  <c r="P9" i="8"/>
  <c r="R9" i="8" s="1"/>
  <c r="S9" i="8" s="1"/>
  <c r="O18" i="7"/>
  <c r="K26" i="7"/>
  <c r="C29" i="7"/>
  <c r="J29" i="7"/>
  <c r="E29" i="7"/>
  <c r="F29" i="7"/>
  <c r="G29" i="7"/>
  <c r="S24" i="8"/>
  <c r="O10" i="7"/>
  <c r="K29" i="7"/>
  <c r="O13" i="7"/>
  <c r="L29" i="7"/>
  <c r="I29" i="7"/>
  <c r="H29" i="7"/>
  <c r="R14" i="8"/>
  <c r="S14" i="8" s="1"/>
  <c r="O15" i="8"/>
  <c r="O20" i="8"/>
  <c r="O12" i="7"/>
  <c r="O10" i="8"/>
  <c r="O11" i="8"/>
  <c r="O7" i="8"/>
  <c r="P15" i="8"/>
  <c r="O14" i="8"/>
  <c r="A8" i="9"/>
  <c r="P10" i="8"/>
  <c r="O13" i="8"/>
  <c r="O9" i="8"/>
  <c r="P11" i="8"/>
  <c r="O8" i="7"/>
  <c r="D28" i="7" s="1"/>
  <c r="P7" i="8"/>
  <c r="P13" i="8"/>
  <c r="D34" i="3" l="1"/>
  <c r="E84" i="5"/>
  <c r="F84" i="5" s="1"/>
  <c r="I84" i="5" s="1"/>
  <c r="F78" i="5"/>
  <c r="I78" i="5" s="1"/>
  <c r="E81" i="5"/>
  <c r="F80" i="5"/>
  <c r="I80" i="5" s="1"/>
  <c r="G17" i="8"/>
  <c r="J16" i="8"/>
  <c r="I16" i="8"/>
  <c r="G28" i="7"/>
  <c r="H28" i="7"/>
  <c r="L28" i="7"/>
  <c r="C28" i="7"/>
  <c r="J28" i="7"/>
  <c r="I28" i="7"/>
  <c r="F28" i="7"/>
  <c r="E28" i="7"/>
  <c r="K28" i="7"/>
  <c r="R7" i="8"/>
  <c r="S7" i="8" s="1"/>
  <c r="R10" i="8"/>
  <c r="S10" i="8" s="1"/>
  <c r="R15" i="8"/>
  <c r="S15" i="8" s="1"/>
  <c r="A9" i="9"/>
  <c r="A12" i="8"/>
  <c r="R11" i="8"/>
  <c r="S11" i="8" s="1"/>
  <c r="R13" i="8"/>
  <c r="S13" i="8" s="1"/>
  <c r="I56" i="13" l="1"/>
  <c r="D115" i="14"/>
  <c r="E82" i="5"/>
  <c r="F82" i="5" s="1"/>
  <c r="I82" i="5" s="1"/>
  <c r="F81" i="5"/>
  <c r="I81" i="5" s="1"/>
  <c r="P16" i="8"/>
  <c r="R16" i="8" s="1"/>
  <c r="S16" i="8" s="1"/>
  <c r="O16" i="8"/>
  <c r="G18" i="8"/>
  <c r="J17" i="8"/>
  <c r="I17" i="8"/>
  <c r="A10" i="9"/>
  <c r="A13" i="8"/>
  <c r="I69" i="5" l="1"/>
  <c r="D21" i="3"/>
  <c r="O17" i="8"/>
  <c r="G19" i="8"/>
  <c r="J18" i="8"/>
  <c r="I18" i="8"/>
  <c r="P17" i="8"/>
  <c r="R17" i="8" s="1"/>
  <c r="S17" i="8" s="1"/>
  <c r="A11" i="9"/>
  <c r="A14" i="8"/>
  <c r="M29" i="7" l="1"/>
  <c r="D33" i="3" s="1"/>
  <c r="M28" i="7"/>
  <c r="M16" i="7"/>
  <c r="M26" i="7" s="1"/>
  <c r="P18" i="8"/>
  <c r="R18" i="8" s="1"/>
  <c r="S18" i="8" s="1"/>
  <c r="O18" i="8"/>
  <c r="J19" i="8"/>
  <c r="I19" i="8"/>
  <c r="A12" i="9"/>
  <c r="A15" i="8"/>
  <c r="O19" i="8" l="1"/>
  <c r="Q26" i="7"/>
  <c r="P19" i="8"/>
  <c r="R19" i="8" s="1"/>
  <c r="S19" i="8" s="1"/>
  <c r="A16" i="8"/>
  <c r="A13" i="9"/>
  <c r="D27" i="7" l="1"/>
  <c r="M30" i="7"/>
  <c r="D31" i="3" s="1"/>
  <c r="F27" i="7"/>
  <c r="G27" i="7"/>
  <c r="E27" i="7"/>
  <c r="K27" i="7"/>
  <c r="H27" i="7"/>
  <c r="I27" i="7"/>
  <c r="C27" i="7"/>
  <c r="L27" i="7"/>
  <c r="J27" i="7"/>
  <c r="A17" i="8"/>
  <c r="A14" i="9"/>
  <c r="M27" i="7" l="1"/>
  <c r="D30" i="3" s="1"/>
  <c r="A15" i="9"/>
  <c r="A18" i="8"/>
  <c r="I54" i="13" l="1"/>
  <c r="D113" i="14"/>
  <c r="A19" i="8"/>
  <c r="A16" i="9"/>
  <c r="I55" i="13" l="1"/>
  <c r="D114" i="14" s="1"/>
  <c r="A20" i="8"/>
  <c r="A17" i="9"/>
  <c r="A21" i="8" l="1"/>
  <c r="A18" i="9"/>
  <c r="A22" i="8" l="1"/>
  <c r="A19" i="9"/>
  <c r="A23" i="8" l="1"/>
  <c r="A20" i="9"/>
  <c r="A24" i="8" l="1"/>
  <c r="A21" i="9"/>
  <c r="A25" i="8" l="1"/>
  <c r="A23" i="9" s="1"/>
  <c r="A22" i="9"/>
  <c r="D11" i="3" l="1"/>
  <c r="F26" i="4" l="1"/>
  <c r="I26" i="4" s="1"/>
  <c r="E37" i="4" l="1"/>
  <c r="F37" i="4" s="1"/>
  <c r="I37" i="4" s="1"/>
  <c r="M123" i="5" l="1"/>
  <c r="J77" i="13" l="1"/>
  <c r="I71" i="13" l="1"/>
  <c r="D17" i="1"/>
  <c r="G17" i="1" s="1"/>
  <c r="G16" i="1" s="1"/>
  <c r="D39" i="3" s="1"/>
  <c r="D11" i="1"/>
  <c r="G11" i="1" s="1"/>
  <c r="I72" i="13"/>
  <c r="D12" i="1"/>
  <c r="G12" i="1" s="1"/>
  <c r="I67" i="13" l="1"/>
  <c r="D126" i="14"/>
  <c r="C126" i="14" s="1"/>
  <c r="H67" i="13"/>
  <c r="G10" i="1"/>
  <c r="D37" i="3" s="1"/>
  <c r="D125" i="14" s="1"/>
  <c r="C125" i="14" s="1"/>
  <c r="I66" i="13" l="1"/>
  <c r="H66" i="13" l="1"/>
  <c r="H38" i="13" l="1"/>
  <c r="H39" i="13" l="1"/>
  <c r="H41" i="13" l="1"/>
  <c r="N1" i="13"/>
  <c r="E22" i="4" s="1"/>
  <c r="D32" i="3" l="1"/>
  <c r="H42" i="13"/>
  <c r="H37" i="13"/>
  <c r="D116" i="14" l="1"/>
  <c r="D118" i="14" s="1"/>
  <c r="D122" i="14" s="1"/>
  <c r="C122" i="14" s="1"/>
  <c r="D113" i="15"/>
  <c r="D115" i="15" s="1"/>
  <c r="D119" i="15" s="1"/>
  <c r="C119" i="15" s="1"/>
  <c r="I57" i="13"/>
  <c r="D29" i="3"/>
  <c r="E118" i="5"/>
  <c r="E23" i="4"/>
  <c r="G112" i="4"/>
  <c r="I112" i="4" s="1"/>
  <c r="I111" i="4" s="1"/>
  <c r="D15" i="3" s="1"/>
  <c r="D89" i="14" l="1"/>
  <c r="C89" i="14" s="1"/>
  <c r="D86" i="15"/>
  <c r="C86" i="15" s="1"/>
  <c r="F23" i="4"/>
  <c r="I23" i="4" s="1"/>
  <c r="E24" i="4"/>
  <c r="E21" i="4"/>
  <c r="F21" i="4" s="1"/>
  <c r="I21" i="4" s="1"/>
  <c r="H40" i="13"/>
  <c r="J37" i="13"/>
  <c r="N118" i="5"/>
  <c r="J118" i="5"/>
  <c r="M118" i="5" s="1"/>
  <c r="E117" i="5"/>
  <c r="I63" i="13"/>
  <c r="N117" i="5" l="1"/>
  <c r="N123" i="5" s="1"/>
  <c r="J117" i="5"/>
  <c r="M117" i="5" s="1"/>
  <c r="M116" i="5" s="1"/>
  <c r="E25" i="4"/>
  <c r="F24" i="4"/>
  <c r="I24" i="4" s="1"/>
  <c r="H63" i="13"/>
  <c r="I52" i="13"/>
  <c r="D15" i="1" s="1"/>
  <c r="K47" i="13"/>
  <c r="D24" i="3" l="1"/>
  <c r="D17" i="3" s="1"/>
  <c r="N124" i="5"/>
  <c r="G15" i="1"/>
  <c r="G14" i="1" s="1"/>
  <c r="D38" i="3" s="1"/>
  <c r="D123" i="14" s="1"/>
  <c r="C123" i="14" s="1"/>
  <c r="C15" i="1"/>
  <c r="F25" i="4"/>
  <c r="I25" i="4" s="1"/>
  <c r="E28" i="4"/>
  <c r="F28" i="4" s="1"/>
  <c r="I28" i="4" s="1"/>
  <c r="D87" i="14" l="1"/>
  <c r="C87" i="14" s="1"/>
  <c r="D84" i="15"/>
  <c r="C84" i="15" s="1"/>
  <c r="I19" i="4"/>
  <c r="D9" i="3" s="1"/>
  <c r="D5" i="3" s="1"/>
  <c r="I64" i="13"/>
  <c r="D35" i="3"/>
  <c r="D90" i="14" s="1"/>
  <c r="C90" i="14" s="1"/>
  <c r="I28" i="13"/>
  <c r="D86" i="14" l="1"/>
  <c r="D83" i="15"/>
  <c r="C86" i="14"/>
  <c r="D93" i="14"/>
  <c r="D106" i="14" s="1"/>
  <c r="D108" i="14" s="1"/>
  <c r="D109" i="14" s="1"/>
  <c r="D110" i="14" s="1"/>
  <c r="D121" i="14" s="1"/>
  <c r="H28" i="13"/>
  <c r="H64" i="13"/>
  <c r="I26" i="13"/>
  <c r="D4" i="3"/>
  <c r="C83" i="15" l="1"/>
  <c r="D90" i="15"/>
  <c r="D103" i="15" s="1"/>
  <c r="D105" i="15" s="1"/>
  <c r="D106" i="15" s="1"/>
  <c r="D107" i="15" s="1"/>
  <c r="D118" i="15" s="1"/>
  <c r="D128" i="14"/>
  <c r="C121" i="14"/>
  <c r="H26" i="13"/>
  <c r="C118" i="15" l="1"/>
  <c r="D125" i="15"/>
  <c r="D130" i="15" s="1"/>
  <c r="D131" i="15" s="1"/>
  <c r="D132" i="15" s="1"/>
  <c r="I51" i="13"/>
  <c r="I48" i="13"/>
  <c r="I49" i="13" l="1"/>
  <c r="I50" i="13" l="1"/>
  <c r="I62" i="13" l="1"/>
  <c r="H62" i="13" s="1"/>
  <c r="H69" i="13"/>
  <c r="I74" i="13"/>
  <c r="I75" i="13" s="1"/>
  <c r="J73" i="13" l="1"/>
  <c r="J65" i="13"/>
  <c r="J54" i="13"/>
  <c r="J67" i="13"/>
  <c r="E25" i="3"/>
  <c r="I76" i="13"/>
  <c r="E42" i="3"/>
  <c r="J66" i="13"/>
  <c r="E30" i="3"/>
  <c r="J68" i="13"/>
  <c r="E29" i="3"/>
  <c r="J59" i="13"/>
  <c r="J63" i="13"/>
  <c r="J47" i="13"/>
  <c r="E17" i="3"/>
  <c r="E35" i="3"/>
  <c r="J64" i="13"/>
  <c r="E5" i="3"/>
  <c r="E4" i="3"/>
  <c r="J34" i="13"/>
  <c r="J50" i="13"/>
  <c r="J62" i="13"/>
  <c r="E132" i="14"/>
  <c r="D131" i="14"/>
  <c r="D130" i="14"/>
  <c r="D133" i="14" l="1"/>
  <c r="D134" i="14"/>
  <c r="D13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0" authorId="0" shapeId="0" xr:uid="{2D8D86BE-E359-4411-939F-3F6CA25ABA82}">
      <text>
        <r>
          <rPr>
            <b/>
            <sz val="9"/>
            <color indexed="81"/>
            <rFont val="Tahoma"/>
            <family val="2"/>
          </rPr>
          <t>Chọn Cobobox - Có thể thêm loại "Nguồn vốn này"</t>
        </r>
      </text>
    </comment>
    <comment ref="C22" authorId="0" shapeId="0" xr:uid="{208068EF-B31B-4666-993E-0D68C9B84C89}">
      <text>
        <r>
          <rPr>
            <b/>
            <sz val="9"/>
            <color indexed="81"/>
            <rFont val="Tahoma"/>
            <family val="2"/>
          </rPr>
          <t>(ĐVCT, phân tích có khả năng xuất hiệ rủi ro với mua. "Chi")
=&gt; Cho Combobox lựa chọn và chỉ hiển thị 1 loại =&gt; Nếu có hoặc so thể thì nó hiện thêm lựa chọn mà cho cái gì và hiển thị dòng dưới sau khi ok
             LỰA CHỌN CÓ THỂ
1. Nhân công
2. Máy
3. Vật tư
4. Công trình
* chú ý có thể chọn 1 hoặc nhiều hoặc tất cả</t>
        </r>
      </text>
    </comment>
    <comment ref="C34" authorId="0" shapeId="0" xr:uid="{9DD3145D-1E5A-4240-8D2E-6B6EDCA80E4E}">
      <text>
        <r>
          <rPr>
            <b/>
            <sz val="9"/>
            <color indexed="81"/>
            <rFont val="Tahoma"/>
            <family val="2"/>
          </rPr>
          <t>Các hình thức đấu thầu dạng combobox (chỉ chọn 1 loại)
- Đấu thầu rộng rãi
- Đấu thầu hạn chế
- Chỉ định thầu
- Chào hàng cạnh tranh
- Mua sắm trực tiếp
- Lựa chọn nhà thầu, nhà đầu tư trong trường hợp đặc biệt
- Tham gia thực hiện của cộng đồng
- Tự thực hiện
________
=&gt; Thêm hình thức đấu thầu</t>
        </r>
      </text>
    </comment>
    <comment ref="C36" authorId="0" shapeId="0" xr:uid="{43448CA4-DC55-4900-83FF-DE22C1CDF7B4}">
      <text>
        <r>
          <rPr>
            <b/>
            <sz val="9"/>
            <color indexed="81"/>
            <rFont val="Tahoma"/>
            <family val="2"/>
          </rPr>
          <t>Có tham khảo xuất vốn đầu tư BXD, làn sau (ngày trước Bình đã làm ở phần mềm 2021)</t>
        </r>
      </text>
    </comment>
    <comment ref="B38" authorId="0" shapeId="0" xr:uid="{32A3DF2F-ED62-443F-98E3-930554F84BD1}">
      <text>
        <r>
          <rPr>
            <b/>
            <sz val="9"/>
            <color indexed="81"/>
            <rFont val="Tahoma"/>
            <family val="2"/>
          </rPr>
          <t>GT, Dân dụng … khác nhau thì cái này thay đổi liên lục  nên cho chèn ở đây hay lấy từ chỗ khác</t>
        </r>
      </text>
    </comment>
    <comment ref="D39" authorId="0" shapeId="0" xr:uid="{B6D3341B-8A52-438B-8473-42B1D4A05D7C}">
      <text>
        <r>
          <rPr>
            <b/>
            <sz val="9"/>
            <color indexed="81"/>
            <rFont val="Tahoma"/>
            <family val="2"/>
          </rPr>
          <t>Thêm bảng tính thô, cách tính thuộc vào yêu cầu của CĐT, có đuôi hiển thị md, m2, m3, xuất vốn …. (cho cài đuôi hiển thị, mạc định m2)
Dài * Rộng * Cao *HS</t>
        </r>
      </text>
    </comment>
    <comment ref="E45" authorId="0" shapeId="0" xr:uid="{789C3374-4792-4934-9833-355E0D121E8F}">
      <text>
        <r>
          <rPr>
            <b/>
            <sz val="9"/>
            <color indexed="81"/>
            <rFont val="Tahoma"/>
            <family val="2"/>
          </rPr>
          <t>Có sử lý trượt giá không? 
- Trượt giá có lấy tỷ suất như bên dự toán hay có cách tính khác
- Các đầu việc tổng hợp này là tượng trưng hay là công tác gộp hoặc lấy 5 hoặc 10 nội dung có giá trị lớn nhất?
=&gt; Gộp giá trị tổng hợp dạng đơn giá và KL bên đo bóc</t>
        </r>
      </text>
    </comment>
    <comment ref="B51" authorId="0" shapeId="0" xr:uid="{D13B96B5-BEE5-4EC5-85B6-590C12859D15}">
      <text>
        <r>
          <rPr>
            <b/>
            <sz val="9"/>
            <color indexed="81"/>
            <rFont val="Tahoma"/>
            <family val="2"/>
          </rPr>
          <t>Tra thông tin doanh nghiệp qua mã số thuế)</t>
        </r>
      </text>
    </comment>
    <comment ref="C64" authorId="0" shapeId="0" xr:uid="{A4162BE0-B8D6-4A65-B72B-AE40ACE295C0}">
      <text>
        <r>
          <rPr>
            <b/>
            <sz val="9"/>
            <color indexed="81"/>
            <rFont val="Tahoma"/>
            <family val="2"/>
          </rPr>
          <t>Cắt từ tổng tiến độ? Có lấy ngày lẽ không hay chỉ lấy tháng? Có bao giờ thiể hiện dạng tuần không?
=&gt; Lấy theo dự thầu (sau trừ ngày nghỉ) Cố định theo tháng</t>
        </r>
      </text>
    </comment>
    <comment ref="D68" authorId="0" shapeId="0" xr:uid="{D2C31B94-2352-4262-ADD0-E1471FFF28DC}">
      <text>
        <r>
          <rPr>
            <b/>
            <sz val="9"/>
            <color indexed="81"/>
            <rFont val="Tahoma"/>
            <family val="2"/>
          </rPr>
          <t>Hiển thị hay cộng trừ ở đâu ấy nhỉ?
Mấy dòng tạm ứng, thanh toán, nghiệm thu …. =&gt; Link khi thực hiện dự án</t>
        </r>
      </text>
    </comment>
    <comment ref="B73" authorId="0" shapeId="0" xr:uid="{1B0AEC18-459F-4F72-9456-A9AC175AB535}">
      <text>
        <r>
          <rPr>
            <b/>
            <sz val="9"/>
            <color indexed="81"/>
            <rFont val="Tahoma"/>
            <family val="2"/>
          </rPr>
          <t>Toàn bộ khoản mục này tại thầu chính - phụ là nhập thủ công</t>
        </r>
      </text>
    </comment>
    <comment ref="B83" authorId="0" shapeId="0" xr:uid="{10D3D657-9957-48CE-B825-ED186CD7BFA1}">
      <text>
        <r>
          <rPr>
            <b/>
            <sz val="9"/>
            <color indexed="81"/>
            <rFont val="Tahoma"/>
            <family val="2"/>
          </rPr>
          <t>Liên kết trực tiếp từ bảng phụ nội tuyến</t>
        </r>
      </text>
    </comment>
    <comment ref="D83" authorId="0" shapeId="0" xr:uid="{AC8839AB-7A5E-4FAE-A364-B6FF0BAB2CD5}">
      <text>
        <r>
          <rPr>
            <b/>
            <sz val="9"/>
            <color indexed="81"/>
            <rFont val="Tahoma"/>
            <family val="2"/>
          </rPr>
          <t>Xem đường dẫn là cố định. Trừ dòng chèn thủ công ở dưới cùng</t>
        </r>
      </text>
    </comment>
    <comment ref="B93" authorId="0" shapeId="0" xr:uid="{AA4C8146-F3C0-42F8-A899-8A23987EE443}">
      <text>
        <r>
          <rPr>
            <b/>
            <sz val="9"/>
            <color indexed="81"/>
            <rFont val="Tahoma"/>
            <family val="2"/>
          </rPr>
          <t>Tự tổng hợp từ danh sách hạng mục sang?
Tách từ  *T sang và cho sửa tên</t>
        </r>
      </text>
    </comment>
    <comment ref="C95" authorId="0" shapeId="0" xr:uid="{7457C00F-A436-44E3-A8AF-976BC91904FB}">
      <text>
        <r>
          <rPr>
            <b/>
            <sz val="9"/>
            <color indexed="81"/>
            <rFont val="Tahoma"/>
            <family val="2"/>
          </rPr>
          <t>Chuột phải cho chọn cách chia hoặc lưu với 1 đối tượng nào đó như mục GIÁ TRỊ TRỰC TIẾP - VĂN PHÒNG ở trên</t>
        </r>
      </text>
    </comment>
    <comment ref="D133" authorId="0" shapeId="0" xr:uid="{5FF4F738-D3E8-4D25-AB9F-E9E6DEFEC39D}">
      <text>
        <r>
          <rPr>
            <b/>
            <sz val="9"/>
            <color indexed="81"/>
            <rFont val="Tahoma"/>
            <family val="2"/>
          </rPr>
          <t>Giá trị nhập</t>
        </r>
      </text>
    </comment>
    <comment ref="C140" authorId="0" shapeId="0" xr:uid="{FABBDCF8-34D7-4EAA-8EBE-49996E201CEC}">
      <text>
        <r>
          <rPr>
            <b/>
            <sz val="9"/>
            <color indexed="81"/>
            <rFont val="Tahoma"/>
            <family val="2"/>
          </rPr>
          <t xml:space="preserve">Khách nhập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0" authorId="0" shapeId="0" xr:uid="{00000000-0006-0000-0000-000001000000}">
      <text>
        <r>
          <rPr>
            <b/>
            <sz val="9"/>
            <color indexed="81"/>
            <rFont val="Tahoma"/>
            <family val="2"/>
          </rPr>
          <t>Chọn Cobobox - Có thể thêm loại "Nguồn vốn này"</t>
        </r>
      </text>
    </comment>
    <comment ref="C22" authorId="0" shapeId="0" xr:uid="{00000000-0006-0000-0000-000002000000}">
      <text>
        <r>
          <rPr>
            <b/>
            <sz val="9"/>
            <color indexed="81"/>
            <rFont val="Tahoma"/>
            <family val="2"/>
          </rPr>
          <t>(ĐVCT, phân tích có khả năng xuất hiệ rủi ro với mua. "Chi")
=&gt; Cho Combobox lựa chọn và chỉ hiển thị 1 loại =&gt; Nếu có hoặc so thể thì nó hiện thêm lựa chọn mà cho cái gì và hiển thị dòng dưới sau khi ok
             LỰA CHỌN CÓ THỂ
1. Nhân công
2. Máy
3. Vật tư
4. Công trình
* chú ý có thể chọn 1 hoặc nhiều hoặc tất cả</t>
        </r>
      </text>
    </comment>
    <comment ref="C37" authorId="0" shapeId="0" xr:uid="{00000000-0006-0000-0000-000003000000}">
      <text>
        <r>
          <rPr>
            <b/>
            <sz val="9"/>
            <color indexed="81"/>
            <rFont val="Tahoma"/>
            <family val="2"/>
          </rPr>
          <t>Các hình thức đấu thầu dạng combobox (chỉ chọn 1 loại)
- Đấu thầu rộng rãi
- Đấu thầu hạn chế
- Chỉ định thầu
- Chào hàng cạnh tranh
- Mua sắm trực tiếp
- Lựa chọn nhà thầu, nhà đầu tư trong trường hợp đặc biệt
- Tham gia thực hiện của cộng đồng
- Tự thực hiện
________
=&gt; Thêm hình thức đấu thầu</t>
        </r>
      </text>
    </comment>
    <comment ref="C39" authorId="0" shapeId="0" xr:uid="{00000000-0006-0000-0000-000004000000}">
      <text>
        <r>
          <rPr>
            <b/>
            <sz val="9"/>
            <color indexed="81"/>
            <rFont val="Tahoma"/>
            <family val="2"/>
          </rPr>
          <t>Có tham khảo xuất vốn đầu tư BXD, làn sau (ngày trước Bình đã làm ở phần mềm 2021)</t>
        </r>
      </text>
    </comment>
    <comment ref="B41" authorId="0" shapeId="0" xr:uid="{00000000-0006-0000-0000-000005000000}">
      <text>
        <r>
          <rPr>
            <b/>
            <sz val="9"/>
            <color indexed="81"/>
            <rFont val="Tahoma"/>
            <family val="2"/>
          </rPr>
          <t>GT, Dân dụng … khác nhau thì cái này thay đổi liên lục  nên cho chèn ở đây hay lấy từ chỗ khác</t>
        </r>
      </text>
    </comment>
    <comment ref="D42" authorId="0" shapeId="0" xr:uid="{00000000-0006-0000-0000-000006000000}">
      <text>
        <r>
          <rPr>
            <b/>
            <sz val="9"/>
            <color indexed="81"/>
            <rFont val="Tahoma"/>
            <family val="2"/>
          </rPr>
          <t>Thêm bảng tính thô, cách tính thuộc vào yêu cầu của CĐT, có đuôi hiển thị md, m2, m3, xuất vốn …. (cho cài đuôi hiển thị, mạc định m2)
Dài * Rộng * Cao *HS</t>
        </r>
      </text>
    </comment>
    <comment ref="E48" authorId="0" shapeId="0" xr:uid="{00000000-0006-0000-0000-000007000000}">
      <text>
        <r>
          <rPr>
            <b/>
            <sz val="9"/>
            <color indexed="81"/>
            <rFont val="Tahoma"/>
            <family val="2"/>
          </rPr>
          <t>Có sử lý trượt giá không? 
- Trượt giá có lấy tỷ suất như bên dự toán hay có cách tính khác
- Các đầu việc tổng hợp này là tượng trưng hay là công tác gộp hoặc lấy 5 hoặc 10 nội dung có giá trị lớn nhất?
=&gt; Gộp giá trị tổng hợp dạng đơn giá và KL bên đo bóc</t>
        </r>
      </text>
    </comment>
    <comment ref="B54" authorId="0" shapeId="0" xr:uid="{00000000-0006-0000-0000-000008000000}">
      <text>
        <r>
          <rPr>
            <b/>
            <sz val="9"/>
            <color indexed="81"/>
            <rFont val="Tahoma"/>
            <family val="2"/>
          </rPr>
          <t>Tra thông tin doanh nghiệp qua mã số thuế)</t>
        </r>
      </text>
    </comment>
    <comment ref="C67" authorId="0" shapeId="0" xr:uid="{00000000-0006-0000-0000-000009000000}">
      <text>
        <r>
          <rPr>
            <b/>
            <sz val="9"/>
            <color indexed="81"/>
            <rFont val="Tahoma"/>
            <family val="2"/>
          </rPr>
          <t>Cắt từ tổng tiến độ? Có lấy ngày lẽ không hay chỉ lấy tháng? Có bao giờ thiể hiện dạng tuần không?
=&gt; Lấy theo dự thầu (sau trừ ngày nghỉ) Cố định theo tháng</t>
        </r>
      </text>
    </comment>
    <comment ref="D71" authorId="0" shapeId="0" xr:uid="{00000000-0006-0000-0000-00000A000000}">
      <text>
        <r>
          <rPr>
            <b/>
            <sz val="9"/>
            <color indexed="81"/>
            <rFont val="Tahoma"/>
            <family val="2"/>
          </rPr>
          <t>Hiển thị hay cộng trừ ở đâu ấy nhỉ?
Mấy dòng tạm ứng, thanh toán, nghiệm thu …. =&gt; Link khi thực hiện dự án</t>
        </r>
      </text>
    </comment>
    <comment ref="B76" authorId="0" shapeId="0" xr:uid="{00000000-0006-0000-0000-00000B000000}">
      <text>
        <r>
          <rPr>
            <b/>
            <sz val="9"/>
            <color indexed="81"/>
            <rFont val="Tahoma"/>
            <family val="2"/>
          </rPr>
          <t>Toàn bộ khoản mục này tại thầu chính - phụ là nhập thủ công</t>
        </r>
      </text>
    </comment>
    <comment ref="B86" authorId="0" shapeId="0" xr:uid="{00000000-0006-0000-0000-00000C000000}">
      <text>
        <r>
          <rPr>
            <b/>
            <sz val="9"/>
            <color indexed="81"/>
            <rFont val="Tahoma"/>
            <family val="2"/>
          </rPr>
          <t>Liên kết trực tiếp từ bảng phụ nội tuyến</t>
        </r>
      </text>
    </comment>
    <comment ref="D86" authorId="0" shapeId="0" xr:uid="{00000000-0006-0000-0000-00000D000000}">
      <text>
        <r>
          <rPr>
            <b/>
            <sz val="9"/>
            <color indexed="81"/>
            <rFont val="Tahoma"/>
            <family val="2"/>
          </rPr>
          <t>Xem đường dẫn là cố định. Trừ dòng chèn thủ công ở dưới cùng</t>
        </r>
      </text>
    </comment>
    <comment ref="B96" authorId="0" shapeId="0" xr:uid="{00000000-0006-0000-0000-00000E000000}">
      <text>
        <r>
          <rPr>
            <b/>
            <sz val="9"/>
            <color indexed="81"/>
            <rFont val="Tahoma"/>
            <family val="2"/>
          </rPr>
          <t>Tự tổng hợp từ danh sách hạng mục sang?
Tách từ  *T sang và cho sửa tên</t>
        </r>
      </text>
    </comment>
    <comment ref="C98" authorId="0" shapeId="0" xr:uid="{00000000-0006-0000-0000-00000F000000}">
      <text>
        <r>
          <rPr>
            <b/>
            <sz val="9"/>
            <color indexed="81"/>
            <rFont val="Tahoma"/>
            <family val="2"/>
          </rPr>
          <t>Chuột phải cho chọn cách chia hoặc lưu với 1 đối tượng nào đó như mục GIÁ TRỊ TRỰC TIẾP - VĂN PHÒNG ở trên</t>
        </r>
      </text>
    </comment>
    <comment ref="D136" authorId="0" shapeId="0" xr:uid="{00000000-0006-0000-0000-000010000000}">
      <text>
        <r>
          <rPr>
            <b/>
            <sz val="9"/>
            <color indexed="81"/>
            <rFont val="Tahoma"/>
            <family val="2"/>
          </rPr>
          <t>Giá trị nhập</t>
        </r>
      </text>
    </comment>
    <comment ref="C143" authorId="0" shapeId="0" xr:uid="{00000000-0006-0000-0000-000011000000}">
      <text>
        <r>
          <rPr>
            <b/>
            <sz val="9"/>
            <color indexed="81"/>
            <rFont val="Tahoma"/>
            <family val="2"/>
          </rPr>
          <t xml:space="preserve">Khách nhập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100-000001000000}">
      <text>
        <r>
          <rPr>
            <b/>
            <sz val="9"/>
            <color indexed="81"/>
            <rFont val="Tahoma"/>
            <family val="2"/>
          </rPr>
          <t>Các loại vốn ảnh hưởng đến cách tính trong dự án?
- Có sải ra tình huống vừa là vốn vay vừa vốn tự có không? Nếu có thì nó ảnh hưởng khi nào và thường ở thời điểm nào hoặc không cố định?
- Có tính tình huống tiến độ thanh toán từ CĐT không như dự kiến với phát sinh vốn vay tại thời điểm đó? Nếu vậy "Nguồn vốn" ghi ở đây sẽ không còn ý nghĩa gì?</t>
        </r>
      </text>
    </comment>
    <comment ref="C22" authorId="0" shapeId="0" xr:uid="{00000000-0006-0000-0100-000002000000}">
      <text>
        <r>
          <rPr>
            <b/>
            <sz val="9"/>
            <color indexed="81"/>
            <rFont val="Tahoma"/>
            <family val="2"/>
          </rPr>
          <t>Có tham khảo xuất vốn đầu tư BXD</t>
        </r>
      </text>
    </comment>
    <comment ref="B23" authorId="0" shapeId="0" xr:uid="{00000000-0006-0000-0100-000003000000}">
      <text>
        <r>
          <rPr>
            <b/>
            <sz val="9"/>
            <color indexed="81"/>
            <rFont val="Tahoma"/>
            <family val="2"/>
          </rPr>
          <t>GT, Dân dụng … khác nhau thì cái này thay đổi liên lục  nên cho chèn ở đây hay lấy từ chỗ khác</t>
        </r>
      </text>
    </comment>
    <comment ref="F24" authorId="0" shapeId="0" xr:uid="{00000000-0006-0000-0100-000004000000}">
      <text>
        <r>
          <rPr>
            <b/>
            <sz val="9"/>
            <color indexed="81"/>
            <rFont val="Tahoma"/>
            <family val="2"/>
          </rPr>
          <t>Thêm bảng tính thô, cách tính thuộc vào yêu cầu của CĐT
Dài * Rộng * Cao *HS</t>
        </r>
      </text>
    </comment>
    <comment ref="G26" authorId="0" shapeId="0" xr:uid="{00000000-0006-0000-0100-000005000000}">
      <text>
        <r>
          <rPr>
            <b/>
            <sz val="9"/>
            <color indexed="81"/>
            <rFont val="Tahoma"/>
            <family val="2"/>
          </rPr>
          <t>Chèn tự động từ bảng chi phí dự án hay cho nhập tay?</t>
        </r>
      </text>
    </comment>
    <comment ref="E30" authorId="0" shapeId="0" xr:uid="{00000000-0006-0000-0100-000006000000}">
      <text>
        <r>
          <rPr>
            <b/>
            <sz val="9"/>
            <color indexed="81"/>
            <rFont val="Tahoma"/>
            <family val="2"/>
          </rPr>
          <t>Có sử lý trượt giá không? 
- Trượt giá có lấy tỷ suất như bên dự toán hay có cách tính khác
- Các đầu việc tổng hợp này là tượng trưng hay là công tác gộp hoặc lấy 5 hoặc 10 nội dung có giá trị lớn nhất?
=&gt; Gộp giá trị tổng hợp dạng đơn giá và KL bên đo bóc</t>
        </r>
      </text>
    </comment>
    <comment ref="B36" authorId="0" shapeId="0" xr:uid="{00000000-0006-0000-0100-000007000000}">
      <text>
        <r>
          <rPr>
            <b/>
            <sz val="9"/>
            <color indexed="81"/>
            <rFont val="Tahoma"/>
            <family val="2"/>
          </rPr>
          <t>Tra thông tin doanh nghiệp qua mã số thuế)</t>
        </r>
      </text>
    </comment>
    <comment ref="G37" authorId="0" shapeId="0" xr:uid="{00000000-0006-0000-0100-000008000000}">
      <text>
        <r>
          <rPr>
            <b/>
            <sz val="9"/>
            <color indexed="81"/>
            <rFont val="Tahoma"/>
            <family val="2"/>
          </rPr>
          <t>Tự tổng hợp từ danh sách hạng mục sang?
Tách từ  HM dự toán</t>
        </r>
      </text>
    </comment>
    <comment ref="C47" authorId="0" shapeId="0" xr:uid="{00000000-0006-0000-0100-000009000000}">
      <text>
        <r>
          <rPr>
            <b/>
            <sz val="9"/>
            <color indexed="81"/>
            <rFont val="Tahoma"/>
            <family val="2"/>
          </rPr>
          <t>Cắt từ tổng tiến độ? Có lấy ngày lẽ không hay chỉ lấy tháng? Có bao giờ thiể hiện dạng tuần không?
=&gt; Lấy theo dự thầu (sau trừ ngày nghỉ) Cố định theo tháng</t>
        </r>
      </text>
    </comment>
    <comment ref="G51" authorId="0" shapeId="0" xr:uid="{00000000-0006-0000-0100-00000A000000}">
      <text>
        <r>
          <rPr>
            <b/>
            <sz val="9"/>
            <color indexed="81"/>
            <rFont val="Tahoma"/>
            <family val="2"/>
          </rPr>
          <t>Không có trong hợp đồng?</t>
        </r>
      </text>
    </comment>
    <comment ref="G52" authorId="0" shapeId="0" xr:uid="{00000000-0006-0000-0100-00000B000000}">
      <text>
        <r>
          <rPr>
            <b/>
            <sz val="9"/>
            <color indexed="81"/>
            <rFont val="Tahoma"/>
            <family val="2"/>
          </rPr>
          <t>Lấy tên công trình?</t>
        </r>
      </text>
    </comment>
    <comment ref="D54" authorId="0" shapeId="0" xr:uid="{00000000-0006-0000-0100-00000C000000}">
      <text>
        <r>
          <rPr>
            <b/>
            <sz val="9"/>
            <color indexed="81"/>
            <rFont val="Tahoma"/>
            <family val="2"/>
          </rPr>
          <t>Hiển thị hay cộng trừ ở đâu ấy nhỉ?
Mấy dòng tạm ứng, thanh toán, nghiệm thu …. =&gt; Link khi thực hiện dự án</t>
        </r>
      </text>
    </comment>
    <comment ref="D59" authorId="0" shapeId="0" xr:uid="{00000000-0006-0000-0100-00000D000000}">
      <text>
        <r>
          <rPr>
            <b/>
            <sz val="9"/>
            <color indexed="81"/>
            <rFont val="Tahoma"/>
            <family val="2"/>
          </rPr>
          <t>Nếu chọn $ thì có thực hiện quy đổi không? Nếu quy đổi thì giá trị tại bảng nào sẻ quy đổi và tỷ giá này người dùng sẻ phải nhập vào</t>
        </r>
      </text>
    </comment>
    <comment ref="G61" authorId="0" shapeId="0" xr:uid="{00000000-0006-0000-0100-00000E000000}">
      <text>
        <r>
          <rPr>
            <b/>
            <sz val="9"/>
            <color indexed="81"/>
            <rFont val="Tahoma"/>
            <family val="2"/>
          </rPr>
          <t>Mục này cố định hay cho chèn thêm?</t>
        </r>
      </text>
    </comment>
    <comment ref="C66" authorId="0" shapeId="0" xr:uid="{00000000-0006-0000-0100-00000F000000}">
      <text>
        <r>
          <rPr>
            <b/>
            <sz val="9"/>
            <color indexed="81"/>
            <rFont val="Tahoma"/>
            <family val="2"/>
          </rPr>
          <t>Dòng Số lượng với phê duyệt này ghi gì?</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00000000-0006-0000-0300-000001000000}">
      <text>
        <r>
          <rPr>
            <b/>
            <sz val="9"/>
            <color indexed="81"/>
            <rFont val="Tahoma"/>
            <family val="2"/>
          </rPr>
          <t>Liên quan biện pháp thi công. Cho lưu tham khảo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00000000-0006-0000-0400-000001000000}">
      <text>
        <r>
          <rPr>
            <b/>
            <sz val="9"/>
            <color indexed="81"/>
            <rFont val="Tahoma"/>
            <family val="2"/>
          </rPr>
          <t>Chi phí nhập thủ công</t>
        </r>
      </text>
    </comment>
  </commentList>
</comments>
</file>

<file path=xl/sharedStrings.xml><?xml version="1.0" encoding="utf-8"?>
<sst xmlns="http://schemas.openxmlformats.org/spreadsheetml/2006/main" count="1527" uniqueCount="808">
  <si>
    <t>CÔNG TÁC TẠM PHỤC VỤ THI CÔNG</t>
  </si>
  <si>
    <t>Phương án mua mới (tính khấu hao)</t>
  </si>
  <si>
    <t>Phương án đi thuê</t>
  </si>
  <si>
    <t>Stt</t>
  </si>
  <si>
    <t>Nội dung</t>
  </si>
  <si>
    <t>Miêu tả</t>
  </si>
  <si>
    <t>Đơn vị</t>
  </si>
  <si>
    <t>Khối lượng cần huy động</t>
  </si>
  <si>
    <t>Khối lượng</t>
  </si>
  <si>
    <t>Đơn giá</t>
  </si>
  <si>
    <t>Tỷ lệ khấu hao</t>
  </si>
  <si>
    <t>Thành tiền</t>
  </si>
  <si>
    <t>Đơn giá thuê/tháng</t>
  </si>
  <si>
    <t>Thời gian thuê</t>
  </si>
  <si>
    <t>Đường tạm phục vụ thi công</t>
  </si>
  <si>
    <t>m2</t>
  </si>
  <si>
    <t>Hệ thống thoát nước công trường</t>
  </si>
  <si>
    <t>Hệ thống rãnh thoát nước trong công trường</t>
  </si>
  <si>
    <t>Rãnh mương hở rộng 400 cao 600</t>
  </si>
  <si>
    <t>md</t>
  </si>
  <si>
    <t>Hố ga + hố tụ</t>
  </si>
  <si>
    <t>Hố</t>
  </si>
  <si>
    <t>Bơm hút</t>
  </si>
  <si>
    <t>Cổng, hàng rào, biển hiệu công trường</t>
  </si>
  <si>
    <t>Hàng rào công trường</t>
  </si>
  <si>
    <t>Cổng chính</t>
  </si>
  <si>
    <t>Cái</t>
  </si>
  <si>
    <t>Bốt bảo vệ</t>
  </si>
  <si>
    <t>Biển hiệu công trình (theo yêu cầu của TCT)</t>
  </si>
  <si>
    <t>An toàn lao động vệ sinh môi trường</t>
  </si>
  <si>
    <t>Biển cảnh báo</t>
  </si>
  <si>
    <t>Kích thước 400x400</t>
  </si>
  <si>
    <t>Làm thẻ ra vào công trường</t>
  </si>
  <si>
    <t>Bao gồm khám sức khỏe</t>
  </si>
  <si>
    <t>Người</t>
  </si>
  <si>
    <t>Bảo hộ công nhân</t>
  </si>
  <si>
    <t>Áo bảo hộ</t>
  </si>
  <si>
    <t>Quần bảo hộ</t>
  </si>
  <si>
    <t>Giầy công trường</t>
  </si>
  <si>
    <t>Găng tay</t>
  </si>
  <si>
    <t>Kính</t>
  </si>
  <si>
    <t>Mũ</t>
  </si>
  <si>
    <t>Áo mưa</t>
  </si>
  <si>
    <t>Lan can an toàn hố đào</t>
  </si>
  <si>
    <t>Lan can an toàn tại các vị trí trên cao</t>
  </si>
  <si>
    <t>Lan can an toàn lỗ mở, cửa thang máy</t>
  </si>
  <si>
    <t>Xi nhan chỉ đường nội bộ</t>
  </si>
  <si>
    <t>Người x tháng</t>
  </si>
  <si>
    <t>Cầu rửa xe (bao gồm cầu, bể, bơm, ống)</t>
  </si>
  <si>
    <t>Chòi hút thuốc</t>
  </si>
  <si>
    <t>Hệ thống điện tạm phục vụ thi công</t>
  </si>
  <si>
    <t>Hệ thống nguồn cấp về công trường</t>
  </si>
  <si>
    <t>Trạm biến áp</t>
  </si>
  <si>
    <t>Trạm</t>
  </si>
  <si>
    <t>Chi phí đấu nối địa phương</t>
  </si>
  <si>
    <t>Trọn gói</t>
  </si>
  <si>
    <t>Đường dây từ đường hạ thế về TBA</t>
  </si>
  <si>
    <t>Cột tạm từ đường hạ thế và TBA</t>
  </si>
  <si>
    <t>Cột</t>
  </si>
  <si>
    <t>Hệ thống trục chính trong công trường</t>
  </si>
  <si>
    <t>Bao gồm tủ + aptomat + phụ kiện</t>
  </si>
  <si>
    <t>Tủ</t>
  </si>
  <si>
    <t>Dây cáp từ tủ tổng về tủ nhánh</t>
  </si>
  <si>
    <t>Hệ thống điện nhánh</t>
  </si>
  <si>
    <t>Dây dẫn từ tủ nhánh đến thiết bị</t>
  </si>
  <si>
    <t>Aptomat thiết bị</t>
  </si>
  <si>
    <t>Hệ thống chiếu sáng công trường</t>
  </si>
  <si>
    <t>Bóng Halogen 400W</t>
  </si>
  <si>
    <t>Máy phát điện dự trữ công trường</t>
  </si>
  <si>
    <t>Máy phát điện Nhật Bản 80Kw/100KVA điện áp 220V/380V - Mitshubishi</t>
  </si>
  <si>
    <t>Bao gồm thuê + cáp 30m</t>
  </si>
  <si>
    <t>Chi phí dầu máy phát</t>
  </si>
  <si>
    <t>Dự kiến 1 tháng mất điện 1 lần</t>
  </si>
  <si>
    <t>Lít</t>
  </si>
  <si>
    <t>Hệ thống cấp nước công trường</t>
  </si>
  <si>
    <t>Bể chứa nước tổng (bể, van, đồng hồ)</t>
  </si>
  <si>
    <t>Giếng khoan phục vụ thi công</t>
  </si>
  <si>
    <t>Ống cấp nước trục chính</t>
  </si>
  <si>
    <t>Bơm đấy</t>
  </si>
  <si>
    <t>Bể chứa nước tạm</t>
  </si>
  <si>
    <t>Ống mềm đến khu vực thi công</t>
  </si>
  <si>
    <t>Kho bãi phục vụ thi công</t>
  </si>
  <si>
    <t>Bãi gia công thép</t>
  </si>
  <si>
    <t>Đầm + Đổ bê tông dày 100mm</t>
  </si>
  <si>
    <t>Bãi chứa ván khuôn</t>
  </si>
  <si>
    <t>Đổ base dày 150mm</t>
  </si>
  <si>
    <t>Kho chứa vật tư</t>
  </si>
  <si>
    <t>Lán gia công thép, ván khuôn, sửa chữa cơ khí</t>
  </si>
  <si>
    <t>Giáo phục vụ thi công</t>
  </si>
  <si>
    <t>Phương án sử dụng giáo H</t>
  </si>
  <si>
    <t>Giằng chéo</t>
  </si>
  <si>
    <t>Cặp</t>
  </si>
  <si>
    <t>Kích chân</t>
  </si>
  <si>
    <t>Vận chuyển 1 chiều (1tr/chuyến) + bốc xếp lên xuống (2x150k)</t>
  </si>
  <si>
    <t>Chuyến</t>
  </si>
  <si>
    <t>Nhân công lắp dựng</t>
  </si>
  <si>
    <t>Làm sạch chân giáo + giằng chéo</t>
  </si>
  <si>
    <t>Sàn thao tác 380x1600</t>
  </si>
  <si>
    <t>Cầu thang giáo</t>
  </si>
  <si>
    <t>Thép biện pháp neo giáo</t>
  </si>
  <si>
    <t>Tấn</t>
  </si>
  <si>
    <t>Phương án sử dụng giáo ống</t>
  </si>
  <si>
    <t>Giáo ống D48 dày 3mm</t>
  </si>
  <si>
    <t>Khóa giáo</t>
  </si>
  <si>
    <t>Lưới chắn vật rơi</t>
  </si>
  <si>
    <t>Thép I sử dụng sàn chắn vật rơi</t>
  </si>
  <si>
    <t>Thép hộp 40x40</t>
  </si>
  <si>
    <t>Gỗ phủ phim hoặc cốp pha thép</t>
  </si>
  <si>
    <t>Ống D48</t>
  </si>
  <si>
    <t>Lưới B40</t>
  </si>
  <si>
    <t>Sàn thao tác đỡ cố pha</t>
  </si>
  <si>
    <t>Hệ khung đỡ bằng thép hình</t>
  </si>
  <si>
    <t>Xương thép hộp hoặc thép D20</t>
  </si>
  <si>
    <t>Cốp pha thép</t>
  </si>
  <si>
    <t>Lan can an toàn</t>
  </si>
  <si>
    <t>Lan can an toàn sàn thi công</t>
  </si>
  <si>
    <t>Lưới chắn bụi</t>
  </si>
  <si>
    <t>Bảo dưỡng, bảo hộ</t>
  </si>
  <si>
    <t>Ni lông bảo dưỡng bê tông</t>
  </si>
  <si>
    <t>Gỗ ép bảo vệ tường, sàn sau hoàn thiện</t>
  </si>
  <si>
    <t>CÔNG TÁC TẠM PHỤC VỤ BAN ĐIỀU HÀNH</t>
  </si>
  <si>
    <t>Văn phòng công trường</t>
  </si>
  <si>
    <t>Phương án thuê nhà</t>
  </si>
  <si>
    <t>Thuê văn phòng</t>
  </si>
  <si>
    <t>Phương án xây dựng</t>
  </si>
  <si>
    <t>Thuê đất</t>
  </si>
  <si>
    <t>Báo cáo đánh giá tác động môi trường</t>
  </si>
  <si>
    <t>Bao gồm điều hòa</t>
  </si>
  <si>
    <t>Nhà để xe</t>
  </si>
  <si>
    <t>Nhà ăn</t>
  </si>
  <si>
    <t>Sân</t>
  </si>
  <si>
    <t>Đổ bê tông dày 150mm</t>
  </si>
  <si>
    <t>Hệ thống thoát nước văn phòng</t>
  </si>
  <si>
    <t>Cột cờ</t>
  </si>
  <si>
    <t>Bộ</t>
  </si>
  <si>
    <t>Bể nước, tháp nước</t>
  </si>
  <si>
    <t>Bể phốt</t>
  </si>
  <si>
    <t>Hàng rào văn phòng</t>
  </si>
  <si>
    <t>Thưng tôn cao 2,5m</t>
  </si>
  <si>
    <t>Chòi bảo vệ</t>
  </si>
  <si>
    <t>Sân thể thao</t>
  </si>
  <si>
    <t>Bê tông dày 150mm</t>
  </si>
  <si>
    <t>Hệ thống cấp điện</t>
  </si>
  <si>
    <t>Hệ thống cấp nước</t>
  </si>
  <si>
    <t>Container di động trên công trường</t>
  </si>
  <si>
    <t>Phương án thuê container hoặc nhà lắp ghép</t>
  </si>
  <si>
    <t>Container</t>
  </si>
  <si>
    <t>Thuê nhà lắp ghép</t>
  </si>
  <si>
    <t>Vận chuyển đến - đi</t>
  </si>
  <si>
    <t>Lần</t>
  </si>
  <si>
    <t>Nhà ở cho kỹ sư BĐH</t>
  </si>
  <si>
    <t>Thuê phòng</t>
  </si>
  <si>
    <t>Phòng</t>
  </si>
  <si>
    <t>Xây dựng nhà ở</t>
  </si>
  <si>
    <t>Bao gồm M&amp;E</t>
  </si>
  <si>
    <t>Sân đường nội bộ</t>
  </si>
  <si>
    <t>Hệ thống thoát nước</t>
  </si>
  <si>
    <t>Hệ thống trang thiết bị văn phòng làm việc</t>
  </si>
  <si>
    <t>Xe máy công trường</t>
  </si>
  <si>
    <t>Ghế làm việc quản lý (Hòa Phát, ghế xoay)</t>
  </si>
  <si>
    <t>Hòa Phát SG716H</t>
  </si>
  <si>
    <t>bộ</t>
  </si>
  <si>
    <t>Bàn làm việc nhân viên</t>
  </si>
  <si>
    <t>Hòa Phát SV 1600HL</t>
  </si>
  <si>
    <t>Bàn uống nước</t>
  </si>
  <si>
    <t>Trà kính</t>
  </si>
  <si>
    <t>Ghế họp</t>
  </si>
  <si>
    <t>Hòa Phát VT1</t>
  </si>
  <si>
    <t>Bảng họp (bảng mika)</t>
  </si>
  <si>
    <t>Bảng fooc mica khung nhôm 2cm, KT: 1200x1000mm</t>
  </si>
  <si>
    <t>Bảng giao nhiệm vụ</t>
  </si>
  <si>
    <t>Tủ tài liệu (tủ sắt sơn tĩnh điện, cửa kính - Hòa Phát)</t>
  </si>
  <si>
    <t>Hòa Phát CAT 09K3A</t>
  </si>
  <si>
    <t>Tủ đồ cá nhân</t>
  </si>
  <si>
    <t>Hòa Phát CAT986-3K</t>
  </si>
  <si>
    <t>Giá bản vẽ (tự thiết kế)</t>
  </si>
  <si>
    <t>Máy in màu</t>
  </si>
  <si>
    <t>Cây uống nước</t>
  </si>
  <si>
    <t>Sanyo SWC M001HC</t>
  </si>
  <si>
    <t>Tủ lạnh</t>
  </si>
  <si>
    <t>Panasonic NR-BJ175SNVN</t>
  </si>
  <si>
    <t>Máy chiếu</t>
  </si>
  <si>
    <t>Máy in A4</t>
  </si>
  <si>
    <t>Máy in &amp; phô tô A3</t>
  </si>
  <si>
    <t>Mua máy cũ</t>
  </si>
  <si>
    <t>Tủ giầy dép</t>
  </si>
  <si>
    <t>Hòa Phát LS1506</t>
  </si>
  <si>
    <t>Quạt cây</t>
  </si>
  <si>
    <t>Panasonic F307KHB</t>
  </si>
  <si>
    <t>Ấm chén, bình đun nước</t>
  </si>
  <si>
    <t>Tb</t>
  </si>
  <si>
    <t>Trang thiết bị phục cá nhân</t>
  </si>
  <si>
    <t>Đấu nối internet, điện thoại, fax (bao gồm thiết bị)</t>
  </si>
  <si>
    <t>t. bộ</t>
  </si>
  <si>
    <t>Máy tính (case, UPS, màn)</t>
  </si>
  <si>
    <t>TigerPC V100 - V.2020R4H50VV.05, Monitor LG LED 20" 20EN33SS</t>
  </si>
  <si>
    <t>Máy quay phim cầm tay</t>
  </si>
  <si>
    <t>Sony HDR-PJ340E</t>
  </si>
  <si>
    <t>Máy ảnh công trường</t>
  </si>
  <si>
    <t>Canon IXUS 510 HS (IXY 1 / PowerShot ELPH 530 HS)</t>
  </si>
  <si>
    <t>Bộ đàm</t>
  </si>
  <si>
    <t>Dụng cụ kiểm tra (thước, dọi…)</t>
  </si>
  <si>
    <t>Ủng</t>
  </si>
  <si>
    <t>Thùy Dương màu nâu HP-UBH03</t>
  </si>
  <si>
    <t>Áo mưa công trường</t>
  </si>
  <si>
    <t>NH042</t>
  </si>
  <si>
    <t>Mũ kỹ sư và khách</t>
  </si>
  <si>
    <t>PU 48-100</t>
  </si>
  <si>
    <t>Kính bảo hộ</t>
  </si>
  <si>
    <t>KV-01</t>
  </si>
  <si>
    <t>Đèn pin</t>
  </si>
  <si>
    <t>Máy thủy bình (bao gồm gương, giá…)</t>
  </si>
  <si>
    <t>Topcon AT-G7</t>
  </si>
  <si>
    <t>Máy toàn đạc</t>
  </si>
  <si>
    <t>Trang thiết bị y tế theo yêu cầu của thầu chính</t>
  </si>
  <si>
    <t>Giường bệnh nhân</t>
  </si>
  <si>
    <t>Bàn</t>
  </si>
  <si>
    <t>Ghế</t>
  </si>
  <si>
    <t>Tủ thuốc</t>
  </si>
  <si>
    <t>Cáng cứu thương</t>
  </si>
  <si>
    <t>Bình Oxy y tế</t>
  </si>
  <si>
    <t>Chăn, gối</t>
  </si>
  <si>
    <t>Xe cứu thương</t>
  </si>
  <si>
    <t>Trang thiết bị cho khu nhà ở</t>
  </si>
  <si>
    <t>Ti vi (cho phòng sinh hoạt chung)</t>
  </si>
  <si>
    <t>Giường</t>
  </si>
  <si>
    <t>Chăn, gối, đệm</t>
  </si>
  <si>
    <t>Máy giặt</t>
  </si>
  <si>
    <t>Tủ quần áo (3 buồng)</t>
  </si>
  <si>
    <t>Bàn ăn cho 6 người</t>
  </si>
  <si>
    <t>Ghế ăn</t>
  </si>
  <si>
    <t>Thiết bị bếp, bát…</t>
  </si>
  <si>
    <t>T.bộ</t>
  </si>
  <si>
    <t>Tủ bảo quản thức ăn</t>
  </si>
  <si>
    <t>Quạt công nghiệp</t>
  </si>
  <si>
    <t>Bàn tiếp khách kết hợp sinh hoạt chung</t>
  </si>
  <si>
    <t>Ghế tiếp khách kết hợp sinh hoạt chung</t>
  </si>
  <si>
    <t>Thiết bị thiết yếu khác</t>
  </si>
  <si>
    <t>MÁY MÓC THIẾT BỊ PHỤC VỤ THI CÔNG</t>
  </si>
  <si>
    <t>Chi phí nhiên liệu</t>
  </si>
  <si>
    <t>Thời gian</t>
  </si>
  <si>
    <t>Máy phục vụ công tác đất</t>
  </si>
  <si>
    <t>Thiết bị phục vụ thi công</t>
  </si>
  <si>
    <t>Bàn nâng</t>
  </si>
  <si>
    <t>Cần phân phối bê tông</t>
  </si>
  <si>
    <t>Bơm bê tông</t>
  </si>
  <si>
    <t>Cẩu thùng</t>
  </si>
  <si>
    <t>Ô tô chở nước</t>
  </si>
  <si>
    <t>Máy hàn 500A + kim hàn + dây hàn</t>
  </si>
  <si>
    <t>Máy uốn cốt thép D6-32</t>
  </si>
  <si>
    <t>Máy đầm dùi D50-70 + dây chày</t>
  </si>
  <si>
    <t>Máy đầm rung 2,2Kw</t>
  </si>
  <si>
    <t>Máy nén khí 360 m3/h</t>
  </si>
  <si>
    <t>Máy đầm cóc HCR80K</t>
  </si>
  <si>
    <t>Máy trộn vữa 350 lít</t>
  </si>
  <si>
    <t>Máy mài nhỏ</t>
  </si>
  <si>
    <t>Máy khoan bê tông</t>
  </si>
  <si>
    <t>Súng bắn bê tông (búa căn phá bê tông)</t>
  </si>
  <si>
    <t>BẢNG TÍNH THỜI GIAN HOẠT ĐỘNG CỦA BAN ĐIỀU HÀNH</t>
  </si>
  <si>
    <t>Năm 2015</t>
  </si>
  <si>
    <t>Năm 2016</t>
  </si>
  <si>
    <t>Tổng cộng
thời gian làm việc</t>
  </si>
  <si>
    <t>Chi bổ sung quỹ lương các dịp lễ tết</t>
  </si>
  <si>
    <t>Chuẩn bị</t>
  </si>
  <si>
    <t>Thời gian thi công chính</t>
  </si>
  <si>
    <t>Tiền lương cố định + phụ cấp + thêm giờ</t>
  </si>
  <si>
    <t>Tiền bảo hiểm xã hội, y tế, thất nghiệp, công đoàn phí</t>
  </si>
  <si>
    <t>Phụ cấp ăn + điện thoại</t>
  </si>
  <si>
    <t>Vị trí</t>
  </si>
  <si>
    <t>T1</t>
  </si>
  <si>
    <t>T2</t>
  </si>
  <si>
    <t>T3</t>
  </si>
  <si>
    <t>T4</t>
  </si>
  <si>
    <t>T5</t>
  </si>
  <si>
    <t>T6</t>
  </si>
  <si>
    <t>T7</t>
  </si>
  <si>
    <t>T9</t>
  </si>
  <si>
    <t>T10</t>
  </si>
  <si>
    <t>T12</t>
  </si>
  <si>
    <t>Kế toán tổng hợp</t>
  </si>
  <si>
    <t>Tổng cộng</t>
  </si>
  <si>
    <t>Thành tiền lương + phụ cấp</t>
  </si>
  <si>
    <t>Thành tiền bảo hiểm XH, y tế, thất nghiệp, công đoàn</t>
  </si>
  <si>
    <t>Phụ cấp điện thoại + ăn</t>
  </si>
  <si>
    <t>BẢNG TÍNH CHI PHÍ LƯƠNG VÀ CÁC CHI PHÍ PHỤ CẤP</t>
  </si>
  <si>
    <t xml:space="preserve">Phụ cấp công trường </t>
  </si>
  <si>
    <t>Dự án: Tổ hợp lọc hóa dầu Nghi Sơn - Gói thầu CVL7</t>
  </si>
  <si>
    <t xml:space="preserve">Phụ cấp thêm giờ </t>
  </si>
  <si>
    <t xml:space="preserve">Bảo hiểm y tế </t>
  </si>
  <si>
    <t>Cấc khoản lương và phụ cấp</t>
  </si>
  <si>
    <t>Bảo hiểm và các khoản phúc lợi xã hội
(Tổng công ty sẽ thanh toán)</t>
  </si>
  <si>
    <t>Tổng cộng chi phí</t>
  </si>
  <si>
    <t>Tổng cộng thực nhận</t>
  </si>
  <si>
    <t>Thực nhận net</t>
  </si>
  <si>
    <t xml:space="preserve">Bảo hiểm thất nghiệp </t>
  </si>
  <si>
    <t>Hcli</t>
  </si>
  <si>
    <t>Lương tối thiểu</t>
  </si>
  <si>
    <t>Hệ số lương (dự kiến)</t>
  </si>
  <si>
    <t>Lương cố định</t>
  </si>
  <si>
    <t>Phụ cấp thâm niên</t>
  </si>
  <si>
    <t>Trừ bao hiểm 7%</t>
  </si>
  <si>
    <t>trừ thuế TNCN</t>
  </si>
  <si>
    <t>NET</t>
  </si>
  <si>
    <t xml:space="preserve">Bảo hiểm xã hội </t>
  </si>
  <si>
    <t>(1)</t>
  </si>
  <si>
    <t>(2)</t>
  </si>
  <si>
    <t>(3)</t>
  </si>
  <si>
    <t>(4)</t>
  </si>
  <si>
    <t>(5)</t>
  </si>
  <si>
    <t>(6)</t>
  </si>
  <si>
    <t>(7)</t>
  </si>
  <si>
    <t>(8)</t>
  </si>
  <si>
    <t>(9)</t>
  </si>
  <si>
    <t>(10)</t>
  </si>
  <si>
    <t>(11)</t>
  </si>
  <si>
    <t>(12)</t>
  </si>
  <si>
    <t>(13)</t>
  </si>
  <si>
    <t>(14)=(6)÷(13)</t>
  </si>
  <si>
    <t>(15)=(6)÷(9)</t>
  </si>
  <si>
    <t xml:space="preserve">Công đoàn phí </t>
  </si>
  <si>
    <t>Giám đốc dự án</t>
  </si>
  <si>
    <t>Nguyễn Văn Thành</t>
  </si>
  <si>
    <t>Phó giám đốc dự án</t>
  </si>
  <si>
    <t>Nguyễn Xuân Tùng</t>
  </si>
  <si>
    <t>Trưởng phòng QS</t>
  </si>
  <si>
    <t>Đỗ Mạnh Cường</t>
  </si>
  <si>
    <t>Trưởng phòng QA/QC</t>
  </si>
  <si>
    <t>Nguyễn Anh Tuấn</t>
  </si>
  <si>
    <t>Trưởng phòng CM</t>
  </si>
  <si>
    <t>Anh Quyết</t>
  </si>
  <si>
    <t>Trưởng team thiết kế</t>
  </si>
  <si>
    <t>Mr Tuấn</t>
  </si>
  <si>
    <t>Trưởng Admin</t>
  </si>
  <si>
    <t>Mr Hùng</t>
  </si>
  <si>
    <t>Kỹ sư hiện trường (phụ trách khu)</t>
  </si>
  <si>
    <t>Kỹ sư hiện trường</t>
  </si>
  <si>
    <t>Kỹ sư QS</t>
  </si>
  <si>
    <t>Kỹ sư an toàn</t>
  </si>
  <si>
    <t>Kỹ sư trắc đạc</t>
  </si>
  <si>
    <t>Lái xe</t>
  </si>
  <si>
    <t>Tạp vụ (lương khoán)</t>
  </si>
  <si>
    <t>Đầu bếp (lương khoán)</t>
  </si>
  <si>
    <t>Phụ trắc đạc (lương khoán)</t>
  </si>
  <si>
    <t>Bảo vệ khu văn phòng và nhà ở kỹ sư (lương khoán)</t>
  </si>
  <si>
    <t>Y tá công trường (lương khoán)</t>
  </si>
  <si>
    <t>BẢNG TÍNH CHI PHÍ PHỤ CẤP TIỀN ĂN VÀ ĐIỆN THOẠI</t>
  </si>
  <si>
    <t>Phụ cấp điện thoại</t>
  </si>
  <si>
    <t>Phụ cấp tiền ăn</t>
  </si>
  <si>
    <t>(5)=(3)+(4)</t>
  </si>
  <si>
    <t>CHI PHÍ THƯỜNG XUYÊN TẠI CÔNG TRƯỜNG &amp; NHÀ Ở (CHO 01 THÁNG)</t>
  </si>
  <si>
    <t>(6)=(4)x(5)</t>
  </si>
  <si>
    <t>Chi phí tại văn phòng công trường</t>
  </si>
  <si>
    <t>Điện văn phòng công trường</t>
  </si>
  <si>
    <t>KW</t>
  </si>
  <si>
    <t>Văn phòng phẩm</t>
  </si>
  <si>
    <t>Tháng</t>
  </si>
  <si>
    <t>Phí điện thoại cố định &amp; máy fax</t>
  </si>
  <si>
    <t>Phí Internet</t>
  </si>
  <si>
    <t>Chi phí sinh hoạt chung (chè, nước)</t>
  </si>
  <si>
    <t>Bảo trì máy tính, máy in, sửa chữa thiết bị văn phòng, mực in</t>
  </si>
  <si>
    <t>Chi phí xăng xe - xe 16 chỗ (17,5 lít/100km) (L=3x500km+22x30 km)</t>
  </si>
  <si>
    <t>Chi phí xăng xe - xe 7 chỗ (25 lít/100km) (L=26x50 km+2x500km)</t>
  </si>
  <si>
    <t>Bảo dưỡng xe (1tr/xe.tháng)</t>
  </si>
  <si>
    <t>Xe</t>
  </si>
  <si>
    <t>Bảo hiểm xe (8tr/xe.năm)</t>
  </si>
  <si>
    <t>Xăng xe máy 3 cái (50km/ngày x 2,5l/100km)</t>
  </si>
  <si>
    <t>Bảo dưỡng xe máy</t>
  </si>
  <si>
    <t>Thiết bị y tế, thuốc</t>
  </si>
  <si>
    <t>Tiếp khách</t>
  </si>
  <si>
    <t>Chi phí rửa ảnh, báo cáo tháng</t>
  </si>
  <si>
    <t>Giá trị bảo lãnh, lãi vay</t>
  </si>
  <si>
    <t>Ghi chú</t>
  </si>
  <si>
    <t>Phí ngân hàng</t>
  </si>
  <si>
    <t>Chi phí mua hồ sơ mời thầu, làm hồ sơ thầu, bảo lãnh dự thầu</t>
  </si>
  <si>
    <t>Mua hồ sơ thầu</t>
  </si>
  <si>
    <t>Chi phí làm hồ sơ thầu</t>
  </si>
  <si>
    <t>Bảo lãnh dự thầu</t>
  </si>
  <si>
    <t>Diễn giải</t>
  </si>
  <si>
    <t>Chi phí bảo lãnh khi thực hiện</t>
  </si>
  <si>
    <t>Bảo lãnh thực hiện hợp đồng</t>
  </si>
  <si>
    <t>Bảo lãnh tiền tạm ứng</t>
  </si>
  <si>
    <t>Lãi vay</t>
  </si>
  <si>
    <t>Bảo lãnh thanh toán mua hàng</t>
  </si>
  <si>
    <t>Lãi vay thi công</t>
  </si>
  <si>
    <t>Bảo lãnh khi hoàn thành công trình</t>
  </si>
  <si>
    <t>Bảo lãnh bảo hành</t>
  </si>
  <si>
    <t>BẢNG TÍNH CHI PHÍ TÀI CHÍNH VÀ BẢO HIỂM</t>
  </si>
  <si>
    <t>Chi phí bảo hiểm</t>
  </si>
  <si>
    <t>Bảo hiểm công trình</t>
  </si>
  <si>
    <t>Bảo hiểm rủi ro bên thứ ba</t>
  </si>
  <si>
    <t>Bảo hiểm thiết bị máy móc</t>
  </si>
  <si>
    <t>Bảo hiểm tai nạn người lao động</t>
  </si>
  <si>
    <t>TỔNG CỘNG</t>
  </si>
  <si>
    <t>CHI PHÍ HUY ĐỘNG GIẢI THỂ</t>
  </si>
  <si>
    <t>Phí chuyển tiền ngân hàng</t>
  </si>
  <si>
    <t>Phí chuyển tiền</t>
  </si>
  <si>
    <t>Chi phí cho công tác chuẩn bị dự án</t>
  </si>
  <si>
    <t>Thuê nhà tạm làm văn phòng</t>
  </si>
  <si>
    <t>Chi phí thuê phòng nghỉ cho kỹ sư</t>
  </si>
  <si>
    <t>Chi phí thường xuyên cho công tác ban đầu</t>
  </si>
  <si>
    <t>Chi phí giải thể</t>
  </si>
  <si>
    <t>Phá dỡ nhà tạm</t>
  </si>
  <si>
    <t>Chi phí khởi công hoàn thành</t>
  </si>
  <si>
    <t>Chi phí khởi công</t>
  </si>
  <si>
    <t>Hoàn thành bàn giao dự án</t>
  </si>
  <si>
    <t>Giá trị</t>
  </si>
  <si>
    <t>Công tác tạm phục vụ thi công</t>
  </si>
  <si>
    <t>Máy móc phục vụ thi công</t>
  </si>
  <si>
    <t>Chi phí công trường</t>
  </si>
  <si>
    <t>Tiền lương</t>
  </si>
  <si>
    <t>Tiền thưởng</t>
  </si>
  <si>
    <t>Bảo hiểm y tế, xã hội, công đoàn…</t>
  </si>
  <si>
    <t>Phụ cấp tiền ăn, điện thoại</t>
  </si>
  <si>
    <t>Chi phí thường xuyên</t>
  </si>
  <si>
    <t>Chi phí tài chính</t>
  </si>
  <si>
    <t>Huy động giải thể</t>
  </si>
  <si>
    <t>Hoàn trả các công trình hiện trạng sau thi công</t>
  </si>
  <si>
    <t>CHI PHÍ GIÁN TIẾP</t>
  </si>
  <si>
    <t>BẢNG TÍNH CHI PHÍ TRỰC TIẾP</t>
  </si>
  <si>
    <t>Giá trực tiếp</t>
  </si>
  <si>
    <t>Vật liệu</t>
  </si>
  <si>
    <t>Nhân công</t>
  </si>
  <si>
    <t>Máy</t>
  </si>
  <si>
    <t>Thành tiền (trực tiếp)</t>
  </si>
  <si>
    <t>Phần nộp thầu</t>
  </si>
  <si>
    <t>Trực tiếp</t>
  </si>
  <si>
    <t>Chi phí ngoại giao với địa phương</t>
  </si>
  <si>
    <t>Chi phí nghiệm thu giai đoạn</t>
  </si>
  <si>
    <t>A</t>
  </si>
  <si>
    <t>Thuê vỉa hè trong quá trình thi công</t>
  </si>
  <si>
    <t>CHI PHÍ HOÀN TRẢ MẶT BẰNG</t>
  </si>
  <si>
    <t>Hoàn trả hiện trạng</t>
  </si>
  <si>
    <t>Hoàn trả vỉa hè sau khi thi công</t>
  </si>
  <si>
    <t>Ống mềm thoát nước</t>
  </si>
  <si>
    <t>Không có</t>
  </si>
  <si>
    <t>Chủ đầu tư</t>
  </si>
  <si>
    <t>Tủ điện tổng (tủ + Aptomat 1250A + phụ kiện)</t>
  </si>
  <si>
    <t>Bao gồm tủ + aptomat + phụ kiện + 13 Aptomat con</t>
  </si>
  <si>
    <t>Sử dụng cáp nhôm 4x95mm2</t>
  </si>
  <si>
    <t>Bao gồm tủ + aptomat + phụ kiện (thầu phụ)</t>
  </si>
  <si>
    <t>Đường dây</t>
  </si>
  <si>
    <t>Cột tạm</t>
  </si>
  <si>
    <t>Chóa đèn</t>
  </si>
  <si>
    <t>Bàn làm việc quản lý</t>
  </si>
  <si>
    <t>Đồng phục</t>
  </si>
  <si>
    <t>Leica</t>
  </si>
  <si>
    <t>Thời gian quyết toán</t>
  </si>
  <si>
    <t>Thưởng</t>
  </si>
  <si>
    <t>Máy móc + nhân công (thầu phụ)</t>
  </si>
  <si>
    <t>trọn gói</t>
  </si>
  <si>
    <t>Tỷ lệ/trực tiếp</t>
  </si>
  <si>
    <t>tháng</t>
  </si>
  <si>
    <t>Đôi</t>
  </si>
  <si>
    <t>Công nhân quét dọn và vệ sinh môi trường</t>
  </si>
  <si>
    <t>Tủ điện nhánh đến từng Zone</t>
  </si>
  <si>
    <t>Tủ điện nhỏ ở từng zone nhỏ hoặc từng tầng</t>
  </si>
  <si>
    <t>Chi phí cho văn phòng công trường, công nhân</t>
  </si>
  <si>
    <t>Nhà ở công nhân</t>
  </si>
  <si>
    <t>Thuê đất mặt bằng gần công trường để dự lán trại</t>
  </si>
  <si>
    <t>Dựng lán trại</t>
  </si>
  <si>
    <t>Kéo điện về khu nhà công nhân</t>
  </si>
  <si>
    <t>Giường cho công nhân</t>
  </si>
  <si>
    <t>Đèn chiếu sáng khu lán trại</t>
  </si>
  <si>
    <t>Lán trại công nhân</t>
  </si>
  <si>
    <t>Tiền điện + nước công trường</t>
  </si>
  <si>
    <t>Tiên điện phục vụ thi công</t>
  </si>
  <si>
    <t>Nước phục vụ thi công - nước uống</t>
  </si>
  <si>
    <t>Khu vệ sinh công cộng, bể nước, …</t>
  </si>
  <si>
    <t>Máy nén khí</t>
  </si>
  <si>
    <t>Mua nước máy phục vụ thi công và ăn ở của công nhân</t>
  </si>
  <si>
    <t>Đã tính thuê chung công viên ở trên rồi</t>
  </si>
  <si>
    <t>Di chuyển hàng rào hiện tại ra thêm 3m</t>
  </si>
  <si>
    <t>Làm mời thêm phầm phát sinh</t>
  </si>
  <si>
    <t>Phần xây gạch</t>
  </si>
  <si>
    <t>Phần lát đá granite</t>
  </si>
  <si>
    <t>Hoàn trả Công viên</t>
  </si>
  <si>
    <t>m3</t>
  </si>
  <si>
    <t>Đắp tra đất</t>
  </si>
  <si>
    <t>Trồng cỏ, trồng cây</t>
  </si>
  <si>
    <t>Hoàn trả vỉa hè, công viên sau khi hoàn thành công trình</t>
  </si>
  <si>
    <t>Chưa biết</t>
  </si>
  <si>
    <t>2 Người x tháng</t>
  </si>
  <si>
    <t>Bóng 100W</t>
  </si>
  <si>
    <t>(m2)</t>
  </si>
  <si>
    <t>CONDITIONS</t>
  </si>
  <si>
    <t>VND</t>
  </si>
  <si>
    <t>Tạm ứng 10%</t>
  </si>
  <si>
    <t>Ngày:</t>
  </si>
  <si>
    <t>PHÊ DUYỆT</t>
  </si>
  <si>
    <t>TÊN DỰ ÁN</t>
  </si>
  <si>
    <t>LÃNH ĐẠO CÔNG TY</t>
  </si>
  <si>
    <t>TỔNG GIÁM ĐỐC</t>
  </si>
  <si>
    <t>PHÂN TÍCH RỦI RO</t>
  </si>
  <si>
    <t>PHÓ TỔNG GIÁM ĐỐC</t>
  </si>
  <si>
    <t>Nhà thầu mua bảo hiểm công nhân + máy móc thi công</t>
  </si>
  <si>
    <t>BAN THỊ TRƯỜNG</t>
  </si>
  <si>
    <t>Bồi thường</t>
  </si>
  <si>
    <t>Rủi ro tỷ giá</t>
  </si>
  <si>
    <t>BAN KẾ HOẠCH KỸ THUẬT</t>
  </si>
  <si>
    <t>Rủi ro thanh toán</t>
  </si>
  <si>
    <t>GHI CHÚ</t>
  </si>
  <si>
    <t>Diện tích khu đất</t>
  </si>
  <si>
    <t>Rủi ro khác</t>
  </si>
  <si>
    <t>THÔNG TIN DỰ ÁN</t>
  </si>
  <si>
    <t>Số lượng tầng hầm</t>
  </si>
  <si>
    <t>Số lượng tầng thân</t>
  </si>
  <si>
    <t>Kết cấu</t>
  </si>
  <si>
    <t>GIÁ TRỰC TIẾP</t>
  </si>
  <si>
    <t>HẠNG MỤC</t>
  </si>
  <si>
    <t>TỔNG CÔNG (PHẦN PHỤ TRỢ)</t>
  </si>
  <si>
    <t>CHÀO GIÁ CẠNH TRANH</t>
  </si>
  <si>
    <t>KHỐI LƯỢNG CHÍNH</t>
  </si>
  <si>
    <t>TƯ VẤN THIẾT KẾ</t>
  </si>
  <si>
    <t>TƯ VẤN GIÁM SÁT</t>
  </si>
  <si>
    <t>HÌNH THỨC ĐẦU THẦU</t>
  </si>
  <si>
    <t>LÃNH ĐẠO PHỤ TRÁCH</t>
  </si>
  <si>
    <t>BAN CHỨC NĂNG</t>
  </si>
  <si>
    <t>CÁN BỘ THEO DÕI DỰ ÁN</t>
  </si>
  <si>
    <t>ĐIỀU KIỆN BÁO GIÁ</t>
  </si>
  <si>
    <t>CÔNG TRƯỜNG</t>
  </si>
  <si>
    <t>VỊ TRÍ</t>
  </si>
  <si>
    <t>THỜI GIAN THI CÔNG</t>
  </si>
  <si>
    <t>TRỪ</t>
  </si>
  <si>
    <t>PHẠM VỊ CHỦ ĐẦƯ TƯ CUNG CẤP</t>
  </si>
  <si>
    <t>Mặt bằng, hàng rào, trạm điện</t>
  </si>
  <si>
    <t>NGUỒN NGÂN SÁCH</t>
  </si>
  <si>
    <t>THANH TOÁN</t>
  </si>
  <si>
    <t>Tạm ứng</t>
  </si>
  <si>
    <t xml:space="preserve">Thanh toán tháng đến </t>
  </si>
  <si>
    <t>Nghiệm thu bàn giao</t>
  </si>
  <si>
    <t>Phát hành bảo lãnh ngân hàng</t>
  </si>
  <si>
    <t>Thời gian thanh toán giai đoạn ... ngày sau khi trình hồ sơ</t>
  </si>
  <si>
    <t>ĐỒNG TIỀN THANH TOÁN</t>
  </si>
  <si>
    <t>TỪ CHỦ ĐẦƯ TƯ</t>
  </si>
  <si>
    <t>CHO THẦU PHỤ</t>
  </si>
  <si>
    <t>TỶ GIÁ</t>
  </si>
  <si>
    <t>KHÔNG ÁP DỤNG</t>
  </si>
  <si>
    <t>10% GIÁ TRỊ HĐ</t>
  </si>
  <si>
    <t>ĐỒNG TIỀN DỰ THẦU</t>
  </si>
  <si>
    <t>BẢO LÃNH THỰC HIỆN</t>
  </si>
  <si>
    <t>BẢO LÃNH TẠM ỨNG</t>
  </si>
  <si>
    <t>SỐ LƯỢNG BẢO LÃNH</t>
  </si>
  <si>
    <t>GHI CHÚ:</t>
  </si>
  <si>
    <t>DÒNG TIỀN THANH TOÁN</t>
  </si>
  <si>
    <t>TỔNG CỘNG (PHẦN XÂY DỰNG)</t>
  </si>
  <si>
    <t>TỔNG CỘNG CHI PHÍ TRỰC TIẾP</t>
  </si>
  <si>
    <t>Trượt giá  (không có)</t>
  </si>
  <si>
    <t>TỔNG CỘNG (BAO GỒM TRƯỢT GIÁ)</t>
  </si>
  <si>
    <t>C.TÁC TẠM</t>
  </si>
  <si>
    <t>XÂY DỰNG</t>
  </si>
  <si>
    <t>CHI PHÍ CÔNG TRƯỜNG</t>
  </si>
  <si>
    <t>Chi phí tiền thưởng</t>
  </si>
  <si>
    <t>Bảo hiểm  y tế, xã hộ, công đoàn</t>
  </si>
  <si>
    <t>Chi phí khởi công, hoàn thành</t>
  </si>
  <si>
    <t>TỔNG CỘNG (CHI PHÍ CÔNG TRƯỜNG)</t>
  </si>
  <si>
    <t>CHI PHÍ TRỰC TIẾP</t>
  </si>
  <si>
    <t>CHI PHÍ TÀI CHÍNH (LÃI VAY)</t>
  </si>
  <si>
    <t>CHI PHÍ MUA, LÀM HỒ SƠ THẦU</t>
  </si>
  <si>
    <t>CHI PHÍ BẢO LÃNH HỢP ĐỒNG</t>
  </si>
  <si>
    <t>CHI PHÍ BẢO HÀNH CÔNG TRÌNH</t>
  </si>
  <si>
    <t>CHI PHÍ BẢO HIỂM CHO BÊN THƯ 3, MÁY MÓC THIẾT BỊ</t>
  </si>
  <si>
    <t>LỢI NHUẬN</t>
  </si>
  <si>
    <t>LỢI NHUẬN CÔNG TY</t>
  </si>
  <si>
    <t>DỰ PHÒNG PHÍ</t>
  </si>
  <si>
    <t>CHI PHÍ KHÁC</t>
  </si>
  <si>
    <t>TỔNG CỘNG (SAU THUẾ)</t>
  </si>
  <si>
    <t>GIÁ TRỊ HỢP ĐỒNG (SAU THUẾ)</t>
  </si>
  <si>
    <t>PHƯƠNG ÁN KINH TẾ</t>
  </si>
  <si>
    <t>CHI PHÍ VĂN PHÒNG, CÔNG TÁC TẠM</t>
  </si>
  <si>
    <t>Bê tông mác 500</t>
  </si>
  <si>
    <t>Cốt thép</t>
  </si>
  <si>
    <t>Côp pha</t>
  </si>
  <si>
    <t>ĐƠN GIÁ CHÀO THẦU</t>
  </si>
  <si>
    <r>
      <t>VND/M</t>
    </r>
    <r>
      <rPr>
        <vertAlign val="superscript"/>
        <sz val="13"/>
        <rFont val="Times New Roman"/>
        <family val="1"/>
      </rPr>
      <t>2</t>
    </r>
  </si>
  <si>
    <t>Biện pháp thi công</t>
  </si>
  <si>
    <t>Chủ đầư tư bàn giao mặt bằng sạch, đã có cọc KN</t>
  </si>
  <si>
    <t>Thuê nhà cho công nhân ở</t>
  </si>
  <si>
    <t>□  Có thể      □  Không thể       □   Không cần</t>
  </si>
  <si>
    <t>□  Lớn           □ Trung bình       □ Nhỏ</t>
  </si>
  <si>
    <t xml:space="preserve"> CHÀO THẦU</t>
  </si>
  <si>
    <t>Tính phương án thuê đất dựng lán</t>
  </si>
  <si>
    <t>Vệ sinh bàn giao</t>
  </si>
  <si>
    <t>Phụ kiện</t>
  </si>
  <si>
    <t>TT</t>
  </si>
  <si>
    <t>Thuê giáo H D42 x 1,7m</t>
  </si>
  <si>
    <t>HP 2900</t>
  </si>
  <si>
    <t>Móng vận thăng</t>
  </si>
  <si>
    <t>Thuê Vận thăng</t>
  </si>
  <si>
    <t>tháng*cái</t>
  </si>
  <si>
    <t>lần</t>
  </si>
  <si>
    <t>Lái vận thăng</t>
  </si>
  <si>
    <t>Kiểm định</t>
  </si>
  <si>
    <t>tháng*ng</t>
  </si>
  <si>
    <t>Mái che</t>
  </si>
  <si>
    <t>Cửa các tầng</t>
  </si>
  <si>
    <t>Bàn bản vẽ</t>
  </si>
  <si>
    <t>Ban thờ</t>
  </si>
  <si>
    <t>gỗ</t>
  </si>
  <si>
    <t>Thực hiện 5%</t>
  </si>
  <si>
    <t>5% GIÁ TRỊ HĐ</t>
  </si>
  <si>
    <t>Thùng nhựa</t>
  </si>
  <si>
    <t>Bóng tuýp 60cm</t>
  </si>
  <si>
    <t>cái</t>
  </si>
  <si>
    <t>Lắp dựng - Tháo dỡ</t>
  </si>
  <si>
    <t>Thu gom chất thải hàng tháng</t>
  </si>
  <si>
    <t>BTCT</t>
  </si>
  <si>
    <t>Bê tông mác 450</t>
  </si>
  <si>
    <t>THÁNG</t>
  </si>
  <si>
    <t>Xem tong mat bang</t>
  </si>
  <si>
    <t>Chi phí lương + phụ cấp ban điều hành</t>
  </si>
  <si>
    <t>Máy cắt cốt thép D6-32</t>
  </si>
  <si>
    <t>Thợ điện</t>
  </si>
  <si>
    <t>CHỦ ĐẦU TƯ</t>
  </si>
  <si>
    <t>Bê tông mác 300</t>
  </si>
  <si>
    <t>Dây cáp từ trạm về tủ tổng</t>
  </si>
  <si>
    <t>3 người / phòng</t>
  </si>
  <si>
    <t>Bồn chứa nhỏ</t>
  </si>
  <si>
    <t>Móng cẩu tháp</t>
  </si>
  <si>
    <t>Thuê cẩu tháp</t>
  </si>
  <si>
    <t>Lái cẩu tháp</t>
  </si>
  <si>
    <t>Vận thăng lồng</t>
  </si>
  <si>
    <t>Máy trộn vữa 80 lít</t>
  </si>
  <si>
    <t>Diện tích tầng hầm</t>
  </si>
  <si>
    <t>Diện tích sàn nổi</t>
  </si>
  <si>
    <t>Tổng diện tích</t>
  </si>
  <si>
    <t>NHÀ CHÍNH - PHẦN NGẦM</t>
  </si>
  <si>
    <t>DẦM SÀN UBOOT BETON</t>
  </si>
  <si>
    <t>CUNG CẤP LẮP ĐẶT UBOOT</t>
  </si>
  <si>
    <t>PHẦN KẾT CẤU CÒN LẠI</t>
  </si>
  <si>
    <t>NHÀ CHÍNH - PHẦN KIẾN TRÚC</t>
  </si>
  <si>
    <t>BỂ PHỐT, BỂ TÁCH MỠ</t>
  </si>
  <si>
    <t>BỂ NƯỚC</t>
  </si>
  <si>
    <t>HẠ TẤNG NGOÀI NHÀ</t>
  </si>
  <si>
    <t>Cẩu tháp</t>
  </si>
  <si>
    <t>5% trong 24 tháng</t>
  </si>
  <si>
    <t>BPTC TƯỜNG CỪ</t>
  </si>
  <si>
    <t>THI CÔNG XÂY DỰNG</t>
  </si>
  <si>
    <t>CĐT</t>
  </si>
  <si>
    <t>Thị Trấn Sapa</t>
  </si>
  <si>
    <t>TP Lào Cai</t>
  </si>
  <si>
    <t>THIẾT BỊ THI CÔNG</t>
  </si>
  <si>
    <t>CÔNG TY CỔ PHẦN VTECH</t>
  </si>
  <si>
    <t>VTECH</t>
  </si>
  <si>
    <t>VIETNAM (VND)</t>
  </si>
  <si>
    <t>Vốn vay/CĐT/Nước ngoài/Ngân sách</t>
  </si>
  <si>
    <t>Nguồn vốn (CĐT, ghi tay)</t>
  </si>
  <si>
    <t>Bảo hiểm (ĐVCT, phân tích có khả năng xuất hiệ rủi ro với mua. "Chi")</t>
  </si>
  <si>
    <t>Chèn dòng</t>
  </si>
  <si>
    <t>Giá trị theo báo giá</t>
  </si>
  <si>
    <t>(Nhập thủ công)</t>
  </si>
  <si>
    <t>(Tự BGĐ đánh giá)</t>
  </si>
  <si>
    <t>(Tự BGĐ đánh giá, ghi vào đây)</t>
  </si>
  <si>
    <r>
      <t xml:space="preserve">THÔNG TIN GÓI THẦU </t>
    </r>
    <r>
      <rPr>
        <b/>
        <sz val="13"/>
        <color rgb="FFFF0000"/>
        <rFont val="Times New Roman"/>
        <family val="1"/>
      </rPr>
      <t>(liên kết sang các bảng thanh toán, thành phần …)</t>
    </r>
  </si>
  <si>
    <r>
      <t>Nhà thầu phụ và cung cấp</t>
    </r>
    <r>
      <rPr>
        <sz val="13"/>
        <color rgb="FFFF0000"/>
        <rFont val="Times New Roman"/>
        <family val="1"/>
      </rPr>
      <t xml:space="preserve"> (quản lý tông tin)</t>
    </r>
  </si>
  <si>
    <t>Nhập tay</t>
  </si>
  <si>
    <r>
      <t>BẢNG TỔNG HỢP CHI PHÍ DỰ ÁN</t>
    </r>
    <r>
      <rPr>
        <b/>
        <sz val="12"/>
        <color rgb="FFFF0000"/>
        <rFont val="Times New Roman"/>
        <family val="1"/>
        <scheme val="major"/>
      </rPr>
      <t xml:space="preserve"> - GIÁN TIẾP</t>
    </r>
  </si>
  <si>
    <r>
      <t>Đường tạm phục vụ thi công</t>
    </r>
    <r>
      <rPr>
        <b/>
        <sz val="11"/>
        <color rgb="FF0070C0"/>
        <rFont val="Times New Roman"/>
        <family val="1"/>
      </rPr>
      <t xml:space="preserve"> (Nhập tay)</t>
    </r>
  </si>
  <si>
    <t>Theo ĐM</t>
  </si>
  <si>
    <t>Nhập thực tế</t>
  </si>
  <si>
    <t>=GT nhập tay</t>
  </si>
  <si>
    <t>Cách nhập = thủ công</t>
  </si>
  <si>
    <t>I</t>
  </si>
  <si>
    <t>Chèn chi phí</t>
  </si>
  <si>
    <t>Chỉ định ch VL, NC, MTC, giá trị theo dự thầu hay theo thời gian phân bổ</t>
  </si>
  <si>
    <t>Lãi vay này đến từ yếu tố dự kiến CĐT chưa thanh toán hay mua vật tu ban đầu</t>
  </si>
  <si>
    <t>Chỉ VL, NC, MTC hay cả chi phí đuôi hay chỉ vật liệu và nhân công định mức</t>
  </si>
  <si>
    <t>TÊN DỰ ÁN:</t>
  </si>
  <si>
    <t>Bảo hiểm</t>
  </si>
  <si>
    <t>Dòng trống để ghi tự do, enter tự chèn dòng</t>
  </si>
  <si>
    <t>Dòng trống để ghi tự do, enter tự chèn dòng (Tự BGĐ đánh giá)</t>
  </si>
  <si>
    <t>Nhà thầu phụ và cung cấp</t>
  </si>
  <si>
    <t>- Nhà thầu phụ 1</t>
  </si>
  <si>
    <t>- Nhà cung cấp 1</t>
  </si>
  <si>
    <t>Nội dung thực hiện</t>
  </si>
  <si>
    <t>Đánh giá</t>
  </si>
  <si>
    <t>Phân tích chi tiết</t>
  </si>
  <si>
    <t>TÊN CƠ QUAN: [NHÀ THẦU CHÍNH]</t>
  </si>
  <si>
    <t>Mạc định để chuột ở dòng dưới cùng nhấn enter nó chèn thêm dòng, nếu muốn nó laftieeu đề như "BAN LÃNH ĐẠO" hay "BAN PHÒNG KẾ HOẠCH" thì chuột phải đổi sang dòng đó tương đương nội dung</t>
  </si>
  <si>
    <t>Tên xuất đầu tư</t>
  </si>
  <si>
    <t>Bộ phận giống nhau</t>
  </si>
  <si>
    <t>Chi tiết</t>
  </si>
  <si>
    <t>Chèn dòng người dùng</t>
  </si>
  <si>
    <t>Thông tin chính</t>
  </si>
  <si>
    <t>Người thực hiện</t>
  </si>
  <si>
    <t>Tên Chủ đầu tư</t>
  </si>
  <si>
    <t>Hình thức đấu thầu</t>
  </si>
  <si>
    <t>Chào hàng cạnh tranh</t>
  </si>
  <si>
    <t>TỔNG GIÁ TRỊ KHỐI LƯỢNG CHÍNH</t>
  </si>
  <si>
    <t xml:space="preserve">                                            NHẬP PHƯƠNG ÁN KINH TẾ - PHÂN TÍCH RỦI RO CHÀO THẦU</t>
  </si>
  <si>
    <t>- Tổ đội thi công 1</t>
  </si>
  <si>
    <t>ĐIỀU KIỆN BÁO GIÁ VÀ THỰC HIỆN</t>
  </si>
  <si>
    <t>Thanh toán theo tháng/Số tiền</t>
  </si>
  <si>
    <t>Công trường</t>
  </si>
  <si>
    <t>Thời gian thi công</t>
  </si>
  <si>
    <t>Quy định bị trừ</t>
  </si>
  <si>
    <t>Phạm vị chủ đầư tư cung cấp</t>
  </si>
  <si>
    <t>Nguồn ngân sách</t>
  </si>
  <si>
    <t>Thanh toán</t>
  </si>
  <si>
    <t>Điều khoản thanh toán</t>
  </si>
  <si>
    <t>Tư vấn thiết kế</t>
  </si>
  <si>
    <t>Tư vấn giám sát</t>
  </si>
  <si>
    <t>Lãnh đạo phụ trách</t>
  </si>
  <si>
    <t>Ban chức năng</t>
  </si>
  <si>
    <t>Cán bộ theo dõi dự án</t>
  </si>
  <si>
    <t>Hình thức đầu thầu</t>
  </si>
  <si>
    <t>Khối lượng công tác chính</t>
  </si>
  <si>
    <t>Đơn giá chào thầu</t>
  </si>
  <si>
    <t>Thông tin</t>
  </si>
  <si>
    <t>Cách thực hiện</t>
  </si>
  <si>
    <t>Ngày/Tháng/Năm</t>
  </si>
  <si>
    <t>Tạm ứng/đợt/1 lần/Tỷ lệ hoàn thành</t>
  </si>
  <si>
    <t>= Giá trị lũy kế đến hiện tại</t>
  </si>
  <si>
    <t>Điều kiện nghiệm thu bàn giao</t>
  </si>
  <si>
    <t>Điều kiện phát hành bảo lãnh ngân hàng</t>
  </si>
  <si>
    <t>Thời gian thanh toán sau trình hồ sơ</t>
  </si>
  <si>
    <t>Ngày</t>
  </si>
  <si>
    <t>Thầu chính</t>
  </si>
  <si>
    <t>Thầu phụ</t>
  </si>
  <si>
    <t>Tên khoản mục</t>
  </si>
  <si>
    <t>5% * GIÁ TRỊ HĐ</t>
  </si>
  <si>
    <t>10% * GIÁ TRỊ HĐ</t>
  </si>
  <si>
    <t>VNĐ</t>
  </si>
  <si>
    <t>Không áp dụng</t>
  </si>
  <si>
    <t>TT GT HĐ</t>
  </si>
  <si>
    <t>Đồng tiền thanh toán</t>
  </si>
  <si>
    <t>Tỷ giá</t>
  </si>
  <si>
    <t>Đồng tiền dự thầu</t>
  </si>
  <si>
    <t>Bảo lãnh thực hiện</t>
  </si>
  <si>
    <t>Bảo lãnh tạm ứng</t>
  </si>
  <si>
    <t>Số lượng bảo lãnh</t>
  </si>
  <si>
    <t>Phê duyệt</t>
  </si>
  <si>
    <t>Hạng mục</t>
  </si>
  <si>
    <t>Giá trị/m2</t>
  </si>
  <si>
    <t>GIÁ TRỰC TIẾP - VĂN PHÒNG VÀ TẠM TÍNH</t>
  </si>
  <si>
    <t>Chèn chi phí thủ công</t>
  </si>
  <si>
    <t>Thành tiền dự thầu (VNĐ)</t>
  </si>
  <si>
    <t xml:space="preserve"> Nhà chinh - phần ngầm </t>
  </si>
  <si>
    <t xml:space="preserve"> Bptc tường cừ </t>
  </si>
  <si>
    <t xml:space="preserve"> Dầm sàn uboot beton </t>
  </si>
  <si>
    <t xml:space="preserve"> Bể nước </t>
  </si>
  <si>
    <t xml:space="preserve"> Phần kết cấu </t>
  </si>
  <si>
    <t xml:space="preserve"> Cung cấp lắp đặt uboot </t>
  </si>
  <si>
    <t>Sinh tự động và liên kết từ *T của kế hoạc tiến độ, cột dự thầu</t>
  </si>
  <si>
    <t>Cho chọn cách chia</t>
  </si>
  <si>
    <t>= D98/$D$43</t>
  </si>
  <si>
    <t>Tổng trực tiếp phụ trợ và trực tiếp hạng mục</t>
  </si>
  <si>
    <t>Trượt giá</t>
  </si>
  <si>
    <t>=Trực tiếp + Phụ trợ</t>
  </si>
  <si>
    <t>=(Trực tiếp + Phụ trợ Trươt giá)</t>
  </si>
  <si>
    <t>Chi phí</t>
  </si>
  <si>
    <t>TỔNG HỢP CHI PHÍ THI CÔNG</t>
  </si>
  <si>
    <t>Cách tính</t>
  </si>
  <si>
    <t>Giá trị phụ trợ</t>
  </si>
  <si>
    <t>Giá trị xây dựng</t>
  </si>
  <si>
    <t>=Phụ trợ</t>
  </si>
  <si>
    <t>=Xây dựng</t>
  </si>
  <si>
    <t>Giá trị thi công trực tiếp bao gồm trượt giá</t>
  </si>
  <si>
    <t xml:space="preserve">Tổng cộng (chi phí công trường) </t>
  </si>
  <si>
    <t>Bảo hiểm y tế, xã hộ, công đoàn</t>
  </si>
  <si>
    <t>Từ bảng chi tiết</t>
  </si>
  <si>
    <t xml:space="preserve"> Chi phí trực tiếp </t>
  </si>
  <si>
    <t xml:space="preserve"> Chi phí công trường </t>
  </si>
  <si>
    <t xml:space="preserve"> Chi phí tài chính (lãi vay) </t>
  </si>
  <si>
    <t xml:space="preserve"> Chi phi mua, làm hồ sơ thầu </t>
  </si>
  <si>
    <t xml:space="preserve"> Chi phí bảo lãnh hợp đồng </t>
  </si>
  <si>
    <t xml:space="preserve"> Chi phí bảo hành công trình </t>
  </si>
  <si>
    <t xml:space="preserve"> Chi phí bảo hiểm cho bên thư 3, máy móc thiết bị </t>
  </si>
  <si>
    <t>Dự phòng phí</t>
  </si>
  <si>
    <t xml:space="preserve">Lợi nhuận công ty </t>
  </si>
  <si>
    <t>Chi phí khác</t>
  </si>
  <si>
    <t xml:space="preserve">Giá trị hợp đồng (sau thuế) </t>
  </si>
  <si>
    <t xml:space="preserve">Tổng cộng (sau thuế) </t>
  </si>
  <si>
    <t xml:space="preserve">Vat (10 %) </t>
  </si>
  <si>
    <t>Tạm tính</t>
  </si>
  <si>
    <t>Tính toán</t>
  </si>
  <si>
    <t>Thời điểm</t>
  </si>
  <si>
    <t>TBT Việt Nam</t>
  </si>
  <si>
    <t>Tra trong dự án</t>
  </si>
  <si>
    <t>Tra</t>
  </si>
  <si>
    <t>Hệ số quy đổi</t>
  </si>
  <si>
    <t>=NL*TG*HS</t>
  </si>
  <si>
    <t>Nhập tên máy hoặc tra từ dữ liệu máy</t>
  </si>
  <si>
    <t>Tên máy theo dự toán</t>
  </si>
  <si>
    <t>Ca máy thyeo dự toán</t>
  </si>
  <si>
    <t>Giá máy dự toán</t>
  </si>
  <si>
    <t>Thời gian (giờ)
Ca/7</t>
  </si>
  <si>
    <t>=Cộng 1+2+3</t>
  </si>
  <si>
    <t>=Sum1</t>
  </si>
  <si>
    <t>=Sum2</t>
  </si>
  <si>
    <t>Nguồn vốn</t>
  </si>
  <si>
    <t>JSON</t>
  </si>
  <si>
    <t>Vốn vay</t>
  </si>
  <si>
    <t>Rủi ro mua</t>
  </si>
  <si>
    <t>Nước ngoài</t>
  </si>
  <si>
    <t>Ngân sách</t>
  </si>
  <si>
    <t>Vật tư</t>
  </si>
  <si>
    <t>Công trình</t>
  </si>
  <si>
    <t>Đấu thầu rộng rãi</t>
  </si>
  <si>
    <t>Đấu thầu hạn chế</t>
  </si>
  <si>
    <t>Chỉ định thầu</t>
  </si>
  <si>
    <t>Mua sắm trực tiếp</t>
  </si>
  <si>
    <t>Lựa chọn nhà thầu, nhà đầu tư trong trường hợp đặc biệt</t>
  </si>
  <si>
    <t>Tham gia thực hiện của cộng đồng</t>
  </si>
  <si>
    <t>Tự thực hiện</t>
  </si>
  <si>
    <t>Mức độ rủi ro</t>
  </si>
  <si>
    <t>Lớn</t>
  </si>
  <si>
    <t>Trung bình</t>
  </si>
  <si>
    <t>Nhỏ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</si>
</sst>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0">
    <numFmt numFmtId="5" formatCode="#,##0\ &quot;₫&quot;;\-#,##0\ &quot;₫&quot;"/>
    <numFmt numFmtId="8" formatCode="#,##0.00\ &quot;₫&quot;;[Red]\-#,##0.00\ &quot;₫&quot;"/>
    <numFmt numFmtId="42" formatCode="_-* #,##0\ &quot;₫&quot;_-;\-* #,##0\ &quot;₫&quot;_-;_-* &quot;-&quot;\ &quot;₫&quot;_-;_-@_-"/>
    <numFmt numFmtId="41" formatCode="_-* #,##0_-;\-* #,##0_-;_-* &quot;-&quot;_-;_-@_-"/>
    <numFmt numFmtId="43" formatCode="_-* #,##0.00_-;\-* #,##0.00_-;_-* &quot;-&quot;??_-;_-@_-"/>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 numFmtId="172" formatCode="_-* #,##0\ _₫_-;\-* #,##0\ _₫_-;_-* &quot;-&quot;\ _₫_-;_-@_-"/>
    <numFmt numFmtId="173" formatCode="_-* #,##0.00\ _₫_-;\-* #,##0.00\ _₫_-;_-* &quot;-&quot;??\ _₫_-;_-@_-"/>
    <numFmt numFmtId="174" formatCode="_-&quot;$&quot;* #,##0_-;\-&quot;$&quot;* #,##0_-;_-&quot;$&quot;* &quot;-&quot;_-;_-@_-"/>
    <numFmt numFmtId="175" formatCode="_-&quot;$&quot;* #,##0.00_-;\-&quot;$&quot;* #,##0.00_-;_-&quot;$&quot;* &quot;-&quot;??_-;_-@_-"/>
    <numFmt numFmtId="176" formatCode="#."/>
    <numFmt numFmtId="177" formatCode="#,##0.0;[Red]#,##0.0"/>
    <numFmt numFmtId="178" formatCode="_ * #,##0_ ;_ * \-#,##0_ ;_ * &quot;-&quot;_ ;_ @_ "/>
    <numFmt numFmtId="179" formatCode="_-* #,##0\ _F_-;\-* #,##0\ _F_-;_-* &quot;-&quot;\ _F_-;_-@_-"/>
    <numFmt numFmtId="180" formatCode="_-* #,##0\ _ñ_-;\-* #,##0\ _ñ_-;_-* &quot;-&quot;\ _ñ_-;_-@_-"/>
    <numFmt numFmtId="181" formatCode="_-* #,##0\ &quot;F&quot;_-;\-* #,##0\ &quot;F&quot;_-;_-* &quot;-&quot;\ &quot;F&quot;_-;_-@_-"/>
    <numFmt numFmtId="182" formatCode="_(&quot;$&quot;\ * #,##0_);_(&quot;$&quot;\ * \(#,##0\);_(&quot;$&quot;\ * &quot;-&quot;_);_(@_)"/>
    <numFmt numFmtId="183" formatCode="_-* #,##0\ &quot;ñ&quot;_-;\-* #,##0\ &quot;ñ&quot;_-;_-* &quot;-&quot;\ &quot;ñ&quot;_-;_-@_-"/>
    <numFmt numFmtId="184" formatCode="&quot;P&quot;#,##0.00_);[Red]\(&quot;P&quot;#,##0.00\)"/>
    <numFmt numFmtId="185" formatCode="_(* #,##0_);_(* \(#,##0\);_(* &quot;-&quot;??_);_(@_)"/>
    <numFmt numFmtId="186" formatCode="&quot;₩&quot;#,##0;[Red]&quot;₩&quot;&quot;₩&quot;\-#,##0"/>
    <numFmt numFmtId="187" formatCode=";;;"/>
    <numFmt numFmtId="188" formatCode="&quot;\&quot;#,##0;&quot;\&quot;&quot;\&quot;&quot;\&quot;&quot;\&quot;\-#,##0"/>
    <numFmt numFmtId="189" formatCode=".\ ###\ ;############################################################################################"/>
    <numFmt numFmtId="190" formatCode="_-* #,##0&quot;$&quot;_-;_-* #,##0&quot;$&quot;\-;_-* &quot;-&quot;&quot;$&quot;_-;_-@_-"/>
    <numFmt numFmtId="191" formatCode="_-&quot;ñ&quot;* #,##0_-;\-&quot;ñ&quot;* #,##0_-;_-&quot;ñ&quot;* &quot;-&quot;_-;_-@_-"/>
    <numFmt numFmtId="192" formatCode="_-* #,##0\ &quot;$&quot;_-;\-* #,##0\ &quot;$&quot;_-;_-* &quot;-&quot;\ &quot;$&quot;_-;_-@_-"/>
    <numFmt numFmtId="193" formatCode="_ &quot;$&quot;* #,##0_ ;_ &quot;$&quot;* \-#,##0_ ;_ &quot;$&quot;* &quot;-&quot;_ ;_ @_ "/>
    <numFmt numFmtId="194" formatCode="_-* #,##0.00_$_-;_-* #,##0.00_$\-;_-* &quot;-&quot;??_$_-;_-@_-"/>
    <numFmt numFmtId="195" formatCode="_ * #,##0.00_ ;_ * \-#,##0.00_ ;_ * &quot;-&quot;??_ ;_ @_ "/>
    <numFmt numFmtId="196" formatCode="_-* #,##0.00\ _V_N_D_-;\-* #,##0.00\ _V_N_D_-;_-* &quot;-&quot;??\ _V_N_D_-;_-@_-"/>
    <numFmt numFmtId="197" formatCode="_-* #,##0.00\ _F_-;\-* #,##0.00\ _F_-;_-* &quot;-&quot;??\ _F_-;_-@_-"/>
    <numFmt numFmtId="198" formatCode="_-* #,##0.00\ _V_N_Ñ_-;_-* #,##0.00\ _V_N_Ñ\-;_-* &quot;-&quot;??\ _V_N_Ñ_-;_-@_-"/>
    <numFmt numFmtId="199" formatCode="_-* #,##0.00\ _ñ_-;\-* #,##0.00\ _ñ_-;_-* &quot;-&quot;??\ _ñ_-;_-@_-"/>
    <numFmt numFmtId="200" formatCode="_-* #,##0_$_-;_-* #,##0_$\-;_-* &quot;-&quot;_$_-;_-@_-"/>
    <numFmt numFmtId="201" formatCode="_-* #,##0\ _V_N_D_-;\-* #,##0\ _V_N_D_-;_-* &quot;-&quot;\ _V_N_D_-;_-@_-"/>
    <numFmt numFmtId="202" formatCode="_-* #,##0\ _V_N_Ñ_-;_-* #,##0\ _V_N_Ñ\-;_-* &quot;-&quot;\ _V_N_Ñ_-;_-@_-"/>
    <numFmt numFmtId="203" formatCode="_-* #,##0\ _$_-;\-* #,##0\ _$_-;_-* &quot;-&quot;\ _$_-;_-@_-"/>
    <numFmt numFmtId="204" formatCode="_ &quot;₩&quot;* #,##0_ ;_ &quot;₩&quot;* \-#,##0_ ;_ &quot;₩&quot;* &quot;-&quot;_ ;_ @_ "/>
    <numFmt numFmtId="205" formatCode="###0"/>
    <numFmt numFmtId="206" formatCode="&quot;¥&quot;#,##0.00;[Red]&quot;¥&quot;\-#,##0.00"/>
    <numFmt numFmtId="207" formatCode="&quot;¥&quot;#,##0;[Red]&quot;¥&quot;\-#,##0"/>
    <numFmt numFmtId="208" formatCode="&quot;$&quot;#&quot;$&quot;##0_);\(&quot;$&quot;#&quot;$&quot;##0\)"/>
    <numFmt numFmtId="209" formatCode="&quot;\&quot;#,##0;[Red]&quot;\&quot;\-#,##0"/>
    <numFmt numFmtId="210" formatCode="_(* #,##0.00_);_(* &quot;₩&quot;&quot;₩&quot;&quot;₩&quot;\(#,##0.00&quot;₩&quot;&quot;₩&quot;&quot;₩&quot;\);_(* &quot;-&quot;??_);_(@_)"/>
    <numFmt numFmtId="211" formatCode="_(* #,##0_);_(* &quot;₩&quot;&quot;₩&quot;&quot;₩&quot;\(#,##0&quot;₩&quot;&quot;₩&quot;&quot;₩&quot;\);_(* &quot;-&quot;_);_(@_)"/>
    <numFmt numFmtId="212" formatCode="&quot;₩&quot;#,##0.00;[Red]&quot;₩&quot;&quot;₩&quot;\-#,##0.00"/>
    <numFmt numFmtId="213" formatCode="0.0"/>
    <numFmt numFmtId="214" formatCode="0.0&quot;人&quot;"/>
    <numFmt numFmtId="215" formatCode="_-* #,##0_-;&quot;¥&quot;&quot;¥&quot;&quot;¥&quot;&quot;¥&quot;\-* #,##0_-;_-* &quot;-&quot;_-;_-@_-"/>
    <numFmt numFmtId="216" formatCode="&quot;₩&quot;#,##0.00;[Red]&quot;₩&quot;\-#,##0.00"/>
    <numFmt numFmtId="217" formatCode="&quot;SFr.&quot;\ #,##0.00;&quot;SFr.&quot;\ \-#,##0.00"/>
    <numFmt numFmtId="218" formatCode="_ &quot;SFr.&quot;\ * #,##0_ ;_ &quot;SFr.&quot;\ * \-#,##0_ ;_ &quot;SFr.&quot;\ * &quot;-&quot;_ ;_ @_ "/>
    <numFmt numFmtId="219" formatCode="&quot;₩&quot;#,##0;[Red]&quot;₩&quot;\-#,##0"/>
    <numFmt numFmtId="220" formatCode="&quot;SFr.&quot;\ #,##0.00;[Red]&quot;SFr.&quot;\ \-#,##0.00"/>
    <numFmt numFmtId="221" formatCode="#,##0;[Red]&quot;-&quot;#,##0"/>
    <numFmt numFmtId="222" formatCode="&quot;¥&quot;#,##0;&quot;¥&quot;&quot;¥&quot;&quot;¥&quot;&quot;¥&quot;&quot;¥&quot;\-&quot;¥&quot;#,##0"/>
    <numFmt numFmtId="223" formatCode="#,##0.00;[Red]&quot;-&quot;#,##0.00"/>
    <numFmt numFmtId="224" formatCode="#,##0.000"/>
    <numFmt numFmtId="225" formatCode="#,##0.0"/>
    <numFmt numFmtId="226" formatCode="_ * #,##0_ ;_ * &quot;₩&quot;&quot;₩&quot;&quot;₩&quot;&quot;₩&quot;&quot;₩&quot;&quot;₩&quot;&quot;₩&quot;&quot;₩&quot;&quot;₩&quot;&quot;₩&quot;&quot;₩&quot;&quot;₩&quot;\-#,##0_ ;_ * &quot;-&quot;_ ;_ @_ "/>
    <numFmt numFmtId="227" formatCode="_ &quot;₩&quot;* ###,0&quot;.&quot;00_ ;_ &quot;₩&quot;* &quot;₩&quot;&quot;₩&quot;&quot;₩&quot;&quot;₩&quot;&quot;₩&quot;&quot;₩&quot;&quot;₩&quot;&quot;₩&quot;&quot;₩&quot;&quot;₩&quot;&quot;₩&quot;&quot;₩&quot;\-###,0&quot;.&quot;00_ ;_ &quot;₩&quot;* &quot;-&quot;??_ ;_ @_ "/>
    <numFmt numFmtId="228" formatCode="_ * ###,0&quot;.&quot;00_ ;_ * &quot;₩&quot;&quot;₩&quot;&quot;₩&quot;&quot;₩&quot;&quot;₩&quot;&quot;₩&quot;&quot;₩&quot;&quot;₩&quot;&quot;₩&quot;&quot;₩&quot;&quot;₩&quot;&quot;₩&quot;\-###,0&quot;.&quot;00_ ;_ * &quot;-&quot;??_ ;_ @_ "/>
    <numFmt numFmtId="229" formatCode="&quot;₩&quot;#,##0;&quot;₩&quot;&quot;₩&quot;&quot;₩&quot;&quot;₩&quot;&quot;₩&quot;&quot;₩&quot;&quot;₩&quot;&quot;₩&quot;&quot;₩&quot;&quot;₩&quot;&quot;₩&quot;&quot;₩&quot;&quot;₩&quot;&quot;₩&quot;\-#,##0"/>
    <numFmt numFmtId="230" formatCode="&quot;₩&quot;#,##0;[Red]&quot;₩&quot;&quot;₩&quot;&quot;₩&quot;&quot;₩&quot;&quot;₩&quot;&quot;₩&quot;&quot;₩&quot;&quot;₩&quot;&quot;₩&quot;&quot;₩&quot;&quot;₩&quot;&quot;₩&quot;&quot;₩&quot;&quot;₩&quot;\-#,##0"/>
    <numFmt numFmtId="231" formatCode="&quot;₩&quot;###,0&quot;.&quot;00;&quot;₩&quot;&quot;₩&quot;&quot;₩&quot;&quot;₩&quot;&quot;₩&quot;&quot;₩&quot;&quot;₩&quot;&quot;₩&quot;&quot;₩&quot;&quot;₩&quot;&quot;₩&quot;&quot;₩&quot;&quot;₩&quot;&quot;₩&quot;\-###,0&quot;.&quot;00"/>
    <numFmt numFmtId="232" formatCode="_-* #,##0.00\ &quot;F&quot;_-;\-* #,##0.00\ &quot;F&quot;_-;_-* &quot;-&quot;??\ &quot;F&quot;_-;_-@_-"/>
    <numFmt numFmtId="233" formatCode="0.000_)"/>
    <numFmt numFmtId="234" formatCode="#,###"/>
    <numFmt numFmtId="235" formatCode="_(* #,##0_);_(* \(#,##0\);_(* \-??_);_(@_)"/>
    <numFmt numFmtId="236" formatCode="#,##0\ &quot;$&quot;_);[Red]\(#,##0\ &quot;$&quot;\)"/>
    <numFmt numFmtId="237" formatCode="#,##0;\(#,##0\)"/>
    <numFmt numFmtId="238" formatCode="_ &quot;R&quot;\ * #,##0_ ;_ &quot;R&quot;\ * \-#,##0_ ;_ &quot;R&quot;\ * &quot;-&quot;_ ;_ @_ "/>
    <numFmt numFmtId="239" formatCode="&quot;$&quot;#,##0.000_);[Red]\(&quot;$&quot;#,##0.00\)"/>
    <numFmt numFmtId="240" formatCode="\$#,##0\ ;\(\$#,##0\)"/>
    <numFmt numFmtId="241" formatCode="\t0&quot;.&quot;00%"/>
    <numFmt numFmtId="242" formatCode="0.000"/>
    <numFmt numFmtId="243" formatCode="#,##0_);[Red]\(#,##0\);;@"/>
    <numFmt numFmtId="244" formatCode="_-&quot;F&quot;\ * #,##0.0_-;_-&quot;F&quot;\ * #,##0.0\-;_-&quot;F&quot;\ * &quot;-&quot;??_-;_-@_-"/>
    <numFmt numFmtId="245" formatCode="&quot;\&quot;#,##0.00;[Red]&quot;\&quot;&quot;\&quot;&quot;\&quot;&quot;\&quot;&quot;\&quot;&quot;\&quot;\-#,##0.00"/>
    <numFmt numFmtId="246" formatCode="\t#\ ??/??"/>
    <numFmt numFmtId="247" formatCode="_-* #,##0\ _?_-;\-* #,##0\ _?_-;_-* &quot;-&quot;\ _?_-;_-@_-"/>
    <numFmt numFmtId="248" formatCode="_-* #,##0.00\ _?_-;\-* #,##0.00\ _?_-;_-* &quot;-&quot;??\ _?_-;_-@_-"/>
    <numFmt numFmtId="249" formatCode="_-&quot;VND&quot;* #,##0_-;\-&quot;VND&quot;* #,##0_-;_-&quot;VND&quot;* &quot;-&quot;_-;_-@_-"/>
    <numFmt numFmtId="250" formatCode="_(&quot;Rp&quot;* #,##0.00_);_(&quot;Rp&quot;* \(#,##0.00\);_(&quot;Rp&quot;* &quot;-&quot;??_);_(@_)"/>
    <numFmt numFmtId="251" formatCode="#,##0.00\ &quot;FB&quot;;[Red]\-#,##0.00\ &quot;FB&quot;"/>
    <numFmt numFmtId="252" formatCode="#,##0\ &quot;$&quot;;\-#,##0\ &quot;$&quot;"/>
    <numFmt numFmtId="253" formatCode="_-* #,##0\ _F_B_-;\-* #,##0\ _F_B_-;_-* &quot;-&quot;\ _F_B_-;_-@_-"/>
    <numFmt numFmtId="254" formatCode="_ * #,##0.00_)_d_ ;_ * \(#,##0.00\)_d_ ;_ * &quot;-&quot;??_)_d_ ;_ @_ "/>
    <numFmt numFmtId="255" formatCode="#,##0_);\-#,##0_)"/>
    <numFmt numFmtId="256" formatCode="&quot;Dong&quot;#,##0.00_);[Red]\(&quot;Dong&quot;#,##0.00\)"/>
    <numFmt numFmtId="257" formatCode="#,##0\ &quot;$&quot;_);\(#,##0\ &quot;$&quot;\)"/>
    <numFmt numFmtId="258" formatCode="mmm"/>
    <numFmt numFmtId="259" formatCode="_(&quot;€&quot;* #,##0_);_(&quot;€&quot;* \(#,##0\);_(&quot;€&quot;* &quot;-&quot;_);_(@_)"/>
    <numFmt numFmtId="260" formatCode="&quot;R&quot;\ #,##0.00;&quot;R&quot;\ \-#,##0.00"/>
    <numFmt numFmtId="261" formatCode="&quot;D&quot;&quot;D&quot;&quot;D&quot;\ mmm\ &quot;D&quot;__"/>
    <numFmt numFmtId="262" formatCode="&quot;$&quot;###,0&quot;.&quot;00_);[Red]\(&quot;$&quot;###,0&quot;.&quot;00\)"/>
    <numFmt numFmtId="263" formatCode="0_ "/>
    <numFmt numFmtId="264" formatCode="0.0_ "/>
    <numFmt numFmtId="265" formatCode="#,##0.00_);\-#,##0.00_)"/>
    <numFmt numFmtId="266" formatCode="_ &quot;₩&quot;* #,##0_ ;_ &quot;₩&quot;* &quot;₩&quot;&quot;₩&quot;&quot;₩&quot;&quot;₩&quot;&quot;₩&quot;&quot;₩&quot;&quot;₩&quot;&quot;₩&quot;&quot;₩&quot;&quot;₩&quot;&quot;₩&quot;&quot;₩&quot;&quot;₩&quot;&quot;₩&quot;\-#,##0_ ;_ &quot;₩&quot;* &quot;-&quot;_ ;_ @_ "/>
    <numFmt numFmtId="267" formatCode="_-* #,##0.00_$_-;\-* #,##0.00_$_-;_-* &quot;-&quot;??_$_-;_-@_-"/>
    <numFmt numFmtId="268" formatCode="&quot;D&quot;"/>
    <numFmt numFmtId="269" formatCode="#.##0"/>
    <numFmt numFmtId="270" formatCode="_-&quot;£&quot;* #,##0_-;\-&quot;£&quot;* #,##0_-;_-&quot;£&quot;* &quot;-&quot;_-;_-@_-"/>
    <numFmt numFmtId="271" formatCode="#"/>
    <numFmt numFmtId="272" formatCode="###,0&quot;.&quot;00\ &quot;F&quot;;[Red]\-###,0&quot;.&quot;00\ &quot;F&quot;"/>
    <numFmt numFmtId="273" formatCode="#,##0.00\ &quot;F&quot;;[Red]\-#,##0.00\ &quot;F&quot;"/>
    <numFmt numFmtId="274" formatCode="#,##0.00\ \ "/>
    <numFmt numFmtId="275" formatCode="_-* #,##0.0\ _F_-;\-* #,##0.0\ _F_-;_-* &quot;-&quot;??\ _F_-;_-@_-"/>
    <numFmt numFmtId="276" formatCode="&quot;\&quot;#,##0;[Red]\-&quot;\&quot;#,##0"/>
    <numFmt numFmtId="277" formatCode="0.00000"/>
    <numFmt numFmtId="278" formatCode="_ * #,##0_ ;_ * \-#,##0_ ;_ * &quot;-&quot;??_ ;_ @_ "/>
    <numFmt numFmtId="279" formatCode="_-&quot;£&quot;* #,##0.00_-;\-&quot;£&quot;* #,##0.00_-;_-&quot;£&quot;* &quot;-&quot;??_-;_-@_-"/>
    <numFmt numFmtId="280" formatCode="&quot;£&quot;#,##0;[Red]\-&quot;£&quot;#,##0"/>
    <numFmt numFmtId="281" formatCode="_(* #,##0.0_);_(* \(#,##0.0\);_(* &quot;-&quot;??_);_(@_)"/>
    <numFmt numFmtId="282" formatCode="&quot;\&quot;#,##0;&quot;\&quot;\-#,##0"/>
    <numFmt numFmtId="283" formatCode="0.00000000000E+00;\?"/>
    <numFmt numFmtId="284" formatCode="&quot;R$&quot;#,##0.00_);[Red]\(&quot;R$&quot;#,##0.00\)"/>
    <numFmt numFmtId="285" formatCode="&quot;₩&quot;###,0&quot;.&quot;00;[Red]&quot;₩&quot;&quot;₩&quot;&quot;₩&quot;&quot;₩&quot;&quot;₩&quot;&quot;₩&quot;&quot;₩&quot;&quot;₩&quot;&quot;₩&quot;&quot;₩&quot;&quot;₩&quot;&quot;₩&quot;&quot;₩&quot;&quot;₩&quot;\-###,0&quot;.&quot;00"/>
    <numFmt numFmtId="286" formatCode="_ &quot;₩&quot;* #,##0_ ;_ &quot;₩&quot;* &quot;₩&quot;&quot;₩&quot;&quot;₩&quot;&quot;₩&quot;&quot;₩&quot;&quot;₩&quot;&quot;₩&quot;&quot;₩&quot;&quot;₩&quot;&quot;₩&quot;&quot;₩&quot;&quot;₩&quot;&quot;₩&quot;\-#,##0_ ;_ &quot;₩&quot;* &quot;-&quot;_ ;_ @_ "/>
    <numFmt numFmtId="287" formatCode="_-* ###,0&quot;.&quot;00_-;\-* ###,0&quot;.&quot;00_-;_-* &quot;-&quot;??_-;_-@_-"/>
    <numFmt numFmtId="288" formatCode="&quot;       U$ &quot;#,##0"/>
    <numFmt numFmtId="289" formatCode="_-&quot;$&quot;* ###,0&quot;.&quot;00_-;\-&quot;$&quot;* ###,0&quot;.&quot;00_-;_-&quot;$&quot;* &quot;-&quot;??_-;_-@_-"/>
    <numFmt numFmtId="290" formatCode="#,##0\ &quot;F&quot;;[Red]\-#,##0\ &quot;F&quot;"/>
    <numFmt numFmtId="291" formatCode="###,0&quot;.&quot;00\ &quot;F&quot;;\-###,0&quot;.&quot;00\ &quot;F&quot;"/>
    <numFmt numFmtId="292" formatCode="_-* #,##0\ &quot;DM&quot;_-;\-* #,##0\ &quot;DM&quot;_-;_-* &quot;-&quot;\ &quot;DM&quot;_-;_-@_-"/>
    <numFmt numFmtId="293" formatCode="_-* #,##0.00\ &quot;DM&quot;_-;\-* #,##0.00\ &quot;DM&quot;_-;_-* &quot;-&quot;??\ &quot;DM&quot;_-;_-@_-"/>
    <numFmt numFmtId="294" formatCode="&quot;P&quot;#,##0.00_);\(&quot;P&quot;#,##0.00\)"/>
    <numFmt numFmtId="295" formatCode="_-* #,##0_-;&quot;\&quot;\!\-* #,##0_-;_-* &quot;-&quot;_-;_-@_-"/>
    <numFmt numFmtId="296" formatCode="_-&quot;\&quot;* #,##0_-;\-&quot;\&quot;* #,##0_-;_-&quot;\&quot;* &quot;-&quot;_-;_-@_-"/>
    <numFmt numFmtId="297" formatCode="_-&quot;\&quot;* #,##0.00_-;\-&quot;\&quot;* #,##0.00_-;_-&quot;\&quot;* &quot;-&quot;??_-;_-@_-"/>
    <numFmt numFmtId="298" formatCode="#,###&quot; &quot;;\(#,###\)"/>
    <numFmt numFmtId="299" formatCode="#,###&quot;  &quot;;\(#,###\)&quot; &quot;"/>
    <numFmt numFmtId="300" formatCode="_-* #,##0&quot;¥&quot;_-;\-* #,##0&quot;¥&quot;_-;_-* &quot;-&quot;&quot;¥&quot;_-;_-@_-"/>
    <numFmt numFmtId="301" formatCode="0.0000%"/>
    <numFmt numFmtId="302" formatCode="0.000%"/>
    <numFmt numFmtId="303" formatCode="0.0%"/>
    <numFmt numFmtId="304" formatCode="#,##0_ ;[Red]\-#,##0\ "/>
    <numFmt numFmtId="305" formatCode="#,##0&quot;m2&quot;"/>
    <numFmt numFmtId="306" formatCode="&quot;GL- &quot;##.0&quot; m&quot;"/>
    <numFmt numFmtId="307" formatCode="##.##%"/>
    <numFmt numFmtId="308" formatCode="_-* #,##0.0_-;\-* #,##0.0_-;_-* &quot;-&quot;_-;_-@_-"/>
    <numFmt numFmtId="309" formatCode="mm&quot;월&quot;\ dd&quot;일&quot;"/>
    <numFmt numFmtId="310" formatCode="0.0000000"/>
    <numFmt numFmtId="311" formatCode="_(* #,##0.000_);_(* \(#,##0.000\);_(* &quot;-&quot;??_);_(@_)"/>
    <numFmt numFmtId="312" formatCode="&quot;¥&quot;#,##0.00;[Red]&quot;¥&quot;&quot;¥&quot;&quot;¥&quot;&quot;¥&quot;&quot;¥&quot;&quot;¥&quot;\-#,##0.00"/>
    <numFmt numFmtId="313" formatCode="_ &quot;₩&quot;* #,##0.00_ ;_ &quot;₩&quot;* \-#,##0.00_ ;_ &quot;₩&quot;* &quot;-&quot;??_ ;_ @_ "/>
    <numFmt numFmtId="314" formatCode="_-&quot;￡&quot;* #,##0.00_-;\-&quot;￡&quot;* #,##0.00_-;_-&quot;￡&quot;* &quot;-&quot;??_-;_-@_-"/>
    <numFmt numFmtId="315" formatCode="#,##0.00000"/>
    <numFmt numFmtId="316" formatCode="[Red]&quot;@ &quot;#,##0_ ;[Red]&quot;@ &quot;\-#,##0\ "/>
    <numFmt numFmtId="317" formatCode="_-* #,##0\ _F_-;\-* #,##0\ _F_-;_-* &quot;- &quot;_F_-;_-@_-"/>
    <numFmt numFmtId="318" formatCode="_-* #,##0\ &quot;€&quot;_-;\-* #,##0\ &quot;€&quot;_-;_-* &quot;-&quot;\ &quot;€&quot;_-;_-@_-"/>
    <numFmt numFmtId="319" formatCode="_-&quot;€&quot;* #,##0_-;\-&quot;€&quot;* #,##0_-;_-&quot;€&quot;* &quot;-&quot;_-;_-@_-"/>
    <numFmt numFmtId="320" formatCode="0.0000"/>
    <numFmt numFmtId="321" formatCode="_-* #,##0.00\ _€_-;\-* #,##0.00\ _€_-;_-* &quot;-&quot;??\ _€_-;_-@_-"/>
    <numFmt numFmtId="322" formatCode="_(* ###,0&quot;.&quot;00_);_(* \(###,0&quot;.&quot;00\);_(* &quot;-&quot;??_);_(@_)"/>
    <numFmt numFmtId="323" formatCode="#,##0\ &quot;FB&quot;;\-#,##0\ &quot;FB&quot;"/>
    <numFmt numFmtId="324" formatCode="_-* #,##0\ _€_-;\-* #,##0\ _€_-;_-* &quot;-&quot;\ _€_-;_-@_-"/>
    <numFmt numFmtId="325" formatCode="_-&quot;$&quot;\ * #,##0_-;\-&quot;$&quot;\ * #,##0_-;_-&quot;$&quot;\ * &quot;-&quot;_-;_-@_-"/>
    <numFmt numFmtId="326" formatCode="#,##0.00\ &quot;$&quot;;\-#,##0.00\ &quot;$&quot;"/>
    <numFmt numFmtId="327" formatCode="&quot;$&quot;#,##0.00;[Red]\-&quot;$&quot;#,##0.00"/>
    <numFmt numFmtId="328" formatCode="&quot;$&quot;#,##0;[Red]\-&quot;$&quot;#,##0"/>
    <numFmt numFmtId="329" formatCode="#,##0.00\ &quot;$&quot;;[Red]\-#,##0.00\ &quot;$&quot;"/>
    <numFmt numFmtId="330" formatCode="0.00000000"/>
    <numFmt numFmtId="331" formatCode="0.0_ ;\-0.0\ "/>
    <numFmt numFmtId="332" formatCode="#,##0\ &quot;$&quot;;[Red]\-#,##0\ &quot;$&quot;"/>
    <numFmt numFmtId="333" formatCode="0.000000000"/>
    <numFmt numFmtId="334" formatCode="_ \\* #,##0_ ;_ \\* \-#,##0_ ;_ \\* \-_ ;_ @_ "/>
    <numFmt numFmtId="335" formatCode="#,##0_ ;[Red]&quot;△&quot;#,##0\ "/>
    <numFmt numFmtId="336" formatCode="#,##0;&quot;-&quot;#,##0"/>
    <numFmt numFmtId="337" formatCode="#,##0.00;[Red]#,##0.00;&quot; &quot;"/>
    <numFmt numFmtId="338" formatCode="#,##0.0;[Red]#,##0.0;&quot; &quot;"/>
    <numFmt numFmtId="339" formatCode="_ &quot;¥&quot;* #,##0_ ;_ &quot;¥&quot;* \-#,##0_ ;_ &quot;¥&quot;* &quot;-&quot;_ ;_ @_ "/>
    <numFmt numFmtId="340" formatCode="_ &quot;\&quot;* #,##0_ ;_ &quot;\&quot;* \-#,##0_ ;_ &quot;\&quot;* &quot;-&quot;_ ;_ @_ "/>
    <numFmt numFmtId="341" formatCode="#,##0&quot; 원&quot;"/>
    <numFmt numFmtId="342" formatCode="#,##0.0000"/>
    <numFmt numFmtId="343" formatCode="0.0%;[Red]\(0.0%\)"/>
    <numFmt numFmtId="344" formatCode="&quot;직&quot;&quot;원&quot;\ ##\ &quot;인&quot;"/>
    <numFmt numFmtId="345" formatCode="0.0_)"/>
    <numFmt numFmtId="346" formatCode="0.0000_)"/>
    <numFmt numFmtId="347" formatCode="General_)"/>
    <numFmt numFmtId="348" formatCode="_ * #,##0.00_)&quot;₫&quot;_ ;_ * \(#,##0.00\)&quot;₫&quot;_ ;_ * &quot;-&quot;??_)&quot;₫&quot;_ ;_ @_ "/>
    <numFmt numFmtId="349" formatCode="_(&quot;HK$&quot;* #,##0_);_(&quot;HK$&quot;* \(#,##0\);_(&quot;HK$&quot;* &quot;-&quot;_);_(@_)"/>
    <numFmt numFmtId="350" formatCode="&quot;  &quot;\ #,##0_);\(&quot;  &quot;\ #,##0\)"/>
    <numFmt numFmtId="351" formatCode="&quot;  &quot;\ #,##0_);[Red]\(&quot;  &quot;\ #,##0\)"/>
    <numFmt numFmtId="352" formatCode="00##"/>
    <numFmt numFmtId="353" formatCode="\t0.00%"/>
    <numFmt numFmtId="354" formatCode="#,##0,&quot;.&quot;000"/>
    <numFmt numFmtId="355" formatCode="\£#,##0;[Red]&quot;-£&quot;#,##0"/>
    <numFmt numFmtId="356" formatCode="_(&quot;€&quot;* #,##0.00_);_(&quot;€&quot;* \(#,##0.00\);_(&quot;€&quot;* &quot;-&quot;??_);_(@_)"/>
    <numFmt numFmtId="357" formatCode="#,##0.00&quot; F&quot;;[Red]\-#,##0.00&quot; F&quot;"/>
    <numFmt numFmtId="358" formatCode="_-* #,##0.00\ _F_-;\-* #,##0.00\ _F_-;_-* \-??\ _F_-;_-@_-"/>
    <numFmt numFmtId="359" formatCode="yy&quot;/&quot;m&quot;/&quot;d"/>
    <numFmt numFmtId="360" formatCode="_(* #,##0_);_(* \(#,##0\);_(* \-_);_(@_)"/>
    <numFmt numFmtId="361" formatCode="#,##0."/>
    <numFmt numFmtId="362" formatCode="_(\$* #,##0.00_);_(\$* \(#,##0.00\);_(\$* \-??_);_(@_)"/>
    <numFmt numFmtId="363" formatCode="_-&quot;₩&quot;* #,##0_-;\-&quot;₩&quot;* #,##0_-;_-&quot;₩&quot;* &quot;-&quot;_-;_-@_-"/>
    <numFmt numFmtId="364" formatCode="_(\$* #,##0_);_(\$* \(#,##0\);_(\$* \-_);_(@_)"/>
    <numFmt numFmtId="365" formatCode="\$#."/>
    <numFmt numFmtId="366" formatCode="_ &quot;ﾄ.鮻&quot;* #,##0.00_ ;_ &quot;ﾄ.鮻&quot;* \-#,##0.00_ ;_ &quot;ﾄ.鮻&quot;* &quot;-&quot;??_ ;_ @_ "/>
    <numFmt numFmtId="367" formatCode="_ &quot;ﾄ.鮻&quot;* #,##0_ ;_ &quot;ﾄ.鮻&quot;* \-#,##0_ ;_ &quot;ﾄ.鮻&quot;* &quot;-&quot;_ ;_ @_ "/>
    <numFmt numFmtId="368" formatCode="_ &quot;\&quot;* #,##0.00_ ;_ &quot;\&quot;* &quot;\&quot;&quot;\&quot;&quot;\&quot;&quot;\&quot;&quot;\&quot;&quot;\&quot;\-#,##0.00_ ;_ &quot;\&quot;* &quot;-&quot;??_ ;_ @_ "/>
  </numFmts>
  <fonts count="374">
    <font>
      <sz val="11"/>
      <color theme="1"/>
      <name val="Arial"/>
      <family val="2"/>
      <scheme val="minor"/>
    </font>
    <font>
      <sz val="11"/>
      <color theme="1"/>
      <name val="Arial"/>
      <family val="2"/>
      <scheme val="minor"/>
    </font>
    <font>
      <sz val="8.25"/>
      <name val="Microsoft Sans Serif"/>
      <family val="2"/>
    </font>
    <font>
      <b/>
      <sz val="14"/>
      <name val="Times New Roman"/>
      <family val="1"/>
    </font>
    <font>
      <sz val="11"/>
      <name val="Times New Roman"/>
      <family val="1"/>
    </font>
    <font>
      <b/>
      <sz val="11"/>
      <name val="Times New Roman"/>
      <family val="1"/>
    </font>
    <font>
      <b/>
      <sz val="11"/>
      <color theme="0"/>
      <name val="Times New Roman"/>
      <family val="1"/>
    </font>
    <font>
      <b/>
      <sz val="13"/>
      <color theme="1"/>
      <name val="Times New Roman"/>
      <family val="1"/>
    </font>
    <font>
      <sz val="11"/>
      <color theme="1"/>
      <name val="Times New Roman"/>
      <family val="1"/>
    </font>
    <font>
      <b/>
      <sz val="11"/>
      <color theme="1"/>
      <name val="Times New Roman"/>
      <family val="1"/>
    </font>
    <font>
      <sz val="12"/>
      <color theme="1"/>
      <name val="Times New Roman"/>
      <family val="1"/>
    </font>
    <font>
      <b/>
      <sz val="12"/>
      <color theme="1"/>
      <name val="Times New Roman"/>
      <family val="1"/>
    </font>
    <font>
      <sz val="11"/>
      <color indexed="8"/>
      <name val="ＭＳ Ｐゴシック"/>
      <family val="3"/>
      <charset val="128"/>
    </font>
    <font>
      <sz val="12"/>
      <name val="VNI-Times"/>
      <family val="2"/>
    </font>
    <font>
      <sz val="1"/>
      <color indexed="16"/>
      <name val="Courier"/>
      <family val="3"/>
    </font>
    <font>
      <sz val="12"/>
      <name val=".VnTime"/>
      <family val="2"/>
    </font>
    <font>
      <sz val="11"/>
      <name val="돋움"/>
      <family val="3"/>
      <charset val="129"/>
    </font>
    <font>
      <sz val="10"/>
      <name val="MS Sans Serif"/>
      <family val="2"/>
    </font>
    <font>
      <sz val="10"/>
      <name val="VNI-Times"/>
    </font>
    <font>
      <sz val="12"/>
      <name val="VNI-Times"/>
    </font>
    <font>
      <sz val="12"/>
      <name val="돋움체"/>
      <family val="3"/>
      <charset val="129"/>
    </font>
    <font>
      <sz val="11"/>
      <name val="VNI-Times"/>
      <family val="2"/>
    </font>
    <font>
      <sz val="9"/>
      <name val="ÀÞ¯Á"/>
      <family val="3"/>
    </font>
    <font>
      <sz val="10"/>
      <name val="Arial"/>
      <family val="2"/>
    </font>
    <font>
      <sz val="11"/>
      <name val="ＭＳ Ｐゴシック"/>
      <family val="2"/>
      <charset val="128"/>
    </font>
    <font>
      <sz val="12"/>
      <name val="VNtimes new roman"/>
      <family val="2"/>
    </font>
    <font>
      <sz val="12"/>
      <name val="???"/>
      <family val="2"/>
    </font>
    <font>
      <sz val="10"/>
      <name val=".VnArial"/>
      <family val="2"/>
    </font>
    <font>
      <sz val="10"/>
      <name val="Helv"/>
      <family val="2"/>
    </font>
    <font>
      <sz val="10"/>
      <name val="AngsanaUPC"/>
      <family val="1"/>
    </font>
    <font>
      <sz val="12"/>
      <name val="바탕체"/>
      <family val="1"/>
      <charset val="129"/>
    </font>
    <font>
      <sz val="12"/>
      <name val="바탕체"/>
      <family val="1"/>
    </font>
    <font>
      <sz val="10"/>
      <name val="??"/>
      <family val="1"/>
    </font>
    <font>
      <sz val="12"/>
      <name val=".VnArial"/>
      <family val="2"/>
    </font>
    <font>
      <sz val="12"/>
      <name val="???"/>
      <family val="1"/>
      <charset val="129"/>
    </font>
    <font>
      <sz val="14"/>
      <name val="?? ??"/>
      <family val="3"/>
      <charset val="128"/>
    </font>
    <font>
      <u/>
      <sz val="8.25"/>
      <color indexed="12"/>
      <name val="MS P????"/>
      <family val="3"/>
      <charset val="128"/>
    </font>
    <font>
      <sz val="14"/>
      <name val="AngsanaUPC"/>
      <family val="1"/>
    </font>
    <font>
      <u/>
      <sz val="8.25"/>
      <color indexed="36"/>
      <name val="MS P????"/>
      <family val="3"/>
      <charset val="128"/>
    </font>
    <font>
      <u/>
      <sz val="7.5"/>
      <color indexed="36"/>
      <name val="VNI-Aptima"/>
      <family val="2"/>
    </font>
    <font>
      <u/>
      <sz val="9"/>
      <color indexed="12"/>
      <name val="?? ????"/>
      <family val="3"/>
    </font>
    <font>
      <u/>
      <sz val="7.5"/>
      <color indexed="12"/>
      <name val="VNI-Aptima"/>
      <family val="2"/>
    </font>
    <font>
      <sz val="12"/>
      <name val="????"/>
      <family val="1"/>
      <charset val="136"/>
    </font>
    <font>
      <sz val="12"/>
      <name val="????"/>
      <charset val="136"/>
    </font>
    <font>
      <sz val="12"/>
      <name val="Courier"/>
      <family val="3"/>
    </font>
    <font>
      <sz val="14"/>
      <name val="?l?r ??·"/>
      <family val="3"/>
      <charset val="128"/>
    </font>
    <font>
      <sz val="14"/>
      <name val="?l?r ???"/>
      <family val="3"/>
      <charset val="128"/>
    </font>
    <font>
      <sz val="14"/>
      <name val="?l?r ??c"/>
      <family val="3"/>
      <charset val="128"/>
    </font>
    <font>
      <sz val="12"/>
      <name val="|??¢¥¢¬¨Ï"/>
      <family val="1"/>
      <charset val="129"/>
    </font>
    <font>
      <sz val="12"/>
      <name val="|??´¸ⓒ"/>
      <family val="1"/>
      <charset val="129"/>
    </font>
    <font>
      <sz val="14"/>
      <name val="뼻뮝"/>
      <family val="3"/>
      <charset val="129"/>
    </font>
    <font>
      <sz val="11"/>
      <name val="?l?r ?o?S?V?b?N"/>
      <family val="1"/>
    </font>
    <font>
      <sz val="10"/>
      <name val="?l?r ??’c"/>
      <family val="3"/>
      <charset val="128"/>
    </font>
    <font>
      <sz val="12"/>
      <name val="COUR"/>
      <family val="3"/>
    </font>
    <font>
      <sz val="10"/>
      <name val="VNI-Times"/>
      <family val="2"/>
    </font>
    <font>
      <sz val="13"/>
      <name val=".VnTime"/>
      <family val="2"/>
    </font>
    <font>
      <sz val="10"/>
      <name val=".VnTime"/>
      <family val="2"/>
    </font>
    <font>
      <sz val="11"/>
      <name val="돋움"/>
      <family val="2"/>
      <charset val="129"/>
    </font>
    <font>
      <sz val="9"/>
      <name val="Arial"/>
      <family val="2"/>
    </font>
    <font>
      <sz val="11"/>
      <name val="‚l‚r ‚oƒSƒVƒbƒN"/>
      <family val="1"/>
    </font>
    <font>
      <sz val="11"/>
      <name val="lr oSVbN"/>
      <family val="3"/>
      <charset val="128"/>
    </font>
    <font>
      <sz val="1"/>
      <color indexed="8"/>
      <name val="Courier"/>
      <family val="3"/>
    </font>
    <font>
      <sz val="12"/>
      <name val="Tms Rmn"/>
      <family val="1"/>
    </font>
    <font>
      <sz val="10"/>
      <name val="??’c"/>
      <family val="3"/>
      <charset val="128"/>
    </font>
    <font>
      <sz val="10"/>
      <name val="–¾’©"/>
      <family val="1"/>
      <charset val="128"/>
    </font>
    <font>
      <sz val="14"/>
      <name val="‚l‚r –¾’©"/>
      <family val="3"/>
      <charset val="128"/>
    </font>
    <font>
      <sz val="12"/>
      <name val="Times New Roman"/>
      <family val="1"/>
    </font>
    <font>
      <u/>
      <sz val="9"/>
      <color indexed="36"/>
      <name val="‚l‚r ƒSƒVƒbƒN"/>
      <family val="3"/>
      <charset val="128"/>
    </font>
    <font>
      <u/>
      <sz val="9"/>
      <color indexed="36"/>
      <name val="‚l‚r ƒSƒVƒbƒN"/>
      <family val="3"/>
    </font>
    <font>
      <sz val="10"/>
      <name val="‚l‚r –¾’©"/>
      <family val="3"/>
      <charset val="128"/>
    </font>
    <font>
      <sz val="9"/>
      <name val="‚l‚r ƒSƒVƒbƒN"/>
      <family val="3"/>
    </font>
    <font>
      <u/>
      <sz val="9"/>
      <color indexed="36"/>
      <name val="lr SVbN"/>
      <family val="3"/>
    </font>
    <font>
      <sz val="10"/>
      <name val="Geneva"/>
      <family val="2"/>
    </font>
    <font>
      <sz val="11"/>
      <name val="lr oSVbN"/>
      <family val="3"/>
    </font>
    <font>
      <sz val="10"/>
      <name val="¾©"/>
      <family val="3"/>
      <charset val="128"/>
    </font>
    <font>
      <u/>
      <sz val="9"/>
      <color indexed="12"/>
      <name val="lr SVbN"/>
      <family val="3"/>
    </font>
    <font>
      <sz val="9"/>
      <name val="lr SVbN"/>
      <family val="3"/>
    </font>
    <font>
      <sz val="12"/>
      <name val="Osaka"/>
      <family val="3"/>
      <charset val="128"/>
    </font>
    <font>
      <sz val="14"/>
      <name val="VnTime"/>
      <family val="2"/>
    </font>
    <font>
      <b/>
      <sz val="9"/>
      <name val="ＭＳ Ｐゴシック"/>
      <family val="2"/>
      <charset val="128"/>
    </font>
    <font>
      <b/>
      <u/>
      <sz val="14"/>
      <color indexed="8"/>
      <name val=".VnBook-AntiquaH"/>
      <family val="2"/>
    </font>
    <font>
      <sz val="11"/>
      <name val=".VnTime"/>
      <family val="2"/>
    </font>
    <font>
      <b/>
      <sz val="10"/>
      <name val=".VnArial"/>
      <family val="2"/>
    </font>
    <font>
      <sz val="12"/>
      <name val="???"/>
      <family val="3"/>
    </font>
    <font>
      <sz val="12"/>
      <name val="바탕체"/>
      <family val="3"/>
    </font>
    <font>
      <b/>
      <sz val="12"/>
      <name val=".VnTime"/>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sz val="11"/>
      <color indexed="8"/>
      <name val="맑은 고딕"/>
      <family val="3"/>
      <charset val="129"/>
    </font>
    <font>
      <b/>
      <sz val="12"/>
      <color indexed="8"/>
      <name val=".VnBook-Antiqua"/>
      <family val="2"/>
    </font>
    <font>
      <i/>
      <sz val="12"/>
      <color indexed="8"/>
      <name val=".VnBook-Antiqua"/>
      <family val="2"/>
    </font>
    <font>
      <sz val="14"/>
      <name val=".VnTimeH"/>
      <family val="2"/>
    </font>
    <font>
      <sz val="11"/>
      <color indexed="9"/>
      <name val="Calibri"/>
      <family val="2"/>
    </font>
    <font>
      <sz val="11"/>
      <color indexed="9"/>
      <name val="맑은 고딕"/>
      <family val="3"/>
      <charset val="129"/>
    </font>
    <font>
      <sz val="12"/>
      <name val="ⓒoUAAA¨u"/>
      <family val="1"/>
      <charset val="129"/>
    </font>
    <font>
      <sz val="11"/>
      <name val="￥i￠￢￠?o"/>
      <family val="3"/>
      <charset val="129"/>
    </font>
    <font>
      <sz val="12"/>
      <name val="¹UAAA¼"/>
      <family val="3"/>
      <charset val="129"/>
    </font>
    <font>
      <sz val="11"/>
      <name val="µ¸¿ò"/>
      <family val="2"/>
      <charset val="129"/>
    </font>
    <font>
      <sz val="11"/>
      <name val="μ¸¿o"/>
      <family val="3"/>
      <charset val="129"/>
    </font>
    <font>
      <sz val="12"/>
      <name val="μ¸¿oA¼"/>
      <family val="3"/>
      <charset val="129"/>
    </font>
    <font>
      <sz val="12"/>
      <name val="µ¸¿òÃ¼"/>
      <family val="3"/>
      <charset val="129"/>
    </font>
    <font>
      <sz val="12"/>
      <name val="¹ÙÅÁÃ¼"/>
      <family val="2"/>
      <charset val="129"/>
    </font>
    <font>
      <sz val="10"/>
      <name val="±¼¸²A¼"/>
      <family val="3"/>
      <charset val="129"/>
    </font>
    <font>
      <sz val="8"/>
      <name val="Times New Roman"/>
      <family val="1"/>
    </font>
    <font>
      <sz val="11"/>
      <name val="Arial"/>
      <family val="2"/>
    </font>
    <font>
      <sz val="10"/>
      <name val="μ¸¿oA¼"/>
      <family val="3"/>
      <charset val="129"/>
    </font>
    <font>
      <sz val="12"/>
      <name val="¹UAAA¼"/>
      <family val="2"/>
      <charset val="129"/>
    </font>
    <font>
      <sz val="12"/>
      <name val="¹ÙÅÁÃ¼"/>
      <family val="3"/>
      <charset val="129"/>
    </font>
    <font>
      <b/>
      <i/>
      <sz val="14"/>
      <name val="VNTime"/>
      <family val="2"/>
    </font>
    <font>
      <sz val="10"/>
      <name val="Times New Roman"/>
      <family val="1"/>
    </font>
    <font>
      <sz val="8"/>
      <name val="¹UAAA¼"/>
      <family val="1"/>
      <charset val="129"/>
    </font>
    <font>
      <sz val="12"/>
      <name val="±¼¸²A¼"/>
      <family val="3"/>
      <charset val="129"/>
    </font>
    <font>
      <sz val="12"/>
      <name val="±¼¸²Ã¼"/>
      <family val="3"/>
      <charset val="129"/>
    </font>
    <font>
      <sz val="10"/>
      <name val="±¼¸²Ã¼"/>
      <family val="3"/>
      <charset val="129"/>
    </font>
    <font>
      <b/>
      <sz val="11"/>
      <color indexed="52"/>
      <name val="Calibri"/>
      <family val="2"/>
    </font>
    <font>
      <b/>
      <sz val="10"/>
      <name val="Helv"/>
      <family val="2"/>
    </font>
    <font>
      <sz val="10"/>
      <name val="VNI-Aptima"/>
      <family val="2"/>
    </font>
    <font>
      <sz val="11"/>
      <name val="Tms Rmn"/>
    </font>
    <font>
      <sz val="14"/>
      <name val="明朝"/>
      <family val="1"/>
      <charset val="128"/>
    </font>
    <font>
      <sz val="11"/>
      <name val="ＭＳ Ｐゴシック"/>
      <family val="3"/>
      <charset val="128"/>
    </font>
    <font>
      <sz val="8"/>
      <color indexed="8"/>
      <name val="Arial"/>
      <family val="2"/>
    </font>
    <font>
      <sz val="11"/>
      <color indexed="8"/>
      <name val="Arial"/>
      <family val="2"/>
      <charset val="163"/>
    </font>
    <font>
      <sz val="11"/>
      <name val="明朝"/>
      <family val="1"/>
      <charset val="128"/>
    </font>
    <font>
      <sz val="11"/>
      <color indexed="8"/>
      <name val="Arial"/>
      <family val="2"/>
    </font>
    <font>
      <sz val="10"/>
      <name val="BERNHARD"/>
    </font>
    <font>
      <sz val="10"/>
      <name val="Helv"/>
    </font>
    <font>
      <b/>
      <sz val="12"/>
      <name val="VNTime"/>
      <family val="2"/>
    </font>
    <font>
      <sz val="10"/>
      <name val="MS Serif"/>
      <family val="1"/>
    </font>
    <font>
      <sz val="10"/>
      <name val="Courier"/>
      <family val="3"/>
    </font>
    <font>
      <b/>
      <u/>
      <sz val="11"/>
      <name val="Times New Roman"/>
      <family val="1"/>
    </font>
    <font>
      <sz val="10"/>
      <name val="Arial Narrow"/>
      <family val="2"/>
    </font>
    <font>
      <sz val="12"/>
      <name val="Helv"/>
      <family val="2"/>
    </font>
    <font>
      <sz val="10"/>
      <color indexed="8"/>
      <name val="Arial"/>
      <family val="2"/>
    </font>
    <font>
      <sz val="12"/>
      <name val="Arial"/>
      <family val="2"/>
    </font>
    <font>
      <sz val="12"/>
      <name val="ＭＳ Ｐゴシック"/>
      <family val="2"/>
      <charset val="128"/>
    </font>
    <font>
      <b/>
      <sz val="12"/>
      <name val="VNTimeH"/>
      <family val="2"/>
    </font>
    <font>
      <sz val="10"/>
      <name val="Century Gothic"/>
      <family val="2"/>
    </font>
    <font>
      <sz val="14"/>
      <name val=".VnTime"/>
      <family val="2"/>
    </font>
    <font>
      <sz val="10"/>
      <name val="Arial CE"/>
      <family val="2"/>
      <charset val="238"/>
    </font>
    <font>
      <sz val="10"/>
      <name val="Arial CE"/>
      <charset val="238"/>
    </font>
    <font>
      <i/>
      <sz val="10"/>
      <name val="Times New Roman"/>
      <family val="1"/>
    </font>
    <font>
      <b/>
      <sz val="1"/>
      <color indexed="8"/>
      <name val="Courier"/>
      <family val="3"/>
    </font>
    <font>
      <sz val="10"/>
      <color indexed="16"/>
      <name val="MS Serif"/>
      <family val="1"/>
    </font>
    <font>
      <sz val="10"/>
      <name val="VNI-Helve-Condense"/>
      <family val="2"/>
    </font>
    <font>
      <sz val="10"/>
      <name val="Courier New"/>
      <family val="3"/>
    </font>
    <font>
      <u/>
      <sz val="9"/>
      <color indexed="12"/>
      <name val="‚l‚r ƒSƒVƒbƒN"/>
      <family val="3"/>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8"/>
      <color indexed="10"/>
      <name val="VNnew Century Cond"/>
      <family val="2"/>
    </font>
    <font>
      <b/>
      <sz val="14"/>
      <color indexed="14"/>
      <name val="VNottawa"/>
      <family val="2"/>
    </font>
    <font>
      <b/>
      <sz val="16"/>
      <color indexed="14"/>
      <name val="VNottawa"/>
      <family val="2"/>
    </font>
    <font>
      <sz val="8"/>
      <color indexed="8"/>
      <name val="Helvetica"/>
    </font>
    <font>
      <sz val="12"/>
      <name val="VNTime"/>
      <family val="2"/>
    </font>
    <font>
      <sz val="8"/>
      <name val="Arial"/>
      <family val="2"/>
    </font>
    <font>
      <sz val="10"/>
      <name val=".VNArialh"/>
      <family val="2"/>
    </font>
    <font>
      <b/>
      <sz val="12"/>
      <name val=".VnBook-AntiquaH"/>
      <family val="2"/>
    </font>
    <font>
      <b/>
      <sz val="12"/>
      <color indexed="9"/>
      <name val="Tms Rmn"/>
    </font>
    <font>
      <b/>
      <sz val="12"/>
      <name val="Helv"/>
      <family val="2"/>
    </font>
    <font>
      <b/>
      <sz val="12"/>
      <name val="Arial"/>
      <family val="2"/>
    </font>
    <font>
      <b/>
      <sz val="18"/>
      <name val="Arial"/>
      <family val="2"/>
    </font>
    <font>
      <b/>
      <sz val="8"/>
      <name val="MS Sans Serif"/>
      <family val="2"/>
    </font>
    <font>
      <b/>
      <sz val="10"/>
      <name val=".VnTime"/>
      <family val="2"/>
    </font>
    <font>
      <b/>
      <sz val="14"/>
      <name val=".VnTimeH"/>
      <family val="2"/>
    </font>
    <font>
      <u/>
      <sz val="10"/>
      <color indexed="12"/>
      <name val="Arial"/>
      <family val="2"/>
    </font>
    <font>
      <sz val="12"/>
      <name val="??"/>
      <family val="1"/>
      <charset val="129"/>
    </font>
    <font>
      <sz val="10"/>
      <name val=" "/>
      <family val="1"/>
      <charset val="136"/>
    </font>
    <font>
      <sz val="11"/>
      <color indexed="62"/>
      <name val="Calibri"/>
      <family val="2"/>
    </font>
    <font>
      <sz val="10"/>
      <name val=".VnArial Narrow"/>
      <family val="2"/>
    </font>
    <font>
      <sz val="10"/>
      <name val="VNI-Helve"/>
    </font>
    <font>
      <sz val="14"/>
      <name val=".VnAvant"/>
      <family val="2"/>
    </font>
    <font>
      <b/>
      <sz val="11"/>
      <color indexed="56"/>
      <name val="VNI-Helve-Condense"/>
      <family val="2"/>
    </font>
    <font>
      <sz val="11"/>
      <name val="VNI-Helve-Condense"/>
      <family val="2"/>
    </font>
    <font>
      <b/>
      <sz val="14"/>
      <name val=".VnArialH"/>
      <family val="2"/>
    </font>
    <font>
      <b/>
      <sz val="14"/>
      <name val="Helv"/>
      <family val="2"/>
    </font>
    <font>
      <u/>
      <sz val="12"/>
      <color indexed="12"/>
      <name val=".VnTime"/>
      <family val="2"/>
    </font>
    <font>
      <sz val="11"/>
      <color indexed="52"/>
      <name val="Calibri"/>
      <family val="2"/>
    </font>
    <font>
      <sz val="8"/>
      <name val="VNarial"/>
      <family val="2"/>
    </font>
    <font>
      <b/>
      <sz val="11"/>
      <name val="Helv"/>
      <family val="2"/>
    </font>
    <font>
      <sz val="10"/>
      <name val=".VnAvant"/>
      <family val="2"/>
    </font>
    <font>
      <sz val="7"/>
      <name val="Small Fonts"/>
      <family val="2"/>
    </font>
    <font>
      <b/>
      <sz val="12"/>
      <name val="VN-NTime"/>
      <family val="2"/>
    </font>
    <font>
      <b/>
      <i/>
      <sz val="16"/>
      <name val="Helv"/>
      <family val="2"/>
    </font>
    <font>
      <sz val="12"/>
      <name val="標準明朝"/>
      <family val="1"/>
      <charset val="128"/>
    </font>
    <font>
      <sz val="11"/>
      <color theme="1"/>
      <name val="Arial"/>
      <family val="2"/>
      <charset val="163"/>
    </font>
    <font>
      <sz val="9"/>
      <name val="Eras Medium ITC"/>
      <family val="2"/>
    </font>
    <font>
      <sz val="10"/>
      <name val="VnArial"/>
      <family val="2"/>
    </font>
    <font>
      <sz val="10"/>
      <name val="Arial"/>
      <family val="2"/>
      <charset val="163"/>
    </font>
    <font>
      <sz val="11"/>
      <name val="VNI-Aptima"/>
      <family val="2"/>
    </font>
    <font>
      <sz val="14"/>
      <name val=".VnTime"/>
      <family val="3"/>
      <charset val="128"/>
    </font>
    <font>
      <b/>
      <sz val="11"/>
      <name val="Arial"/>
      <family val="2"/>
    </font>
    <font>
      <sz val="12"/>
      <color indexed="8"/>
      <name val="Times New Roman"/>
      <family val="1"/>
    </font>
    <font>
      <sz val="11"/>
      <name val="VNswitzerlandCondLight"/>
      <family val="2"/>
    </font>
    <font>
      <b/>
      <sz val="10"/>
      <color indexed="8"/>
      <name val="Univers"/>
      <family val="2"/>
    </font>
    <font>
      <sz val="10"/>
      <name val="Tms Rmn"/>
      <family val="1"/>
    </font>
    <font>
      <b/>
      <sz val="10"/>
      <name val="MS Sans Serif"/>
      <family val="2"/>
    </font>
    <font>
      <sz val="8"/>
      <name val="Wingdings"/>
      <charset val="2"/>
    </font>
    <font>
      <b/>
      <sz val="10"/>
      <name val="VnBookman"/>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u/>
      <sz val="10"/>
      <color indexed="18"/>
      <name val="Century Gothic"/>
      <family val="2"/>
    </font>
    <font>
      <sz val="11"/>
      <name val="3C_Times_T"/>
    </font>
    <font>
      <u/>
      <sz val="12"/>
      <color indexed="12"/>
      <name val="VNtimes new roman"/>
      <family val="2"/>
    </font>
    <font>
      <sz val="8"/>
      <name val="MS Sans Serif"/>
      <family val="2"/>
    </font>
    <font>
      <b/>
      <sz val="10.5"/>
      <name val=".VnAvantH"/>
      <family val="2"/>
    </font>
    <font>
      <sz val="10"/>
      <name val="VNbook-Antiqua"/>
      <family val="2"/>
    </font>
    <font>
      <sz val="11"/>
      <color indexed="32"/>
      <name val="VNI-Times"/>
    </font>
    <font>
      <sz val="8"/>
      <name val="Univers (WN)"/>
      <family val="2"/>
    </font>
    <font>
      <b/>
      <sz val="8"/>
      <color indexed="8"/>
      <name val="Helv"/>
      <family val="2"/>
    </font>
    <font>
      <sz val="10"/>
      <name val="Symbol"/>
      <family val="1"/>
      <charset val="2"/>
    </font>
    <font>
      <sz val="13"/>
      <name val=".VnArial"/>
      <family val="2"/>
    </font>
    <font>
      <sz val="10"/>
      <name val="Arial"/>
      <family val="2"/>
      <charset val="204"/>
    </font>
    <font>
      <sz val="12"/>
      <name val="VnTime"/>
      <family val="2"/>
    </font>
    <font>
      <sz val="11"/>
      <name val=".VnAvant"/>
      <family val="2"/>
    </font>
    <font>
      <b/>
      <sz val="13"/>
      <color indexed="8"/>
      <name val=".VnTimeH"/>
      <family val="2"/>
    </font>
    <font>
      <b/>
      <u val="double"/>
      <sz val="12"/>
      <color indexed="12"/>
      <name val=".VnBahamasB"/>
      <family val="2"/>
    </font>
    <font>
      <sz val="9.5"/>
      <name val=".VnBlackH"/>
      <family val="2"/>
    </font>
    <font>
      <b/>
      <sz val="10"/>
      <name val=".VnBahamasBH"/>
      <family val="2"/>
    </font>
    <font>
      <b/>
      <sz val="11"/>
      <name val=".VnArialH"/>
      <family val="2"/>
    </font>
    <font>
      <sz val="24"/>
      <color indexed="13"/>
      <name val="Helv"/>
      <family val="2"/>
    </font>
    <font>
      <sz val="10"/>
      <color indexed="13"/>
      <name val="Arial Narrow"/>
      <family val="2"/>
    </font>
    <font>
      <b/>
      <i/>
      <sz val="12"/>
      <name val="Times New Roman"/>
      <family val="1"/>
    </font>
    <font>
      <sz val="8"/>
      <name val="VNI-Helve"/>
      <family val="2"/>
    </font>
    <font>
      <b/>
      <sz val="10"/>
      <name val=".VNArialh"/>
      <family val="2"/>
    </font>
    <font>
      <b/>
      <sz val="10"/>
      <name val="Arial Narrow"/>
      <family val="2"/>
    </font>
    <font>
      <sz val="10"/>
      <name val="ＭＳ Ｐゴシック"/>
      <family val="2"/>
      <charset val="128"/>
    </font>
    <font>
      <sz val="10"/>
      <name val="VNtimes new roman"/>
      <family val="2"/>
    </font>
    <font>
      <sz val="10"/>
      <color indexed="8"/>
      <name val="MS Sans Serif"/>
      <family val="2"/>
    </font>
    <font>
      <b/>
      <sz val="8"/>
      <name val="VN Helvetica"/>
    </font>
    <font>
      <b/>
      <sz val="10"/>
      <name val="VN AvantGBook"/>
    </font>
    <font>
      <b/>
      <sz val="10"/>
      <name val="VN Helvetica"/>
    </font>
    <font>
      <b/>
      <sz val="16"/>
      <name val=".VnTime"/>
      <family val="2"/>
    </font>
    <font>
      <sz val="10"/>
      <name val="VN Helvetica"/>
      <family val="2"/>
    </font>
    <font>
      <sz val="8"/>
      <name val="VN Helvetica"/>
    </font>
    <font>
      <sz val="14"/>
      <name val=".VnArial"/>
      <family val="2"/>
    </font>
    <font>
      <sz val="16"/>
      <name val="AngsanaUPC"/>
      <family val="1"/>
    </font>
    <font>
      <sz val="14"/>
      <name val="lr –พ’ฉ"/>
      <family val="3"/>
      <charset val="128"/>
    </font>
    <font>
      <sz val="12"/>
      <name val="นูลมรผ"/>
      <family val="1"/>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sz val="12"/>
      <name val="뼻뮝"/>
      <family val="3"/>
    </font>
    <font>
      <i/>
      <sz val="11"/>
      <color indexed="23"/>
      <name val="맑은 고딕"/>
      <family val="3"/>
      <charset val="129"/>
    </font>
    <font>
      <b/>
      <sz val="11"/>
      <color indexed="9"/>
      <name val="맑은 고딕"/>
      <family val="3"/>
      <charset val="129"/>
    </font>
    <font>
      <sz val="10"/>
      <name val="명조"/>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QBJ-명조10pt"/>
      <family val="3"/>
      <charset val="129"/>
    </font>
    <font>
      <sz val="12"/>
      <color indexed="8"/>
      <name val="바탕체"/>
      <family val="1"/>
      <charset val="129"/>
    </font>
    <font>
      <sz val="10"/>
      <name val="돋움체"/>
      <family val="3"/>
      <charset val="129"/>
    </font>
    <font>
      <sz val="12"/>
      <name val="宋体"/>
      <charset val="128"/>
    </font>
    <font>
      <sz val="14"/>
      <name val="ＭＳ 明朝"/>
      <family val="3"/>
      <charset val="128"/>
    </font>
    <font>
      <sz val="14"/>
      <color indexed="12"/>
      <name val="Times New Roman"/>
      <family val="1"/>
    </font>
    <font>
      <sz val="10"/>
      <name val="ＭＳ ゴシック"/>
      <family val="3"/>
      <charset val="128"/>
    </font>
    <font>
      <sz val="11"/>
      <color theme="1"/>
      <name val="Times New Roman"/>
      <family val="1"/>
      <scheme val="major"/>
    </font>
    <font>
      <b/>
      <sz val="11"/>
      <color theme="1"/>
      <name val="Times New Roman"/>
      <family val="1"/>
      <scheme val="major"/>
    </font>
    <font>
      <b/>
      <sz val="11"/>
      <color rgb="FFFF0000"/>
      <name val="Times New Roman"/>
      <family val="1"/>
    </font>
    <font>
      <sz val="11"/>
      <color rgb="FFFF0000"/>
      <name val="Times New Roman"/>
      <family val="1"/>
    </font>
    <font>
      <b/>
      <sz val="12"/>
      <color theme="1"/>
      <name val="Times New Roman"/>
      <family val="1"/>
      <scheme val="major"/>
    </font>
    <font>
      <sz val="9"/>
      <name val="Times New Roman"/>
      <family val="1"/>
    </font>
    <font>
      <sz val="11"/>
      <name val="MS PGothic"/>
      <family val="3"/>
    </font>
    <font>
      <b/>
      <sz val="10"/>
      <name val="SVNtimes new roman"/>
      <family val="2"/>
    </font>
    <font>
      <sz val="9"/>
      <name val="ﾀﾞｯﾁ"/>
      <family val="3"/>
      <charset val="128"/>
    </font>
    <font>
      <sz val="12"/>
      <name val="바탕체"/>
      <family val="3"/>
      <charset val="129"/>
    </font>
    <font>
      <u/>
      <sz val="10"/>
      <color indexed="14"/>
      <name val="MS Sans Serif"/>
      <family val="2"/>
    </font>
    <font>
      <sz val="12"/>
      <name val="¹????¼"/>
      <family val="3"/>
      <charset val="129"/>
    </font>
    <font>
      <sz val="12"/>
      <name val="???"/>
    </font>
    <font>
      <sz val="12"/>
      <name val="??UAAA"/>
      <family val="1"/>
    </font>
    <font>
      <sz val="8"/>
      <color indexed="8"/>
      <name val="돋움"/>
      <family val="3"/>
      <charset val="129"/>
    </font>
    <font>
      <sz val="11"/>
      <name val="ＭＳ明朝"/>
      <family val="3"/>
      <charset val="128"/>
    </font>
    <font>
      <b/>
      <sz val="10"/>
      <color indexed="10"/>
      <name val="MS PGothic"/>
      <family val="3"/>
    </font>
    <font>
      <sz val="12"/>
      <name val="VNI-Palatin"/>
    </font>
    <font>
      <sz val="10"/>
      <name val="Helv"/>
      <charset val="204"/>
    </font>
    <font>
      <sz val="10"/>
      <name val="굴림체"/>
      <family val="3"/>
      <charset val="129"/>
    </font>
    <font>
      <sz val="10"/>
      <name val="Times"/>
      <family val="1"/>
    </font>
    <font>
      <sz val="12"/>
      <name val="©öUAAA"/>
      <family val="1"/>
    </font>
    <font>
      <b/>
      <sz val="13"/>
      <name val=".VnArial NarrowH"/>
      <family val="2"/>
    </font>
    <font>
      <sz val="11"/>
      <name val="ＭＳ Ｐ明朝"/>
      <family val="1"/>
      <charset val="128"/>
    </font>
    <font>
      <sz val="12"/>
      <name val="宋体"/>
      <charset val="134"/>
    </font>
    <font>
      <sz val="14"/>
      <name val="VnTime"/>
      <family val="2"/>
    </font>
    <font>
      <sz val="14"/>
      <name val="VnTime"/>
      <family val="2"/>
    </font>
    <font>
      <sz val="11"/>
      <name val="바탕체"/>
      <family val="1"/>
      <charset val="129"/>
    </font>
    <font>
      <sz val="9"/>
      <name val="돋움체"/>
      <family val="3"/>
      <charset val="129"/>
    </font>
    <font>
      <sz val="12"/>
      <name val="돋움"/>
      <family val="3"/>
      <charset val="129"/>
    </font>
    <font>
      <b/>
      <sz val="10"/>
      <name val=".VnTimeH"/>
      <family val="2"/>
    </font>
    <font>
      <sz val="11"/>
      <name val="굴림체"/>
      <family val="3"/>
      <charset val="129"/>
    </font>
    <font>
      <sz val="10"/>
      <color indexed="8"/>
      <name val="VNI-Helve"/>
      <family val="2"/>
      <charset val="163"/>
    </font>
    <font>
      <sz val="11"/>
      <color indexed="8"/>
      <name val="宋体"/>
      <charset val="134"/>
    </font>
    <font>
      <sz val="12"/>
      <color indexed="8"/>
      <name val="新細明體"/>
      <family val="1"/>
      <charset val="136"/>
    </font>
    <font>
      <sz val="11"/>
      <color indexed="9"/>
      <name val="宋体"/>
      <charset val="134"/>
    </font>
    <font>
      <sz val="12"/>
      <color indexed="9"/>
      <name val="新細明體"/>
      <family val="1"/>
      <charset val="136"/>
    </font>
    <font>
      <sz val="12"/>
      <color indexed="8"/>
      <name val="宋体"/>
      <charset val="134"/>
    </font>
    <font>
      <sz val="12"/>
      <color indexed="9"/>
      <name val="宋体"/>
      <charset val="134"/>
    </font>
    <font>
      <b/>
      <sz val="9"/>
      <name val=".VnArialH"/>
      <family val="2"/>
    </font>
    <font>
      <sz val="11"/>
      <color indexed="10"/>
      <name val="Arial"/>
      <family val="2"/>
    </font>
    <font>
      <sz val="8.5"/>
      <name val="Dutoan TCVN1993"/>
      <family val="2"/>
    </font>
    <font>
      <sz val="11"/>
      <name val="????"/>
      <family val="3"/>
    </font>
    <font>
      <sz val="11"/>
      <name val="¥ì¢¬"/>
      <family val="3"/>
    </font>
    <font>
      <sz val="11"/>
      <name val="µ¸¿ò"/>
      <charset val="129"/>
    </font>
    <font>
      <sz val="10"/>
      <color theme="1"/>
      <name val="VNI-Helve"/>
      <family val="2"/>
      <charset val="163"/>
    </font>
    <font>
      <sz val="11"/>
      <color theme="1"/>
      <name val="Arial"/>
      <family val="2"/>
      <charset val="163"/>
      <scheme val="minor"/>
    </font>
    <font>
      <sz val="11"/>
      <color indexed="8"/>
      <name val="Arial"/>
      <family val="3"/>
      <charset val="128"/>
    </font>
    <font>
      <b/>
      <sz val="10"/>
      <name val="VNI-Helve-Condense"/>
    </font>
    <font>
      <b/>
      <sz val="11"/>
      <color indexed="63"/>
      <name val="Calibri"/>
      <family val="2"/>
    </font>
    <font>
      <b/>
      <sz val="15"/>
      <color indexed="56"/>
      <name val="Calibri"/>
      <family val="2"/>
    </font>
    <font>
      <b/>
      <sz val="13"/>
      <color indexed="56"/>
      <name val="Calibri"/>
      <family val="2"/>
    </font>
    <font>
      <b/>
      <sz val="11"/>
      <color indexed="56"/>
      <name val="Calibri"/>
      <family val="2"/>
    </font>
    <font>
      <sz val="10"/>
      <name val="ＭＳ ゴシック"/>
      <family val="3"/>
    </font>
    <font>
      <b/>
      <sz val="9"/>
      <name val=".VnArial"/>
      <family val="2"/>
    </font>
    <font>
      <b/>
      <sz val="1"/>
      <color indexed="8"/>
      <name val="Courier New"/>
      <family val="3"/>
    </font>
    <font>
      <u/>
      <sz val="10"/>
      <color indexed="12"/>
      <name val=".VnTime"/>
      <family val="2"/>
    </font>
    <font>
      <u/>
      <sz val="12"/>
      <color indexed="12"/>
      <name val="Arial"/>
      <family val="2"/>
    </font>
    <font>
      <sz val="9"/>
      <name val="VNI-Helve-Condense"/>
    </font>
    <font>
      <sz val="10"/>
      <name val="굴림체"/>
      <family val="3"/>
    </font>
    <font>
      <sz val="11"/>
      <color theme="1"/>
      <name val="Arial"/>
      <family val="3"/>
      <charset val="128"/>
    </font>
    <font>
      <sz val="11"/>
      <name val=".VnArial"/>
      <family val="2"/>
    </font>
    <font>
      <sz val="8"/>
      <color indexed="16"/>
      <name val="Century Schoolbook"/>
      <family val="1"/>
    </font>
    <font>
      <b/>
      <i/>
      <sz val="10"/>
      <name val="Times New Roman"/>
      <family val="1"/>
    </font>
    <font>
      <sz val="11"/>
      <name val="VNI-Times"/>
    </font>
    <font>
      <b/>
      <sz val="16"/>
      <name val=".VnBlackH"/>
      <family val="2"/>
    </font>
    <font>
      <sz val="9"/>
      <name val=".VnArialH"/>
      <family val="2"/>
    </font>
    <font>
      <b/>
      <sz val="12"/>
      <name val=".VnSouthernH"/>
      <family val="2"/>
    </font>
    <font>
      <b/>
      <i/>
      <sz val="12"/>
      <name val=".VnTime"/>
      <family val="2"/>
    </font>
    <font>
      <sz val="11"/>
      <color indexed="15"/>
      <name val="돋움"/>
      <family val="3"/>
      <charset val="129"/>
    </font>
    <font>
      <sz val="1"/>
      <color indexed="8"/>
      <name val="Courier New"/>
      <family val="3"/>
    </font>
    <font>
      <sz val="11"/>
      <color indexed="8"/>
      <name val="돋움"/>
      <family val="3"/>
      <charset val="129"/>
    </font>
    <font>
      <u/>
      <sz val="7.5"/>
      <color indexed="36"/>
      <name val="Arial"/>
      <family val="2"/>
    </font>
    <font>
      <u/>
      <sz val="11"/>
      <color indexed="20"/>
      <name val="돋움"/>
      <family val="3"/>
      <charset val="129"/>
    </font>
    <font>
      <sz val="11"/>
      <name val="돋움"/>
      <family val="2"/>
    </font>
    <font>
      <sz val="11"/>
      <color indexed="9"/>
      <name val="돋움"/>
      <family val="3"/>
      <charset val="129"/>
    </font>
    <font>
      <sz val="11"/>
      <color theme="1"/>
      <name val="Arial"/>
      <family val="3"/>
      <charset val="129"/>
      <scheme val="minor"/>
    </font>
    <font>
      <sz val="11"/>
      <name val="賴於"/>
      <family val="1"/>
      <charset val="128"/>
    </font>
    <font>
      <sz val="11"/>
      <color indexed="8"/>
      <name val="Arial"/>
      <family val="3"/>
      <charset val="129"/>
    </font>
    <font>
      <sz val="11"/>
      <color theme="1"/>
      <name val="Arial"/>
      <family val="3"/>
      <charset val="129"/>
    </font>
    <font>
      <sz val="13"/>
      <color indexed="10"/>
      <name val="Times New Roman"/>
      <family val="1"/>
    </font>
    <font>
      <b/>
      <sz val="13"/>
      <name val="Times New Roman"/>
      <family val="1"/>
    </font>
    <font>
      <sz val="13"/>
      <name val="Times New Roman"/>
      <family val="1"/>
    </font>
    <font>
      <vertAlign val="superscript"/>
      <sz val="13"/>
      <name val="Times New Roman"/>
      <family val="1"/>
    </font>
    <font>
      <b/>
      <sz val="13"/>
      <color indexed="10"/>
      <name val="Times New Roman"/>
      <family val="1"/>
    </font>
    <font>
      <sz val="13"/>
      <color rgb="FFFF0000"/>
      <name val="Times New Roman"/>
      <family val="1"/>
    </font>
    <font>
      <sz val="11"/>
      <color theme="5" tint="-0.499984740745262"/>
      <name val="Times New Roman"/>
      <family val="1"/>
    </font>
    <font>
      <i/>
      <sz val="13.5"/>
      <color theme="1"/>
      <name val="Times New Roman"/>
      <family val="1"/>
    </font>
    <font>
      <b/>
      <sz val="9"/>
      <color indexed="81"/>
      <name val="Tahoma"/>
      <family val="2"/>
    </font>
    <font>
      <sz val="9"/>
      <color indexed="81"/>
      <name val="Tahoma"/>
      <family val="2"/>
    </font>
    <font>
      <b/>
      <sz val="13"/>
      <color rgb="FFFF0000"/>
      <name val="Times New Roman"/>
      <family val="1"/>
    </font>
    <font>
      <b/>
      <sz val="12"/>
      <color rgb="FFFF0000"/>
      <name val="Times New Roman"/>
      <family val="1"/>
      <scheme val="major"/>
    </font>
    <font>
      <b/>
      <sz val="11"/>
      <color rgb="FF0070C0"/>
      <name val="Times New Roman"/>
      <family val="1"/>
    </font>
    <font>
      <sz val="11"/>
      <color rgb="FF0070C0"/>
      <name val="Times New Roman"/>
      <family val="1"/>
    </font>
    <font>
      <b/>
      <sz val="11"/>
      <color rgb="FF0070C0"/>
      <name val="Times New Roman"/>
      <family val="1"/>
      <scheme val="major"/>
    </font>
    <font>
      <sz val="11"/>
      <color rgb="FFFF0000"/>
      <name val="Times New Roman"/>
      <family val="1"/>
      <scheme val="major"/>
    </font>
    <font>
      <i/>
      <sz val="13"/>
      <name val="Times New Roman"/>
      <family val="1"/>
    </font>
    <font>
      <b/>
      <sz val="13"/>
      <color rgb="FF00B0F0"/>
      <name val="Times New Roman"/>
      <family val="1"/>
    </font>
    <font>
      <sz val="13"/>
      <color theme="9" tint="0.39997558519241921"/>
      <name val="Times New Roman"/>
      <family val="1"/>
    </font>
    <font>
      <i/>
      <sz val="13"/>
      <color rgb="FFFF0000"/>
      <name val="Times New Roman"/>
      <family val="1"/>
    </font>
    <font>
      <b/>
      <sz val="14"/>
      <color rgb="FF00B050"/>
      <name val="Times New Roman"/>
      <family val="1"/>
    </font>
    <font>
      <b/>
      <i/>
      <sz val="13"/>
      <name val="Times New Roman"/>
      <family val="1"/>
    </font>
    <font>
      <b/>
      <sz val="11"/>
      <color rgb="FFFFFF00"/>
      <name val="Times New Roman"/>
      <family val="1"/>
    </font>
  </fonts>
  <fills count="82">
    <fill>
      <patternFill patternType="none"/>
    </fill>
    <fill>
      <patternFill patternType="gray125"/>
    </fill>
    <fill>
      <patternFill patternType="solid">
        <fgColor theme="0" tint="-0.249977111117893"/>
        <bgColor indexed="64"/>
      </patternFill>
    </fill>
    <fill>
      <patternFill patternType="solid">
        <fgColor theme="9" tint="-0.249977111117893"/>
        <bgColor indexed="64"/>
      </patternFill>
    </fill>
    <fill>
      <patternFill patternType="solid">
        <fgColor rgb="FF00B0F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indexed="9"/>
      </patternFill>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22"/>
      </patternFill>
    </fill>
    <fill>
      <patternFill patternType="lightGray">
        <fgColor indexed="13"/>
        <bgColor indexed="9"/>
      </patternFill>
    </fill>
    <fill>
      <patternFill patternType="solid">
        <fgColor indexed="9"/>
        <bgColor indexed="9"/>
      </patternFill>
    </fill>
    <fill>
      <patternFill patternType="solid">
        <fgColor indexed="23"/>
        <bgColor indexed="64"/>
      </patternFill>
    </fill>
    <fill>
      <patternFill patternType="solid">
        <fgColor indexed="41"/>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solid">
        <fgColor indexed="15"/>
      </patternFill>
    </fill>
    <fill>
      <patternFill patternType="solid">
        <fgColor indexed="15"/>
        <bgColor indexed="64"/>
      </patternFill>
    </fill>
    <fill>
      <patternFill patternType="solid">
        <fgColor indexed="13"/>
      </patternFill>
    </fill>
    <fill>
      <patternFill patternType="solid">
        <fgColor indexed="12"/>
      </patternFill>
    </fill>
    <fill>
      <patternFill patternType="solid">
        <fgColor indexed="9"/>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indexed="43"/>
      </patternFill>
    </fill>
    <fill>
      <patternFill patternType="solid">
        <fgColor indexed="55"/>
      </patternFill>
    </fill>
    <fill>
      <patternFill patternType="solid">
        <fgColor rgb="FFFFFF00"/>
        <bgColor indexed="64"/>
      </patternFill>
    </fill>
    <fill>
      <patternFill patternType="solid">
        <fgColor theme="6"/>
        <bgColor indexed="64"/>
      </patternFill>
    </fill>
    <fill>
      <patternFill patternType="gray0625">
        <bgColor indexed="42"/>
      </patternFill>
    </fill>
    <fill>
      <patternFill patternType="solid">
        <fgColor indexed="22"/>
        <bgColor indexed="31"/>
      </patternFill>
    </fill>
    <fill>
      <patternFill patternType="solid">
        <fgColor indexed="31"/>
        <bgColor indexed="31"/>
      </patternFill>
    </fill>
    <fill>
      <patternFill patternType="solid">
        <fgColor indexed="44"/>
        <bgColor indexed="44"/>
      </patternFill>
    </fill>
    <fill>
      <patternFill patternType="solid">
        <fgColor indexed="30"/>
        <bgColor indexed="30"/>
      </patternFill>
    </fill>
    <fill>
      <patternFill patternType="solid">
        <fgColor indexed="45"/>
        <bgColor indexed="45"/>
      </patternFill>
    </fill>
    <fill>
      <patternFill patternType="solid">
        <fgColor indexed="29"/>
        <bgColor indexed="29"/>
      </patternFill>
    </fill>
    <fill>
      <patternFill patternType="solid">
        <fgColor indexed="42"/>
        <bgColor indexed="42"/>
      </patternFill>
    </fill>
    <fill>
      <patternFill patternType="solid">
        <fgColor indexed="11"/>
        <bgColor indexed="11"/>
      </patternFill>
    </fill>
    <fill>
      <patternFill patternType="solid">
        <fgColor indexed="46"/>
        <bgColor indexed="46"/>
      </patternFill>
    </fill>
    <fill>
      <patternFill patternType="solid">
        <fgColor indexed="36"/>
        <bgColor indexed="36"/>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1"/>
        <bgColor indexed="51"/>
      </patternFill>
    </fill>
    <fill>
      <patternFill patternType="solid">
        <fgColor indexed="52"/>
        <bgColor indexed="52"/>
      </patternFill>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s>
  <borders count="26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dotted">
        <color auto="1"/>
      </right>
      <top style="thin">
        <color auto="1"/>
      </top>
      <bottom style="hair">
        <color auto="1"/>
      </bottom>
      <diagonal/>
    </border>
    <border>
      <left style="dotted">
        <color auto="1"/>
      </left>
      <right style="dotted">
        <color auto="1"/>
      </right>
      <top style="thin">
        <color auto="1"/>
      </top>
      <bottom style="hair">
        <color auto="1"/>
      </bottom>
      <diagonal/>
    </border>
    <border>
      <left style="thin">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n">
        <color auto="1"/>
      </left>
      <right style="dotted">
        <color auto="1"/>
      </right>
      <top style="hair">
        <color auto="1"/>
      </top>
      <bottom/>
      <diagonal/>
    </border>
    <border>
      <left style="dotted">
        <color auto="1"/>
      </left>
      <right style="dotted">
        <color auto="1"/>
      </right>
      <top style="hair">
        <color auto="1"/>
      </top>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top style="thin">
        <color auto="1"/>
      </top>
      <bottom style="thin">
        <color auto="1"/>
      </bottom>
      <diagonal/>
    </border>
    <border>
      <left/>
      <right/>
      <top/>
      <bottom style="thin">
        <color auto="1"/>
      </bottom>
      <diagonal/>
    </border>
    <border>
      <left style="thin">
        <color indexed="64"/>
      </left>
      <right style="thin">
        <color indexed="64"/>
      </right>
      <top style="double">
        <color indexed="64"/>
      </top>
      <bottom style="hair">
        <color indexed="64"/>
      </bottom>
      <diagonal/>
    </border>
    <border>
      <left/>
      <right style="thin">
        <color auto="1"/>
      </right>
      <top/>
      <bottom/>
      <diagonal/>
    </border>
    <border>
      <left style="thin">
        <color indexed="64"/>
      </left>
      <right style="thin">
        <color indexed="64"/>
      </right>
      <top style="dotted">
        <color indexed="64"/>
      </top>
      <bottom style="dotted">
        <color indexed="64"/>
      </bottom>
      <diagonal/>
    </border>
    <border>
      <left style="hair">
        <color indexed="64"/>
      </left>
      <right style="hair">
        <color indexed="64"/>
      </right>
      <top/>
      <bottom style="hair">
        <color indexed="64"/>
      </bottom>
      <diagonal/>
    </border>
    <border>
      <left/>
      <right/>
      <top/>
      <bottom style="hair">
        <color indexed="64"/>
      </bottom>
      <diagonal/>
    </border>
    <border>
      <left style="thin">
        <color indexed="64"/>
      </left>
      <right style="thin">
        <color indexed="64"/>
      </right>
      <top style="dashed">
        <color indexed="64"/>
      </top>
      <bottom style="dashed">
        <color indexed="64"/>
      </bottom>
      <diagonal/>
    </border>
    <border>
      <left/>
      <right/>
      <top style="double">
        <color indexed="64"/>
      </top>
      <bottom/>
      <diagonal/>
    </border>
    <border>
      <left/>
      <right style="thin">
        <color auto="1"/>
      </right>
      <top/>
      <bottom style="hair">
        <color auto="1"/>
      </bottom>
      <diagonal/>
    </border>
    <border>
      <left style="hair">
        <color indexed="64"/>
      </left>
      <right/>
      <top style="hair">
        <color indexed="64"/>
      </top>
      <bottom style="hair">
        <color indexed="64"/>
      </bottom>
      <diagonal/>
    </border>
    <border>
      <left style="thick">
        <color indexed="64"/>
      </left>
      <right/>
      <top/>
      <bottom style="thick">
        <color indexed="64"/>
      </bottom>
      <diagonal/>
    </border>
    <border>
      <left style="thin">
        <color indexed="23"/>
      </left>
      <right style="thin">
        <color indexed="23"/>
      </right>
      <top style="thin">
        <color indexed="23"/>
      </top>
      <bottom style="thin">
        <color indexed="23"/>
      </bottom>
      <diagonal/>
    </border>
    <border>
      <left/>
      <right style="double">
        <color indexed="64"/>
      </right>
      <top/>
      <bottom/>
      <diagonal/>
    </border>
    <border>
      <left style="thin">
        <color indexed="8"/>
      </left>
      <right style="thin">
        <color indexed="8"/>
      </right>
      <top style="thin">
        <color indexed="8"/>
      </top>
      <bottom style="thin">
        <color indexed="8"/>
      </bottom>
      <diagonal/>
    </border>
    <border>
      <left/>
      <right/>
      <top style="double">
        <color indexed="64"/>
      </top>
      <bottom style="double">
        <color indexed="64"/>
      </bottom>
      <diagonal/>
    </border>
    <border>
      <left style="thin">
        <color indexed="64"/>
      </left>
      <right style="medium">
        <color indexed="64"/>
      </right>
      <top style="thin">
        <color indexed="64"/>
      </top>
      <bottom style="thin">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right style="thin">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dotted">
        <color indexed="64"/>
      </left>
      <right style="dotted">
        <color indexed="64"/>
      </right>
      <top style="dotted">
        <color indexed="64"/>
      </top>
      <bottom style="dotted">
        <color indexed="64"/>
      </bottom>
      <diagonal/>
    </border>
    <border>
      <left/>
      <right style="thin">
        <color indexed="64"/>
      </right>
      <top style="thin">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8"/>
      </right>
      <top/>
      <bottom style="thin">
        <color indexed="8"/>
      </bottom>
      <diagonal/>
    </border>
    <border>
      <left/>
      <right style="medium">
        <color indexed="0"/>
      </right>
      <top/>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thin">
        <color indexed="8"/>
      </left>
      <right style="thin">
        <color indexed="8"/>
      </right>
      <top style="double">
        <color indexed="8"/>
      </top>
      <bottom style="thin">
        <color indexed="8"/>
      </bottom>
      <diagonal/>
    </border>
    <border>
      <left style="thin">
        <color indexed="8"/>
      </left>
      <right style="thin">
        <color indexed="8"/>
      </right>
      <top style="thin">
        <color indexed="8"/>
      </top>
      <bottom style="thin">
        <color indexed="8"/>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hair">
        <color auto="1"/>
      </bottom>
      <diagonal/>
    </border>
    <border>
      <left style="thin">
        <color indexed="64"/>
      </left>
      <right style="thin">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medium">
        <color indexed="64"/>
      </right>
      <top/>
      <bottom/>
      <diagonal/>
    </border>
    <border>
      <left style="medium">
        <color indexed="64"/>
      </left>
      <right/>
      <top style="thin">
        <color indexed="64"/>
      </top>
      <bottom style="hair">
        <color indexed="64"/>
      </bottom>
      <diagonal/>
    </border>
    <border>
      <left style="medium">
        <color indexed="64"/>
      </left>
      <right/>
      <top style="hair">
        <color indexed="64"/>
      </top>
      <bottom style="hair">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medium">
        <color indexed="64"/>
      </left>
      <right/>
      <top/>
      <bottom style="hair">
        <color indexed="64"/>
      </bottom>
      <diagonal/>
    </border>
    <border>
      <left style="hair">
        <color indexed="64"/>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hair">
        <color indexed="64"/>
      </top>
      <bottom/>
      <diagonal/>
    </border>
    <border>
      <left style="medium">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hair">
        <color indexed="64"/>
      </right>
      <top style="hair">
        <color indexed="64"/>
      </top>
      <bottom/>
      <diagonal/>
    </border>
    <border>
      <left style="medium">
        <color indexed="64"/>
      </left>
      <right style="hair">
        <color indexed="64"/>
      </right>
      <top/>
      <bottom/>
      <diagonal/>
    </border>
    <border>
      <left style="thin">
        <color indexed="64"/>
      </left>
      <right style="thin">
        <color indexed="64"/>
      </right>
      <top style="hair">
        <color indexed="64"/>
      </top>
      <bottom style="medium">
        <color indexed="64"/>
      </bottom>
      <diagonal/>
    </border>
    <border>
      <left style="medium">
        <color indexed="64"/>
      </left>
      <right style="hair">
        <color indexed="64"/>
      </right>
      <top/>
      <bottom style="hair">
        <color indexed="64"/>
      </bottom>
      <diagonal/>
    </border>
    <border>
      <left style="thin">
        <color auto="1"/>
      </left>
      <right/>
      <top style="hair">
        <color auto="1"/>
      </top>
      <bottom style="thin">
        <color indexed="64"/>
      </bottom>
      <diagonal/>
    </border>
    <border>
      <left style="thin">
        <color auto="1"/>
      </left>
      <right style="thin">
        <color auto="1"/>
      </right>
      <top style="hair">
        <color auto="1"/>
      </top>
      <bottom style="thin">
        <color auto="1"/>
      </bottom>
      <diagonal/>
    </border>
    <border>
      <left/>
      <right style="medium">
        <color indexed="64"/>
      </right>
      <top style="hair">
        <color auto="1"/>
      </top>
      <bottom style="thin">
        <color indexed="64"/>
      </bottom>
      <diagonal/>
    </border>
    <border>
      <left style="thin">
        <color auto="1"/>
      </left>
      <right style="medium">
        <color indexed="64"/>
      </right>
      <top style="hair">
        <color indexed="64"/>
      </top>
      <bottom/>
      <diagonal/>
    </border>
    <border>
      <left style="thin">
        <color indexed="64"/>
      </left>
      <right/>
      <top/>
      <bottom style="hair">
        <color indexed="64"/>
      </bottom>
      <diagonal/>
    </border>
    <border>
      <left/>
      <right style="medium">
        <color indexed="64"/>
      </right>
      <top/>
      <bottom style="hair">
        <color indexed="64"/>
      </bottom>
      <diagonal/>
    </border>
    <border>
      <left style="thin">
        <color indexed="64"/>
      </left>
      <right style="thin">
        <color indexed="64"/>
      </right>
      <top style="dotted">
        <color indexed="64"/>
      </top>
      <bottom/>
      <diagonal/>
    </border>
    <border>
      <left style="thin">
        <color indexed="8"/>
      </left>
      <right style="thin">
        <color indexed="8"/>
      </right>
      <top style="hair">
        <color indexed="8"/>
      </top>
      <bottom style="hair">
        <color indexed="8"/>
      </bottom>
      <diagonal/>
    </border>
    <border>
      <left style="double">
        <color indexed="64"/>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right/>
      <top style="medium">
        <color indexed="8"/>
      </top>
      <bottom style="medium">
        <color indexed="8"/>
      </bottom>
      <diagonal/>
    </border>
    <border>
      <left/>
      <right/>
      <top style="thin">
        <color indexed="8"/>
      </top>
      <bottom style="thin">
        <color indexed="8"/>
      </bottom>
      <diagonal/>
    </border>
    <border>
      <left/>
      <right/>
      <top style="thin">
        <color indexed="64"/>
      </top>
      <bottom style="thin">
        <color indexed="64"/>
      </bottom>
      <diagonal/>
    </border>
    <border>
      <left style="thick">
        <color indexed="64"/>
      </left>
      <right style="thick">
        <color indexed="64"/>
      </right>
      <top style="thick">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hair">
        <color indexed="13"/>
      </left>
      <right style="hair">
        <color indexed="13"/>
      </right>
      <top style="hair">
        <color indexed="13"/>
      </top>
      <bottom style="hair">
        <color indexed="13"/>
      </bottom>
      <diagonal/>
    </border>
    <border>
      <left style="hair">
        <color indexed="64"/>
      </left>
      <right style="hair">
        <color indexed="64"/>
      </right>
      <top/>
      <bottom/>
      <diagonal/>
    </border>
    <border>
      <left/>
      <right/>
      <top style="thin">
        <color indexed="62"/>
      </top>
      <bottom style="double">
        <color indexed="62"/>
      </bottom>
      <diagonal/>
    </border>
    <border>
      <left/>
      <right style="hair">
        <color indexed="64"/>
      </right>
      <top/>
      <bottom/>
      <diagonal/>
    </border>
    <border>
      <left/>
      <right/>
      <top style="double">
        <color indexed="8"/>
      </top>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auto="1"/>
      </left>
      <right/>
      <top style="thin">
        <color indexed="64"/>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medium">
        <color auto="1"/>
      </right>
      <top style="thin">
        <color indexed="64"/>
      </top>
      <bottom style="hair">
        <color indexed="64"/>
      </bottom>
      <diagonal/>
    </border>
    <border>
      <left style="medium">
        <color auto="1"/>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thin">
        <color auto="1"/>
      </right>
      <top style="thin">
        <color auto="1"/>
      </top>
      <bottom style="thin">
        <color auto="1"/>
      </bottom>
      <diagonal/>
    </border>
    <border>
      <left/>
      <right style="hair">
        <color indexed="64"/>
      </right>
      <top style="hair">
        <color indexed="64"/>
      </top>
      <bottom style="thin">
        <color indexed="64"/>
      </bottom>
      <diagonal/>
    </border>
    <border>
      <left style="medium">
        <color auto="1"/>
      </left>
      <right style="hair">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medium">
        <color indexed="64"/>
      </right>
      <top style="thin">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thin">
        <color indexed="64"/>
      </top>
      <bottom/>
      <diagonal/>
    </border>
    <border>
      <left style="thin">
        <color indexed="64"/>
      </left>
      <right/>
      <top style="hair">
        <color indexed="64"/>
      </top>
      <bottom/>
      <diagonal/>
    </border>
    <border>
      <left/>
      <right style="medium">
        <color indexed="64"/>
      </right>
      <top style="hair">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auto="1"/>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hair">
        <color indexed="64"/>
      </top>
      <bottom/>
      <diagonal/>
    </border>
    <border>
      <left/>
      <right style="medium">
        <color indexed="64"/>
      </right>
      <top style="hair">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hair">
        <color indexed="64"/>
      </top>
      <bottom style="thin">
        <color indexed="64"/>
      </bottom>
      <diagonal/>
    </border>
    <border>
      <left/>
      <right style="thin">
        <color auto="1"/>
      </right>
      <top/>
      <bottom style="thin">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auto="1"/>
      </top>
      <bottom style="thin">
        <color auto="1"/>
      </bottom>
      <diagonal/>
    </border>
    <border>
      <left style="hair">
        <color indexed="64"/>
      </left>
      <right style="thin">
        <color indexed="64"/>
      </right>
      <top style="hair">
        <color indexed="64"/>
      </top>
      <bottom style="thin">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diagonal/>
    </border>
    <border>
      <left style="hair">
        <color indexed="64"/>
      </left>
      <right style="hair">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medium">
        <color indexed="64"/>
      </right>
      <top style="thin">
        <color indexed="64"/>
      </top>
      <bottom/>
      <diagonal/>
    </border>
    <border>
      <left style="hair">
        <color indexed="64"/>
      </left>
      <right style="medium">
        <color indexed="64"/>
      </right>
      <top style="thin">
        <color indexed="64"/>
      </top>
      <bottom style="thin">
        <color indexed="64"/>
      </bottom>
      <diagonal/>
    </border>
    <border>
      <left/>
      <right style="hair">
        <color indexed="64"/>
      </right>
      <top/>
      <bottom style="hair">
        <color indexed="64"/>
      </bottom>
      <diagonal/>
    </border>
    <border>
      <left style="hair">
        <color indexed="64"/>
      </left>
      <right/>
      <top style="medium">
        <color indexed="64"/>
      </top>
      <bottom style="hair">
        <color indexed="64"/>
      </bottom>
      <diagonal/>
    </border>
    <border>
      <left style="hair">
        <color indexed="64"/>
      </left>
      <right/>
      <top/>
      <bottom style="medium">
        <color indexed="64"/>
      </bottom>
      <diagonal/>
    </border>
    <border>
      <left/>
      <right style="hair">
        <color indexed="64"/>
      </right>
      <top style="thin">
        <color indexed="64"/>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top/>
      <bottom style="thin">
        <color indexed="64"/>
      </bottom>
      <diagonal/>
    </border>
    <border>
      <left style="hair">
        <color indexed="64"/>
      </left>
      <right style="medium">
        <color indexed="64"/>
      </right>
      <top/>
      <bottom style="thin">
        <color indexed="64"/>
      </bottom>
      <diagonal/>
    </border>
    <border>
      <left style="medium">
        <color indexed="64"/>
      </left>
      <right style="thin">
        <color auto="1"/>
      </right>
      <top style="thin">
        <color auto="1"/>
      </top>
      <bottom style="thin">
        <color auto="1"/>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auto="1"/>
      </left>
      <right style="thin">
        <color auto="1"/>
      </right>
      <top style="thin">
        <color indexed="64"/>
      </top>
      <bottom style="dotted">
        <color indexed="64"/>
      </bottom>
      <diagonal/>
    </border>
    <border>
      <left/>
      <right/>
      <top style="thin">
        <color indexed="64"/>
      </top>
      <bottom style="dotted">
        <color indexed="64"/>
      </bottom>
      <diagonal/>
    </border>
    <border>
      <left style="thin">
        <color auto="1"/>
      </left>
      <right style="thin">
        <color auto="1"/>
      </right>
      <top style="dotted">
        <color indexed="64"/>
      </top>
      <bottom style="thin">
        <color indexed="64"/>
      </bottom>
      <diagonal/>
    </border>
    <border>
      <left/>
      <right/>
      <top style="dotted">
        <color indexed="64"/>
      </top>
      <bottom style="thin">
        <color indexed="64"/>
      </bottom>
      <diagonal/>
    </border>
    <border>
      <left/>
      <right/>
      <top style="dotted">
        <color indexed="64"/>
      </top>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medium">
        <color auto="1"/>
      </top>
      <bottom/>
      <diagonal/>
    </border>
    <border>
      <left/>
      <right style="thick">
        <color indexed="64"/>
      </right>
      <top style="medium">
        <color indexed="64"/>
      </top>
      <bottom style="hair">
        <color indexed="64"/>
      </bottom>
      <diagonal/>
    </border>
    <border>
      <left style="thick">
        <color indexed="64"/>
      </left>
      <right/>
      <top/>
      <bottom style="medium">
        <color indexed="64"/>
      </bottom>
      <diagonal/>
    </border>
    <border>
      <left/>
      <right style="thick">
        <color indexed="64"/>
      </right>
      <top/>
      <bottom style="medium">
        <color indexed="64"/>
      </bottom>
      <diagonal/>
    </border>
    <border>
      <left style="thick">
        <color indexed="64"/>
      </left>
      <right/>
      <top style="medium">
        <color indexed="64"/>
      </top>
      <bottom style="hair">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thick">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auto="1"/>
      </top>
      <bottom style="thin">
        <color auto="1"/>
      </bottom>
      <diagonal/>
    </border>
    <border>
      <left style="thick">
        <color indexed="64"/>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ck">
        <color indexed="64"/>
      </left>
      <right/>
      <top style="hair">
        <color indexed="64"/>
      </top>
      <bottom style="thin">
        <color indexed="64"/>
      </bottom>
      <diagonal/>
    </border>
    <border>
      <left/>
      <right style="thick">
        <color indexed="64"/>
      </right>
      <top style="hair">
        <color auto="1"/>
      </top>
      <bottom style="thin">
        <color indexed="64"/>
      </bottom>
      <diagonal/>
    </border>
    <border>
      <left style="thick">
        <color indexed="64"/>
      </left>
      <right/>
      <top style="thin">
        <color indexed="64"/>
      </top>
      <bottom style="hair">
        <color indexed="64"/>
      </bottom>
      <diagonal/>
    </border>
    <border>
      <left/>
      <right style="thick">
        <color indexed="64"/>
      </right>
      <top style="thin">
        <color indexed="64"/>
      </top>
      <bottom style="hair">
        <color indexed="64"/>
      </bottom>
      <diagonal/>
    </border>
    <border>
      <left style="thick">
        <color indexed="64"/>
      </left>
      <right/>
      <top style="thin">
        <color indexed="64"/>
      </top>
      <bottom style="dotted">
        <color indexed="64"/>
      </bottom>
      <diagonal/>
    </border>
    <border>
      <left/>
      <right style="thick">
        <color indexed="64"/>
      </right>
      <top style="thin">
        <color indexed="64"/>
      </top>
      <bottom style="dotted">
        <color indexed="64"/>
      </bottom>
      <diagonal/>
    </border>
    <border>
      <left style="thick">
        <color indexed="64"/>
      </left>
      <right/>
      <top style="dotted">
        <color indexed="64"/>
      </top>
      <bottom/>
      <diagonal/>
    </border>
    <border>
      <left/>
      <right style="thick">
        <color indexed="64"/>
      </right>
      <top style="dotted">
        <color indexed="64"/>
      </top>
      <bottom/>
      <diagonal/>
    </border>
    <border>
      <left style="thick">
        <color indexed="64"/>
      </left>
      <right/>
      <top style="dotted">
        <color indexed="64"/>
      </top>
      <bottom style="thin">
        <color indexed="64"/>
      </bottom>
      <diagonal/>
    </border>
    <border>
      <left/>
      <right style="thick">
        <color indexed="64"/>
      </right>
      <top style="dotted">
        <color indexed="64"/>
      </top>
      <bottom style="thin">
        <color indexed="64"/>
      </bottom>
      <diagonal/>
    </border>
    <border>
      <left style="thick">
        <color indexed="64"/>
      </left>
      <right style="hair">
        <color indexed="64"/>
      </right>
      <top/>
      <bottom/>
      <diagonal/>
    </border>
    <border>
      <left style="hair">
        <color indexed="64"/>
      </left>
      <right style="thick">
        <color indexed="64"/>
      </right>
      <top/>
      <bottom/>
      <diagonal/>
    </border>
    <border>
      <left style="thick">
        <color indexed="64"/>
      </left>
      <right style="hair">
        <color indexed="64"/>
      </right>
      <top style="thin">
        <color indexed="64"/>
      </top>
      <bottom/>
      <diagonal/>
    </border>
    <border>
      <left style="hair">
        <color indexed="64"/>
      </left>
      <right style="thick">
        <color indexed="64"/>
      </right>
      <top style="thin">
        <color indexed="64"/>
      </top>
      <bottom/>
      <diagonal/>
    </border>
    <border>
      <left style="thick">
        <color indexed="64"/>
      </left>
      <right/>
      <top/>
      <bottom style="hair">
        <color indexed="64"/>
      </bottom>
      <diagonal/>
    </border>
    <border>
      <left style="hair">
        <color indexed="64"/>
      </left>
      <right style="thick">
        <color indexed="64"/>
      </right>
      <top/>
      <bottom style="hair">
        <color indexed="64"/>
      </bottom>
      <diagonal/>
    </border>
    <border>
      <left style="thick">
        <color indexed="64"/>
      </left>
      <right/>
      <top style="hair">
        <color indexed="64"/>
      </top>
      <bottom style="hair">
        <color indexed="64"/>
      </bottom>
      <diagonal/>
    </border>
    <border>
      <left/>
      <right style="thick">
        <color indexed="64"/>
      </right>
      <top/>
      <bottom style="hair">
        <color indexed="64"/>
      </bottom>
      <diagonal/>
    </border>
    <border>
      <left/>
      <right style="thick">
        <color indexed="64"/>
      </right>
      <top style="hair">
        <color indexed="64"/>
      </top>
      <bottom style="hair">
        <color indexed="64"/>
      </bottom>
      <diagonal/>
    </border>
    <border>
      <left style="hair">
        <color indexed="64"/>
      </left>
      <right style="thick">
        <color indexed="64"/>
      </right>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thick">
        <color indexed="64"/>
      </right>
      <top style="thin">
        <color indexed="64"/>
      </top>
      <bottom style="thin">
        <color indexed="64"/>
      </bottom>
      <diagonal/>
    </border>
    <border>
      <left style="thick">
        <color indexed="64"/>
      </left>
      <right style="hair">
        <color indexed="64"/>
      </right>
      <top/>
      <bottom style="hair">
        <color indexed="64"/>
      </bottom>
      <diagonal/>
    </border>
    <border>
      <left style="thick">
        <color indexed="64"/>
      </left>
      <right style="thin">
        <color auto="1"/>
      </right>
      <top style="thin">
        <color auto="1"/>
      </top>
      <bottom style="thin">
        <color auto="1"/>
      </bottom>
      <diagonal/>
    </border>
    <border>
      <left style="thick">
        <color indexed="64"/>
      </left>
      <right style="hair">
        <color indexed="64"/>
      </right>
      <top style="hair">
        <color indexed="64"/>
      </top>
      <bottom style="medium">
        <color indexed="64"/>
      </bottom>
      <diagonal/>
    </border>
    <border>
      <left style="hair">
        <color indexed="64"/>
      </left>
      <right style="thick">
        <color indexed="64"/>
      </right>
      <top style="hair">
        <color indexed="64"/>
      </top>
      <bottom style="medium">
        <color indexed="64"/>
      </bottom>
      <diagonal/>
    </border>
    <border>
      <left style="thick">
        <color indexed="64"/>
      </left>
      <right/>
      <top/>
      <bottom/>
      <diagonal/>
    </border>
    <border>
      <left/>
      <right style="thick">
        <color indexed="64"/>
      </right>
      <top/>
      <bottom/>
      <diagonal/>
    </border>
  </borders>
  <cellStyleXfs count="11854">
    <xf numFmtId="0" fontId="0" fillId="0" borderId="0"/>
    <xf numFmtId="0" fontId="2" fillId="0" borderId="0">
      <protection locked="0"/>
    </xf>
    <xf numFmtId="0" fontId="1" fillId="0" borderId="0"/>
    <xf numFmtId="40" fontId="12" fillId="0" borderId="0" applyFont="0" applyFill="0" applyBorder="0" applyAlignment="0" applyProtection="0">
      <alignment vertical="center"/>
    </xf>
    <xf numFmtId="174" fontId="13" fillId="0" borderId="0" applyFont="0" applyFill="0" applyBorder="0" applyAlignment="0" applyProtection="0"/>
    <xf numFmtId="176" fontId="14" fillId="0" borderId="0">
      <protection locked="0"/>
    </xf>
    <xf numFmtId="0" fontId="15" fillId="0" borderId="0" applyNumberFormat="0" applyFill="0" applyBorder="0" applyAlignment="0" applyProtection="0"/>
    <xf numFmtId="0" fontId="14" fillId="0" borderId="0">
      <protection locked="0"/>
    </xf>
    <xf numFmtId="0" fontId="16" fillId="0" borderId="0">
      <protection locked="0"/>
    </xf>
    <xf numFmtId="0" fontId="16" fillId="0" borderId="0">
      <protection locked="0"/>
    </xf>
    <xf numFmtId="0" fontId="16" fillId="0" borderId="0">
      <protection locked="0"/>
    </xf>
    <xf numFmtId="0" fontId="14" fillId="0" borderId="0">
      <protection locked="0"/>
    </xf>
    <xf numFmtId="0" fontId="14"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177" fontId="16" fillId="0" borderId="0">
      <protection locked="0"/>
    </xf>
    <xf numFmtId="0" fontId="16" fillId="0" borderId="0">
      <protection locked="0"/>
    </xf>
    <xf numFmtId="0" fontId="16" fillId="0" borderId="0">
      <protection locked="0"/>
    </xf>
    <xf numFmtId="0" fontId="16" fillId="0" borderId="0">
      <protection locked="0"/>
    </xf>
    <xf numFmtId="177" fontId="16" fillId="0" borderId="0">
      <protection locked="0"/>
    </xf>
    <xf numFmtId="177" fontId="16" fillId="0" borderId="0">
      <protection locked="0"/>
    </xf>
    <xf numFmtId="0" fontId="16" fillId="0" borderId="0">
      <protection locked="0"/>
    </xf>
    <xf numFmtId="177" fontId="16" fillId="0" borderId="0">
      <protection locked="0"/>
    </xf>
    <xf numFmtId="0" fontId="16" fillId="0" borderId="0">
      <protection locked="0"/>
    </xf>
    <xf numFmtId="177" fontId="16" fillId="0" borderId="0">
      <protection locked="0"/>
    </xf>
    <xf numFmtId="177" fontId="16" fillId="0" borderId="0">
      <protection locked="0"/>
    </xf>
    <xf numFmtId="177" fontId="16" fillId="0" borderId="0">
      <protection locked="0"/>
    </xf>
    <xf numFmtId="0" fontId="16" fillId="0" borderId="0">
      <protection locked="0"/>
    </xf>
    <xf numFmtId="177" fontId="16" fillId="0" borderId="0">
      <protection locked="0"/>
    </xf>
    <xf numFmtId="0" fontId="16" fillId="0" borderId="0">
      <protection locked="0"/>
    </xf>
    <xf numFmtId="177" fontId="16" fillId="0" borderId="0">
      <protection locked="0"/>
    </xf>
    <xf numFmtId="177" fontId="16" fillId="0" borderId="0">
      <protection locked="0"/>
    </xf>
    <xf numFmtId="177" fontId="16"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6" fillId="0" borderId="0">
      <protection locked="0"/>
    </xf>
    <xf numFmtId="0" fontId="16" fillId="0" borderId="0">
      <protection locked="0"/>
    </xf>
    <xf numFmtId="0" fontId="16" fillId="0" borderId="0">
      <protection locked="0"/>
    </xf>
    <xf numFmtId="0" fontId="14" fillId="0" borderId="0">
      <protection locked="0"/>
    </xf>
    <xf numFmtId="0" fontId="14" fillId="0" borderId="0">
      <protection locked="0"/>
    </xf>
    <xf numFmtId="0" fontId="16" fillId="0" borderId="0">
      <protection locked="0"/>
    </xf>
    <xf numFmtId="0" fontId="16" fillId="0" borderId="0">
      <protection locked="0"/>
    </xf>
    <xf numFmtId="0" fontId="16" fillId="0" borderId="0">
      <protection locked="0"/>
    </xf>
    <xf numFmtId="177" fontId="16" fillId="0" borderId="0">
      <protection locked="0"/>
    </xf>
    <xf numFmtId="0" fontId="16" fillId="0" borderId="0">
      <protection locked="0"/>
    </xf>
    <xf numFmtId="0" fontId="16" fillId="0" borderId="0">
      <protection locked="0"/>
    </xf>
    <xf numFmtId="0" fontId="16" fillId="0" borderId="0">
      <protection locked="0"/>
    </xf>
    <xf numFmtId="177" fontId="16" fillId="0" borderId="0">
      <protection locked="0"/>
    </xf>
    <xf numFmtId="177"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177" fontId="16" fillId="0" borderId="0">
      <protection locked="0"/>
    </xf>
    <xf numFmtId="177"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177" fontId="16" fillId="0" borderId="0">
      <protection locked="0"/>
    </xf>
    <xf numFmtId="177" fontId="16" fillId="0" borderId="0">
      <protection locked="0"/>
    </xf>
    <xf numFmtId="0" fontId="16" fillId="0" borderId="0">
      <protection locked="0"/>
    </xf>
    <xf numFmtId="0" fontId="16" fillId="0" borderId="0">
      <protection locked="0"/>
    </xf>
    <xf numFmtId="0" fontId="16" fillId="0" borderId="0">
      <protection locked="0"/>
    </xf>
    <xf numFmtId="0" fontId="16" fillId="0" borderId="0">
      <protection locked="0"/>
    </xf>
    <xf numFmtId="177" fontId="16" fillId="0" borderId="0">
      <protection locked="0"/>
    </xf>
    <xf numFmtId="0" fontId="16" fillId="0" borderId="0">
      <protection locked="0"/>
    </xf>
    <xf numFmtId="177" fontId="16" fillId="0" borderId="0">
      <protection locked="0"/>
    </xf>
    <xf numFmtId="0" fontId="16" fillId="0" borderId="0">
      <protection locked="0"/>
    </xf>
    <xf numFmtId="177" fontId="16" fillId="0" borderId="0">
      <protection locked="0"/>
    </xf>
    <xf numFmtId="177" fontId="16" fillId="0" borderId="0">
      <protection locked="0"/>
    </xf>
    <xf numFmtId="0" fontId="16" fillId="0" borderId="0">
      <protection locked="0"/>
    </xf>
    <xf numFmtId="0" fontId="16" fillId="0" borderId="0">
      <protection locked="0"/>
    </xf>
    <xf numFmtId="177" fontId="16" fillId="0" borderId="0">
      <protection locked="0"/>
    </xf>
    <xf numFmtId="0" fontId="16" fillId="0" borderId="0">
      <protection locked="0"/>
    </xf>
    <xf numFmtId="0" fontId="16" fillId="0" borderId="0">
      <protection locked="0"/>
    </xf>
    <xf numFmtId="0" fontId="17" fillId="0" borderId="0"/>
    <xf numFmtId="178"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6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69" fontId="18" fillId="0" borderId="0" applyFont="0" applyFill="0" applyBorder="0" applyAlignment="0" applyProtection="0"/>
    <xf numFmtId="179" fontId="18" fillId="0" borderId="0" applyFont="0" applyFill="0" applyBorder="0" applyAlignment="0" applyProtection="0"/>
    <xf numFmtId="169" fontId="18" fillId="0" borderId="0" applyFont="0" applyFill="0" applyBorder="0" applyAlignment="0" applyProtection="0"/>
    <xf numFmtId="179" fontId="18" fillId="0" borderId="0" applyFont="0" applyFill="0" applyBorder="0" applyAlignment="0" applyProtection="0"/>
    <xf numFmtId="180" fontId="18" fillId="0" borderId="0" applyFont="0" applyFill="0" applyBorder="0" applyAlignment="0" applyProtection="0"/>
    <xf numFmtId="16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8" fontId="18" fillId="0" borderId="0" applyFont="0" applyFill="0" applyBorder="0" applyAlignment="0" applyProtection="0"/>
    <xf numFmtId="178"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8"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6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6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80" fontId="18" fillId="0" borderId="0" applyFont="0" applyFill="0" applyBorder="0" applyAlignment="0" applyProtection="0"/>
    <xf numFmtId="168" fontId="18" fillId="0" borderId="0" applyFont="0" applyFill="0" applyBorder="0" applyAlignment="0" applyProtection="0"/>
    <xf numFmtId="181" fontId="19" fillId="0" borderId="0" applyFont="0" applyFill="0" applyBorder="0" applyAlignment="0" applyProtection="0"/>
    <xf numFmtId="168" fontId="18" fillId="0" borderId="0" applyFont="0" applyFill="0" applyBorder="0" applyAlignment="0" applyProtection="0"/>
    <xf numFmtId="182" fontId="18" fillId="0" borderId="0" applyFont="0" applyFill="0" applyBorder="0" applyAlignment="0" applyProtection="0"/>
    <xf numFmtId="181" fontId="19" fillId="0" borderId="0" applyFont="0" applyFill="0" applyBorder="0" applyAlignment="0" applyProtection="0"/>
    <xf numFmtId="181" fontId="18" fillId="0" borderId="0" applyFont="0" applyFill="0" applyBorder="0" applyAlignment="0" applyProtection="0"/>
    <xf numFmtId="183" fontId="18" fillId="0" borderId="0" applyFont="0" applyFill="0" applyBorder="0" applyAlignment="0" applyProtection="0"/>
    <xf numFmtId="178" fontId="18" fillId="0" borderId="0" applyFont="0" applyFill="0" applyBorder="0" applyAlignment="0" applyProtection="0"/>
    <xf numFmtId="178"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3" fontId="20" fillId="0" borderId="4"/>
    <xf numFmtId="0" fontId="21" fillId="0" borderId="0"/>
    <xf numFmtId="38" fontId="22" fillId="0" borderId="0" applyFont="0" applyFill="0" applyBorder="0" applyAlignment="0" applyProtection="0"/>
    <xf numFmtId="0" fontId="23" fillId="0" borderId="0"/>
    <xf numFmtId="0" fontId="23" fillId="0" borderId="0"/>
    <xf numFmtId="0" fontId="23" fillId="0" borderId="0"/>
    <xf numFmtId="171" fontId="23" fillId="0" borderId="0" applyFont="0" applyFill="0" applyBorder="0" applyAlignment="0" applyProtection="0"/>
    <xf numFmtId="171" fontId="23" fillId="0" borderId="0" applyFont="0" applyFill="0" applyBorder="0" applyAlignment="0" applyProtection="0"/>
    <xf numFmtId="184" fontId="24" fillId="0" borderId="0" applyFont="0" applyFill="0" applyBorder="0" applyAlignment="0" applyProtection="0"/>
    <xf numFmtId="185" fontId="25" fillId="0" borderId="24" applyFont="0" applyBorder="0"/>
    <xf numFmtId="0" fontId="26" fillId="0" borderId="0"/>
    <xf numFmtId="168" fontId="27"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applyFont="0" applyFill="0" applyBorder="0" applyAlignment="0" applyProtection="0"/>
    <xf numFmtId="186" fontId="23" fillId="0" borderId="0" applyFont="0" applyFill="0" applyBorder="0" applyAlignment="0" applyProtection="0"/>
    <xf numFmtId="0" fontId="30" fillId="0" borderId="0"/>
    <xf numFmtId="0" fontId="31" fillId="0" borderId="0"/>
    <xf numFmtId="0" fontId="31" fillId="0" borderId="0"/>
    <xf numFmtId="0" fontId="30" fillId="0" borderId="0"/>
    <xf numFmtId="0" fontId="31" fillId="0" borderId="0"/>
    <xf numFmtId="0" fontId="30" fillId="0" borderId="0"/>
    <xf numFmtId="0" fontId="30" fillId="0" borderId="0"/>
    <xf numFmtId="0" fontId="26" fillId="0" borderId="0"/>
    <xf numFmtId="0" fontId="26" fillId="0" borderId="0"/>
    <xf numFmtId="0" fontId="26" fillId="0" borderId="0"/>
    <xf numFmtId="187" fontId="32" fillId="0" borderId="1">
      <alignment horizontal="center"/>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3" fillId="0" borderId="0" applyFont="0" applyFill="0" applyBorder="0" applyAlignment="0" applyProtection="0"/>
    <xf numFmtId="188" fontId="34" fillId="0" borderId="0">
      <protection locked="0"/>
    </xf>
    <xf numFmtId="0" fontId="35" fillId="0" borderId="0"/>
    <xf numFmtId="0" fontId="36" fillId="0" borderId="0" applyNumberFormat="0" applyFill="0" applyBorder="0" applyAlignment="0" applyProtection="0">
      <alignment vertical="top"/>
      <protection locked="0"/>
    </xf>
    <xf numFmtId="0" fontId="37" fillId="0" borderId="25"/>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189" fontId="15" fillId="0" borderId="0" applyFont="0" applyFill="0" applyBorder="0" applyAlignment="0" applyProtection="0"/>
    <xf numFmtId="169" fontId="42" fillId="0" borderId="0" applyFont="0" applyFill="0" applyBorder="0" applyAlignment="0" applyProtection="0"/>
    <xf numFmtId="171" fontId="42" fillId="0" borderId="0" applyFont="0" applyFill="0" applyBorder="0" applyAlignment="0" applyProtection="0"/>
    <xf numFmtId="43" fontId="43" fillId="0" borderId="0" applyFont="0" applyFill="0" applyBorder="0" applyAlignment="0" applyProtection="0"/>
    <xf numFmtId="0" fontId="29" fillId="0" borderId="0" applyFont="0" applyFill="0" applyBorder="0" applyAlignment="0" applyProtection="0"/>
    <xf numFmtId="0" fontId="45" fillId="0" borderId="0"/>
    <xf numFmtId="0" fontId="46" fillId="0" borderId="0"/>
    <xf numFmtId="0" fontId="47" fillId="0" borderId="0"/>
    <xf numFmtId="0" fontId="23" fillId="0" borderId="0" applyFont="0" applyFill="0" applyBorder="0" applyAlignment="0" applyProtection="0"/>
    <xf numFmtId="0" fontId="23" fillId="0" borderId="0" applyFont="0" applyFill="0" applyBorder="0" applyAlignment="0" applyProtection="0"/>
    <xf numFmtId="0" fontId="23" fillId="0" borderId="0"/>
    <xf numFmtId="0" fontId="23" fillId="0" borderId="0"/>
    <xf numFmtId="0" fontId="23" fillId="0" borderId="0"/>
    <xf numFmtId="0" fontId="23" fillId="0" borderId="0" applyNumberFormat="0" applyFill="0" applyBorder="0" applyAlignment="0" applyProtection="0"/>
    <xf numFmtId="0" fontId="23" fillId="0" borderId="0" applyNumberFormat="0" applyFill="0" applyBorder="0" applyAlignment="0" applyProtection="0"/>
    <xf numFmtId="0" fontId="30"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6" fillId="0" borderId="0"/>
    <xf numFmtId="0" fontId="26"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0" fillId="0" borderId="0"/>
    <xf numFmtId="0" fontId="30" fillId="0" borderId="0"/>
    <xf numFmtId="0" fontId="26" fillId="0" borderId="0"/>
    <xf numFmtId="0" fontId="26" fillId="0" borderId="0"/>
    <xf numFmtId="0" fontId="26" fillId="0" borderId="0"/>
    <xf numFmtId="0" fontId="26" fillId="0" borderId="0"/>
    <xf numFmtId="0" fontId="26" fillId="0" borderId="0"/>
    <xf numFmtId="0" fontId="26" fillId="0" borderId="0"/>
    <xf numFmtId="0" fontId="48" fillId="0" borderId="0"/>
    <xf numFmtId="0" fontId="49" fillId="0" borderId="0"/>
    <xf numFmtId="40" fontId="50" fillId="0" borderId="0" applyFont="0" applyFill="0" applyBorder="0" applyAlignment="0" applyProtection="0"/>
    <xf numFmtId="38" fontId="50" fillId="0" borderId="0" applyFont="0" applyFill="0" applyBorder="0" applyAlignment="0" applyProtection="0"/>
    <xf numFmtId="40" fontId="51" fillId="0" borderId="0" applyFont="0" applyFill="0" applyBorder="0" applyAlignment="0" applyProtection="0"/>
    <xf numFmtId="38" fontId="51" fillId="0" borderId="0" applyFont="0" applyFill="0" applyBorder="0" applyAlignment="0" applyProtection="0"/>
    <xf numFmtId="171" fontId="23" fillId="0" borderId="0" applyFont="0" applyFill="0" applyBorder="0" applyAlignment="0" applyProtection="0"/>
    <xf numFmtId="171" fontId="23"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0" fontId="52" fillId="0" borderId="0"/>
    <xf numFmtId="0" fontId="51" fillId="0" borderId="0"/>
    <xf numFmtId="0" fontId="23" fillId="0" borderId="0" applyNumberFormat="0" applyFill="0" applyBorder="0" applyAlignment="0" applyProtection="0"/>
    <xf numFmtId="0" fontId="53" fillId="7" borderId="0"/>
    <xf numFmtId="169" fontId="15" fillId="0" borderId="0" applyFont="0" applyFill="0" applyBorder="0" applyAlignment="0" applyProtection="0"/>
    <xf numFmtId="0" fontId="23" fillId="0" borderId="0"/>
    <xf numFmtId="0" fontId="17"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90" fontId="54" fillId="0" borderId="0" applyFont="0" applyFill="0" applyBorder="0" applyAlignment="0" applyProtection="0"/>
    <xf numFmtId="168" fontId="54" fillId="0" borderId="0" applyFont="0" applyFill="0" applyBorder="0" applyAlignment="0" applyProtection="0"/>
    <xf numFmtId="0" fontId="55" fillId="0" borderId="0" applyNumberFormat="0" applyFill="0" applyBorder="0" applyAlignment="0" applyProtection="0"/>
    <xf numFmtId="179" fontId="15" fillId="0" borderId="0" applyFont="0" applyFill="0" applyBorder="0" applyAlignment="0" applyProtection="0"/>
    <xf numFmtId="0" fontId="28" fillId="0" borderId="0"/>
    <xf numFmtId="0" fontId="56" fillId="0" borderId="0" applyNumberFormat="0" applyFill="0" applyBorder="0" applyAlignment="0" applyProtection="0"/>
    <xf numFmtId="0" fontId="56" fillId="0" borderId="0" applyNumberForma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90" fontId="54" fillId="0" borderId="0" applyFont="0" applyFill="0" applyBorder="0" applyAlignment="0" applyProtection="0"/>
    <xf numFmtId="0" fontId="28" fillId="0" borderId="0"/>
    <xf numFmtId="191" fontId="13" fillId="0" borderId="0" applyFont="0" applyFill="0" applyBorder="0" applyAlignment="0" applyProtection="0"/>
    <xf numFmtId="181" fontId="13" fillId="0" borderId="0" applyFont="0" applyFill="0" applyBorder="0" applyAlignment="0" applyProtection="0"/>
    <xf numFmtId="168" fontId="54" fillId="0" borderId="0" applyFont="0" applyFill="0" applyBorder="0" applyAlignment="0" applyProtection="0"/>
    <xf numFmtId="192" fontId="54" fillId="0" borderId="0" applyFont="0" applyFill="0" applyBorder="0" applyAlignment="0" applyProtection="0"/>
    <xf numFmtId="190" fontId="54" fillId="0" borderId="0" applyFont="0" applyFill="0" applyBorder="0" applyAlignment="0" applyProtection="0"/>
    <xf numFmtId="190"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28" fillId="0" borderId="0"/>
    <xf numFmtId="0" fontId="28" fillId="0" borderId="0"/>
    <xf numFmtId="0" fontId="28" fillId="0" borderId="0"/>
    <xf numFmtId="0" fontId="28" fillId="0" borderId="0"/>
    <xf numFmtId="0" fontId="56" fillId="0" borderId="0" applyNumberFormat="0" applyFill="0" applyBorder="0" applyAlignment="0" applyProtection="0"/>
    <xf numFmtId="0" fontId="28" fillId="0" borderId="0"/>
    <xf numFmtId="0" fontId="28" fillId="0" borderId="0"/>
    <xf numFmtId="0" fontId="56" fillId="0" borderId="0" applyNumberFormat="0" applyFill="0" applyBorder="0" applyAlignment="0" applyProtection="0"/>
    <xf numFmtId="0" fontId="28" fillId="0" borderId="0"/>
    <xf numFmtId="0" fontId="56" fillId="0" borderId="0" applyNumberForma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193" fontId="18" fillId="0" borderId="0" applyFont="0" applyFill="0" applyBorder="0" applyAlignment="0" applyProtection="0"/>
    <xf numFmtId="168" fontId="54"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8" fillId="0" borderId="0"/>
    <xf numFmtId="168" fontId="54"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90" fontId="54" fillId="0" borderId="0" applyFont="0" applyFill="0" applyBorder="0" applyAlignment="0" applyProtection="0"/>
    <xf numFmtId="168" fontId="13" fillId="0" borderId="0" applyFont="0" applyFill="0" applyBorder="0" applyAlignment="0" applyProtection="0"/>
    <xf numFmtId="174" fontId="19" fillId="0" borderId="0" applyFont="0" applyFill="0" applyBorder="0" applyAlignment="0" applyProtection="0"/>
    <xf numFmtId="168" fontId="13" fillId="0" borderId="0" applyFont="0" applyFill="0" applyBorder="0" applyAlignment="0" applyProtection="0"/>
    <xf numFmtId="191" fontId="13" fillId="0" borderId="0" applyFont="0" applyFill="0" applyBorder="0" applyAlignment="0" applyProtection="0"/>
    <xf numFmtId="171" fontId="13"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4"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6" fontId="54" fillId="0" borderId="0" applyFont="0" applyFill="0" applyBorder="0" applyAlignment="0" applyProtection="0"/>
    <xf numFmtId="194" fontId="54" fillId="0" borderId="0" applyFont="0" applyFill="0" applyBorder="0" applyAlignment="0" applyProtection="0"/>
    <xf numFmtId="197" fontId="54" fillId="0" borderId="0" applyFont="0" applyFill="0" applyBorder="0" applyAlignment="0" applyProtection="0"/>
    <xf numFmtId="197" fontId="54" fillId="0" borderId="0" applyFont="0" applyFill="0" applyBorder="0" applyAlignment="0" applyProtection="0"/>
    <xf numFmtId="194"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8" fontId="54" fillId="0" borderId="0" applyFont="0" applyFill="0" applyBorder="0" applyAlignment="0" applyProtection="0"/>
    <xf numFmtId="198" fontId="18" fillId="0" borderId="0" applyFont="0" applyFill="0" applyBorder="0" applyAlignment="0" applyProtection="0"/>
    <xf numFmtId="198" fontId="54" fillId="0" borderId="0" applyFont="0" applyFill="0" applyBorder="0" applyAlignment="0" applyProtection="0"/>
    <xf numFmtId="198" fontId="54" fillId="0" borderId="0" applyFont="0" applyFill="0" applyBorder="0" applyAlignment="0" applyProtection="0"/>
    <xf numFmtId="196" fontId="18"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5" fontId="18"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0" fontId="18" fillId="0" borderId="0" applyFon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171" fontId="54" fillId="0" borderId="0" applyFont="0" applyFill="0" applyBorder="0" applyAlignment="0" applyProtection="0"/>
    <xf numFmtId="194" fontId="54" fillId="0" borderId="0" applyFont="0" applyFill="0" applyBorder="0" applyAlignment="0" applyProtection="0"/>
    <xf numFmtId="171" fontId="54" fillId="0" borderId="0" applyFont="0" applyFill="0" applyBorder="0" applyAlignment="0" applyProtection="0"/>
    <xf numFmtId="194" fontId="18"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4" fontId="18" fillId="0" borderId="0" applyFont="0" applyFill="0" applyBorder="0" applyAlignment="0" applyProtection="0"/>
    <xf numFmtId="196" fontId="18"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7"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7" fontId="54" fillId="0" borderId="0" applyFont="0" applyFill="0" applyBorder="0" applyAlignment="0" applyProtection="0"/>
    <xf numFmtId="196" fontId="18"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9" fontId="54" fillId="0" borderId="0" applyFont="0" applyFill="0" applyBorder="0" applyAlignment="0" applyProtection="0"/>
    <xf numFmtId="43" fontId="54" fillId="0" borderId="0" applyFont="0" applyFill="0" applyBorder="0" applyAlignment="0" applyProtection="0"/>
    <xf numFmtId="169" fontId="13"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81" fontId="13" fillId="0" borderId="0" applyFont="0" applyFill="0" applyBorder="0" applyAlignment="0" applyProtection="0"/>
    <xf numFmtId="168" fontId="54" fillId="0" borderId="0" applyFont="0" applyFill="0" applyBorder="0" applyAlignment="0" applyProtection="0"/>
    <xf numFmtId="192" fontId="54" fillId="0" borderId="0" applyFont="0" applyFill="0" applyBorder="0" applyAlignment="0" applyProtection="0"/>
    <xf numFmtId="190" fontId="18" fillId="0" borderId="0" applyFont="0" applyFill="0" applyBorder="0" applyAlignment="0" applyProtection="0"/>
    <xf numFmtId="168" fontId="18" fillId="0" borderId="0" applyFont="0" applyFill="0" applyBorder="0" applyAlignment="0" applyProtection="0"/>
    <xf numFmtId="190" fontId="18" fillId="0" borderId="0" applyFont="0" applyFill="0" applyBorder="0" applyAlignment="0" applyProtection="0"/>
    <xf numFmtId="193" fontId="18" fillId="0" borderId="0" applyFont="0" applyFill="0" applyBorder="0" applyAlignment="0" applyProtection="0"/>
    <xf numFmtId="190" fontId="54" fillId="0" borderId="0" applyFont="0" applyFill="0" applyBorder="0" applyAlignment="0" applyProtection="0"/>
    <xf numFmtId="190" fontId="18" fillId="0" borderId="0" applyFont="0" applyFill="0" applyBorder="0" applyAlignment="0" applyProtection="0"/>
    <xf numFmtId="182" fontId="54" fillId="0" borderId="0" applyFont="0" applyFill="0" applyBorder="0" applyAlignment="0" applyProtection="0"/>
    <xf numFmtId="182" fontId="54" fillId="0" borderId="0" applyFont="0" applyFill="0" applyBorder="0" applyAlignment="0" applyProtection="0"/>
    <xf numFmtId="181" fontId="54" fillId="0" borderId="0" applyFont="0" applyFill="0" applyBorder="0" applyAlignment="0" applyProtection="0"/>
    <xf numFmtId="181" fontId="13" fillId="0" borderId="0" applyFont="0" applyFill="0" applyBorder="0" applyAlignment="0" applyProtection="0"/>
    <xf numFmtId="182" fontId="54" fillId="0" borderId="0" applyFont="0" applyFill="0" applyBorder="0" applyAlignment="0" applyProtection="0"/>
    <xf numFmtId="181" fontId="54" fillId="0" borderId="0" applyFont="0" applyFill="0" applyBorder="0" applyAlignment="0" applyProtection="0"/>
    <xf numFmtId="183"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4"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6" fontId="54" fillId="0" borderId="0" applyFont="0" applyFill="0" applyBorder="0" applyAlignment="0" applyProtection="0"/>
    <xf numFmtId="194" fontId="54" fillId="0" borderId="0" applyFont="0" applyFill="0" applyBorder="0" applyAlignment="0" applyProtection="0"/>
    <xf numFmtId="197" fontId="54" fillId="0" borderId="0" applyFont="0" applyFill="0" applyBorder="0" applyAlignment="0" applyProtection="0"/>
    <xf numFmtId="197" fontId="54" fillId="0" borderId="0" applyFont="0" applyFill="0" applyBorder="0" applyAlignment="0" applyProtection="0"/>
    <xf numFmtId="194"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8" fontId="54" fillId="0" borderId="0" applyFont="0" applyFill="0" applyBorder="0" applyAlignment="0" applyProtection="0"/>
    <xf numFmtId="198" fontId="18" fillId="0" borderId="0" applyFont="0" applyFill="0" applyBorder="0" applyAlignment="0" applyProtection="0"/>
    <xf numFmtId="198" fontId="54" fillId="0" borderId="0" applyFont="0" applyFill="0" applyBorder="0" applyAlignment="0" applyProtection="0"/>
    <xf numFmtId="198" fontId="54" fillId="0" borderId="0" applyFont="0" applyFill="0" applyBorder="0" applyAlignment="0" applyProtection="0"/>
    <xf numFmtId="196" fontId="18"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5" fontId="18"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0" fontId="18" fillId="0" borderId="0" applyFon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171" fontId="54" fillId="0" borderId="0" applyFont="0" applyFill="0" applyBorder="0" applyAlignment="0" applyProtection="0"/>
    <xf numFmtId="194" fontId="54" fillId="0" borderId="0" applyFont="0" applyFill="0" applyBorder="0" applyAlignment="0" applyProtection="0"/>
    <xf numFmtId="171" fontId="54" fillId="0" borderId="0" applyFont="0" applyFill="0" applyBorder="0" applyAlignment="0" applyProtection="0"/>
    <xf numFmtId="194" fontId="18"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4" fontId="18" fillId="0" borderId="0" applyFont="0" applyFill="0" applyBorder="0" applyAlignment="0" applyProtection="0"/>
    <xf numFmtId="196" fontId="18"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7"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7" fontId="54" fillId="0" borderId="0" applyFont="0" applyFill="0" applyBorder="0" applyAlignment="0" applyProtection="0"/>
    <xf numFmtId="196" fontId="18"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9" fontId="54" fillId="0" borderId="0" applyFont="0" applyFill="0" applyBorder="0" applyAlignment="0" applyProtection="0"/>
    <xf numFmtId="171" fontId="13" fillId="0" borderId="0" applyFont="0" applyFill="0" applyBorder="0" applyAlignment="0" applyProtection="0"/>
    <xf numFmtId="43"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0" fontId="54" fillId="0" borderId="0" applyFont="0" applyFill="0" applyBorder="0" applyAlignment="0" applyProtection="0"/>
    <xf numFmtId="178"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200"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0"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2" fontId="54" fillId="0" borderId="0" applyFont="0" applyFill="0" applyBorder="0" applyAlignment="0" applyProtection="0"/>
    <xf numFmtId="202" fontId="18" fillId="0" borderId="0" applyFont="0" applyFill="0" applyBorder="0" applyAlignment="0" applyProtection="0"/>
    <xf numFmtId="202" fontId="54" fillId="0" borderId="0" applyFont="0" applyFill="0" applyBorder="0" applyAlignment="0" applyProtection="0"/>
    <xf numFmtId="202" fontId="54" fillId="0" borderId="0" applyFont="0" applyFill="0" applyBorder="0" applyAlignment="0" applyProtection="0"/>
    <xf numFmtId="201" fontId="18"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78" fontId="18" fillId="0" borderId="0" applyFont="0" applyFill="0" applyBorder="0" applyAlignment="0" applyProtection="0"/>
    <xf numFmtId="178" fontId="54" fillId="0" borderId="0" applyFont="0" applyFill="0" applyBorder="0" applyAlignment="0" applyProtection="0"/>
    <xf numFmtId="178" fontId="54" fillId="0" borderId="0" applyFont="0" applyFill="0" applyBorder="0" applyAlignment="0" applyProtection="0"/>
    <xf numFmtId="178" fontId="54" fillId="0" borderId="0" applyFont="0" applyFill="0" applyBorder="0" applyAlignment="0" applyProtection="0"/>
    <xf numFmtId="179" fontId="19" fillId="0" borderId="0" applyFont="0" applyFill="0" applyBorder="0" applyAlignment="0" applyProtection="0"/>
    <xf numFmtId="179" fontId="13" fillId="0" borderId="0" applyFont="0" applyFill="0" applyBorder="0" applyAlignment="0" applyProtection="0"/>
    <xf numFmtId="169" fontId="54" fillId="0" borderId="0" applyFont="0" applyFill="0" applyBorder="0" applyAlignment="0" applyProtection="0"/>
    <xf numFmtId="200" fontId="54" fillId="0" borderId="0" applyFont="0" applyFill="0" applyBorder="0" applyAlignment="0" applyProtection="0"/>
    <xf numFmtId="203" fontId="54" fillId="0" borderId="0" applyFont="0" applyFill="0" applyBorder="0" applyAlignment="0" applyProtection="0"/>
    <xf numFmtId="169" fontId="54" fillId="0" borderId="0" applyFont="0" applyFill="0" applyBorder="0" applyAlignment="0" applyProtection="0"/>
    <xf numFmtId="200" fontId="1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0" fontId="18" fillId="0" borderId="0" applyFont="0" applyFill="0" applyBorder="0" applyAlignment="0" applyProtection="0"/>
    <xf numFmtId="201" fontId="1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201" fontId="18"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180" fontId="54" fillId="0" borderId="0" applyFont="0" applyFill="0" applyBorder="0" applyAlignment="0" applyProtection="0"/>
    <xf numFmtId="41"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81" fontId="13" fillId="0" borderId="0" applyFont="0" applyFill="0" applyBorder="0" applyAlignment="0" applyProtection="0"/>
    <xf numFmtId="168" fontId="54" fillId="0" borderId="0" applyFont="0" applyFill="0" applyBorder="0" applyAlignment="0" applyProtection="0"/>
    <xf numFmtId="192" fontId="54" fillId="0" borderId="0" applyFont="0" applyFill="0" applyBorder="0" applyAlignment="0" applyProtection="0"/>
    <xf numFmtId="190" fontId="18" fillId="0" borderId="0" applyFont="0" applyFill="0" applyBorder="0" applyAlignment="0" applyProtection="0"/>
    <xf numFmtId="168" fontId="18" fillId="0" borderId="0" applyFont="0" applyFill="0" applyBorder="0" applyAlignment="0" applyProtection="0"/>
    <xf numFmtId="190" fontId="18" fillId="0" borderId="0" applyFont="0" applyFill="0" applyBorder="0" applyAlignment="0" applyProtection="0"/>
    <xf numFmtId="193" fontId="18" fillId="0" borderId="0" applyFont="0" applyFill="0" applyBorder="0" applyAlignment="0" applyProtection="0"/>
    <xf numFmtId="190" fontId="54" fillId="0" borderId="0" applyFont="0" applyFill="0" applyBorder="0" applyAlignment="0" applyProtection="0"/>
    <xf numFmtId="190" fontId="18" fillId="0" borderId="0" applyFont="0" applyFill="0" applyBorder="0" applyAlignment="0" applyProtection="0"/>
    <xf numFmtId="182" fontId="54" fillId="0" borderId="0" applyFont="0" applyFill="0" applyBorder="0" applyAlignment="0" applyProtection="0"/>
    <xf numFmtId="182" fontId="54" fillId="0" borderId="0" applyFont="0" applyFill="0" applyBorder="0" applyAlignment="0" applyProtection="0"/>
    <xf numFmtId="181" fontId="54" fillId="0" borderId="0" applyFont="0" applyFill="0" applyBorder="0" applyAlignment="0" applyProtection="0"/>
    <xf numFmtId="181" fontId="13" fillId="0" borderId="0" applyFont="0" applyFill="0" applyBorder="0" applyAlignment="0" applyProtection="0"/>
    <xf numFmtId="182" fontId="54" fillId="0" borderId="0" applyFont="0" applyFill="0" applyBorder="0" applyAlignment="0" applyProtection="0"/>
    <xf numFmtId="181" fontId="54" fillId="0" borderId="0" applyFont="0" applyFill="0" applyBorder="0" applyAlignment="0" applyProtection="0"/>
    <xf numFmtId="183" fontId="54" fillId="0" borderId="0" applyFont="0" applyFill="0" applyBorder="0" applyAlignment="0" applyProtection="0"/>
    <xf numFmtId="169" fontId="13" fillId="0" borderId="0" applyFont="0" applyFill="0" applyBorder="0" applyAlignment="0" applyProtection="0"/>
    <xf numFmtId="171" fontId="13"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0" fontId="54" fillId="0" borderId="0" applyFont="0" applyFill="0" applyBorder="0" applyAlignment="0" applyProtection="0"/>
    <xf numFmtId="178"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200"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0"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2" fontId="54" fillId="0" borderId="0" applyFont="0" applyFill="0" applyBorder="0" applyAlignment="0" applyProtection="0"/>
    <xf numFmtId="202" fontId="18" fillId="0" borderId="0" applyFont="0" applyFill="0" applyBorder="0" applyAlignment="0" applyProtection="0"/>
    <xf numFmtId="202" fontId="54" fillId="0" borderId="0" applyFont="0" applyFill="0" applyBorder="0" applyAlignment="0" applyProtection="0"/>
    <xf numFmtId="202" fontId="54" fillId="0" borderId="0" applyFont="0" applyFill="0" applyBorder="0" applyAlignment="0" applyProtection="0"/>
    <xf numFmtId="201" fontId="18"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78" fontId="18" fillId="0" borderId="0" applyFont="0" applyFill="0" applyBorder="0" applyAlignment="0" applyProtection="0"/>
    <xf numFmtId="178" fontId="54" fillId="0" borderId="0" applyFont="0" applyFill="0" applyBorder="0" applyAlignment="0" applyProtection="0"/>
    <xf numFmtId="178" fontId="54" fillId="0" borderId="0" applyFont="0" applyFill="0" applyBorder="0" applyAlignment="0" applyProtection="0"/>
    <xf numFmtId="178" fontId="54" fillId="0" borderId="0" applyFont="0" applyFill="0" applyBorder="0" applyAlignment="0" applyProtection="0"/>
    <xf numFmtId="179" fontId="19" fillId="0" borderId="0" applyFont="0" applyFill="0" applyBorder="0" applyAlignment="0" applyProtection="0"/>
    <xf numFmtId="179" fontId="13" fillId="0" borderId="0" applyFont="0" applyFill="0" applyBorder="0" applyAlignment="0" applyProtection="0"/>
    <xf numFmtId="169" fontId="54" fillId="0" borderId="0" applyFont="0" applyFill="0" applyBorder="0" applyAlignment="0" applyProtection="0"/>
    <xf numFmtId="200" fontId="54" fillId="0" borderId="0" applyFont="0" applyFill="0" applyBorder="0" applyAlignment="0" applyProtection="0"/>
    <xf numFmtId="203" fontId="54" fillId="0" borderId="0" applyFont="0" applyFill="0" applyBorder="0" applyAlignment="0" applyProtection="0"/>
    <xf numFmtId="169" fontId="54" fillId="0" borderId="0" applyFont="0" applyFill="0" applyBorder="0" applyAlignment="0" applyProtection="0"/>
    <xf numFmtId="200" fontId="1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0" fontId="18" fillId="0" borderId="0" applyFont="0" applyFill="0" applyBorder="0" applyAlignment="0" applyProtection="0"/>
    <xf numFmtId="201" fontId="1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201" fontId="18"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180" fontId="54" fillId="0" borderId="0" applyFont="0" applyFill="0" applyBorder="0" applyAlignment="0" applyProtection="0"/>
    <xf numFmtId="4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4"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6" fontId="54" fillId="0" borderId="0" applyFont="0" applyFill="0" applyBorder="0" applyAlignment="0" applyProtection="0"/>
    <xf numFmtId="194" fontId="54" fillId="0" borderId="0" applyFont="0" applyFill="0" applyBorder="0" applyAlignment="0" applyProtection="0"/>
    <xf numFmtId="197" fontId="54" fillId="0" borderId="0" applyFont="0" applyFill="0" applyBorder="0" applyAlignment="0" applyProtection="0"/>
    <xf numFmtId="197" fontId="54" fillId="0" borderId="0" applyFont="0" applyFill="0" applyBorder="0" applyAlignment="0" applyProtection="0"/>
    <xf numFmtId="194"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8" fontId="54" fillId="0" borderId="0" applyFont="0" applyFill="0" applyBorder="0" applyAlignment="0" applyProtection="0"/>
    <xf numFmtId="198" fontId="18" fillId="0" borderId="0" applyFont="0" applyFill="0" applyBorder="0" applyAlignment="0" applyProtection="0"/>
    <xf numFmtId="198" fontId="54" fillId="0" borderId="0" applyFont="0" applyFill="0" applyBorder="0" applyAlignment="0" applyProtection="0"/>
    <xf numFmtId="198" fontId="54" fillId="0" borderId="0" applyFont="0" applyFill="0" applyBorder="0" applyAlignment="0" applyProtection="0"/>
    <xf numFmtId="196" fontId="18"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5" fontId="18"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0" fontId="18" fillId="0" borderId="0" applyFon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171" fontId="54" fillId="0" borderId="0" applyFont="0" applyFill="0" applyBorder="0" applyAlignment="0" applyProtection="0"/>
    <xf numFmtId="194" fontId="54" fillId="0" borderId="0" applyFont="0" applyFill="0" applyBorder="0" applyAlignment="0" applyProtection="0"/>
    <xf numFmtId="171" fontId="54" fillId="0" borderId="0" applyFont="0" applyFill="0" applyBorder="0" applyAlignment="0" applyProtection="0"/>
    <xf numFmtId="194" fontId="18"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4" fontId="18" fillId="0" borderId="0" applyFont="0" applyFill="0" applyBorder="0" applyAlignment="0" applyProtection="0"/>
    <xf numFmtId="196" fontId="18"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7"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7" fontId="54" fillId="0" borderId="0" applyFont="0" applyFill="0" applyBorder="0" applyAlignment="0" applyProtection="0"/>
    <xf numFmtId="196" fontId="18"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9" fontId="54" fillId="0" borderId="0" applyFont="0" applyFill="0" applyBorder="0" applyAlignment="0" applyProtection="0"/>
    <xf numFmtId="43" fontId="54" fillId="0" borderId="0" applyFont="0" applyFill="0" applyBorder="0" applyAlignment="0" applyProtection="0"/>
    <xf numFmtId="169" fontId="13" fillId="0" borderId="0" applyFont="0" applyFill="0" applyBorder="0" applyAlignment="0" applyProtection="0"/>
    <xf numFmtId="168" fontId="13" fillId="0" borderId="0" applyFont="0" applyFill="0" applyBorder="0" applyAlignment="0" applyProtection="0"/>
    <xf numFmtId="174" fontId="19" fillId="0" borderId="0" applyFont="0" applyFill="0" applyBorder="0" applyAlignment="0" applyProtection="0"/>
    <xf numFmtId="168" fontId="13" fillId="0" borderId="0" applyFont="0" applyFill="0" applyBorder="0" applyAlignment="0" applyProtection="0"/>
    <xf numFmtId="191" fontId="13" fillId="0" borderId="0" applyFont="0" applyFill="0" applyBorder="0" applyAlignment="0" applyProtection="0"/>
    <xf numFmtId="0" fontId="28" fillId="0" borderId="0"/>
    <xf numFmtId="190" fontId="54" fillId="0" borderId="0" applyFont="0" applyFill="0" applyBorder="0" applyAlignment="0" applyProtection="0"/>
    <xf numFmtId="190" fontId="18"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28" fillId="0" borderId="0"/>
    <xf numFmtId="0" fontId="55"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5" fillId="0" borderId="0" applyNumberFormat="0" applyFill="0" applyBorder="0" applyAlignment="0" applyProtection="0"/>
    <xf numFmtId="0" fontId="28" fillId="0" borderId="0"/>
    <xf numFmtId="182" fontId="54" fillId="0" borderId="0" applyFont="0" applyFill="0" applyBorder="0" applyAlignment="0" applyProtection="0"/>
    <xf numFmtId="182" fontId="54" fillId="0" borderId="0" applyFont="0" applyFill="0" applyBorder="0" applyAlignment="0" applyProtection="0"/>
    <xf numFmtId="181" fontId="54" fillId="0" borderId="0" applyFont="0" applyFill="0" applyBorder="0" applyAlignment="0" applyProtection="0"/>
    <xf numFmtId="181" fontId="13" fillId="0" borderId="0" applyFont="0" applyFill="0" applyBorder="0" applyAlignment="0" applyProtection="0"/>
    <xf numFmtId="182" fontId="54" fillId="0" borderId="0" applyFont="0" applyFill="0" applyBorder="0" applyAlignment="0" applyProtection="0"/>
    <xf numFmtId="181" fontId="54" fillId="0" borderId="0" applyFont="0" applyFill="0" applyBorder="0" applyAlignment="0" applyProtection="0"/>
    <xf numFmtId="0" fontId="28" fillId="0" borderId="0"/>
    <xf numFmtId="0" fontId="28" fillId="0" borderId="0"/>
    <xf numFmtId="183" fontId="54" fillId="0" borderId="0" applyFont="0" applyFill="0" applyBorder="0" applyAlignment="0" applyProtection="0"/>
    <xf numFmtId="0" fontId="56" fillId="0" borderId="0" applyNumberFormat="0" applyFill="0" applyBorder="0" applyAlignment="0" applyProtection="0"/>
    <xf numFmtId="0" fontId="28" fillId="0" borderId="0"/>
    <xf numFmtId="193" fontId="54" fillId="0" borderId="0" applyFont="0" applyFill="0" applyBorder="0" applyAlignment="0" applyProtection="0"/>
    <xf numFmtId="193" fontId="54" fillId="0" borderId="0" applyFont="0" applyFill="0" applyBorder="0" applyAlignment="0" applyProtection="0"/>
    <xf numFmtId="193" fontId="54" fillId="0" borderId="0" applyFont="0" applyFill="0" applyBorder="0" applyAlignment="0" applyProtection="0"/>
    <xf numFmtId="0" fontId="28" fillId="0" borderId="0"/>
    <xf numFmtId="169" fontId="13"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0" fontId="54" fillId="0" borderId="0" applyFont="0" applyFill="0" applyBorder="0" applyAlignment="0" applyProtection="0"/>
    <xf numFmtId="178"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200"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0"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2" fontId="54" fillId="0" borderId="0" applyFont="0" applyFill="0" applyBorder="0" applyAlignment="0" applyProtection="0"/>
    <xf numFmtId="202" fontId="18" fillId="0" borderId="0" applyFont="0" applyFill="0" applyBorder="0" applyAlignment="0" applyProtection="0"/>
    <xf numFmtId="202" fontId="54" fillId="0" borderId="0" applyFont="0" applyFill="0" applyBorder="0" applyAlignment="0" applyProtection="0"/>
    <xf numFmtId="202" fontId="54" fillId="0" borderId="0" applyFont="0" applyFill="0" applyBorder="0" applyAlignment="0" applyProtection="0"/>
    <xf numFmtId="201" fontId="18"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78" fontId="18" fillId="0" borderId="0" applyFont="0" applyFill="0" applyBorder="0" applyAlignment="0" applyProtection="0"/>
    <xf numFmtId="178" fontId="54" fillId="0" borderId="0" applyFont="0" applyFill="0" applyBorder="0" applyAlignment="0" applyProtection="0"/>
    <xf numFmtId="178" fontId="54" fillId="0" borderId="0" applyFont="0" applyFill="0" applyBorder="0" applyAlignment="0" applyProtection="0"/>
    <xf numFmtId="178" fontId="54" fillId="0" borderId="0" applyFont="0" applyFill="0" applyBorder="0" applyAlignment="0" applyProtection="0"/>
    <xf numFmtId="179" fontId="19" fillId="0" borderId="0" applyFont="0" applyFill="0" applyBorder="0" applyAlignment="0" applyProtection="0"/>
    <xf numFmtId="179" fontId="13" fillId="0" borderId="0" applyFont="0" applyFill="0" applyBorder="0" applyAlignment="0" applyProtection="0"/>
    <xf numFmtId="169" fontId="54" fillId="0" borderId="0" applyFont="0" applyFill="0" applyBorder="0" applyAlignment="0" applyProtection="0"/>
    <xf numFmtId="200" fontId="54" fillId="0" borderId="0" applyFont="0" applyFill="0" applyBorder="0" applyAlignment="0" applyProtection="0"/>
    <xf numFmtId="203" fontId="54" fillId="0" borderId="0" applyFont="0" applyFill="0" applyBorder="0" applyAlignment="0" applyProtection="0"/>
    <xf numFmtId="169" fontId="54" fillId="0" borderId="0" applyFont="0" applyFill="0" applyBorder="0" applyAlignment="0" applyProtection="0"/>
    <xf numFmtId="200" fontId="1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0" fontId="18" fillId="0" borderId="0" applyFont="0" applyFill="0" applyBorder="0" applyAlignment="0" applyProtection="0"/>
    <xf numFmtId="201" fontId="1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201" fontId="18"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180" fontId="54" fillId="0" borderId="0" applyFont="0" applyFill="0" applyBorder="0" applyAlignment="0" applyProtection="0"/>
    <xf numFmtId="4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4"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6" fontId="54" fillId="0" borderId="0" applyFont="0" applyFill="0" applyBorder="0" applyAlignment="0" applyProtection="0"/>
    <xf numFmtId="194" fontId="54" fillId="0" borderId="0" applyFont="0" applyFill="0" applyBorder="0" applyAlignment="0" applyProtection="0"/>
    <xf numFmtId="197" fontId="54" fillId="0" borderId="0" applyFont="0" applyFill="0" applyBorder="0" applyAlignment="0" applyProtection="0"/>
    <xf numFmtId="197" fontId="54" fillId="0" borderId="0" applyFont="0" applyFill="0" applyBorder="0" applyAlignment="0" applyProtection="0"/>
    <xf numFmtId="194"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8" fontId="54" fillId="0" borderId="0" applyFont="0" applyFill="0" applyBorder="0" applyAlignment="0" applyProtection="0"/>
    <xf numFmtId="198" fontId="18" fillId="0" borderId="0" applyFont="0" applyFill="0" applyBorder="0" applyAlignment="0" applyProtection="0"/>
    <xf numFmtId="198" fontId="54" fillId="0" borderId="0" applyFont="0" applyFill="0" applyBorder="0" applyAlignment="0" applyProtection="0"/>
    <xf numFmtId="198" fontId="54" fillId="0" borderId="0" applyFont="0" applyFill="0" applyBorder="0" applyAlignment="0" applyProtection="0"/>
    <xf numFmtId="196" fontId="18"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5" fontId="18"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0" fontId="18" fillId="0" borderId="0" applyFon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171" fontId="54" fillId="0" borderId="0" applyFont="0" applyFill="0" applyBorder="0" applyAlignment="0" applyProtection="0"/>
    <xf numFmtId="194" fontId="54" fillId="0" borderId="0" applyFont="0" applyFill="0" applyBorder="0" applyAlignment="0" applyProtection="0"/>
    <xf numFmtId="171" fontId="54" fillId="0" borderId="0" applyFont="0" applyFill="0" applyBorder="0" applyAlignment="0" applyProtection="0"/>
    <xf numFmtId="194" fontId="18"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4" fontId="18" fillId="0" borderId="0" applyFont="0" applyFill="0" applyBorder="0" applyAlignment="0" applyProtection="0"/>
    <xf numFmtId="196" fontId="18"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7"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71" fontId="54" fillId="0" borderId="0" applyFont="0" applyFill="0" applyBorder="0" applyAlignment="0" applyProtection="0"/>
    <xf numFmtId="197" fontId="54" fillId="0" borderId="0" applyFont="0" applyFill="0" applyBorder="0" applyAlignment="0" applyProtection="0"/>
    <xf numFmtId="196" fontId="18" fillId="0" borderId="0" applyFont="0" applyFill="0" applyBorder="0" applyAlignment="0" applyProtection="0"/>
    <xf numFmtId="196"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6" fontId="54" fillId="0" borderId="0" applyFont="0" applyFill="0" applyBorder="0" applyAlignment="0" applyProtection="0"/>
    <xf numFmtId="197" fontId="54" fillId="0" borderId="0" applyFont="0" applyFill="0" applyBorder="0" applyAlignment="0" applyProtection="0"/>
    <xf numFmtId="199" fontId="54" fillId="0" borderId="0" applyFont="0" applyFill="0" applyBorder="0" applyAlignment="0" applyProtection="0"/>
    <xf numFmtId="43" fontId="54" fillId="0" borderId="0" applyFont="0" applyFill="0" applyBorder="0" applyAlignment="0" applyProtection="0"/>
    <xf numFmtId="168" fontId="13" fillId="0" borderId="0" applyFont="0" applyFill="0" applyBorder="0" applyAlignment="0" applyProtection="0"/>
    <xf numFmtId="174" fontId="19" fillId="0" borderId="0" applyFont="0" applyFill="0" applyBorder="0" applyAlignment="0" applyProtection="0"/>
    <xf numFmtId="168" fontId="13" fillId="0" borderId="0" applyFont="0" applyFill="0" applyBorder="0" applyAlignment="0" applyProtection="0"/>
    <xf numFmtId="191" fontId="13" fillId="0" borderId="0" applyFont="0" applyFill="0" applyBorder="0" applyAlignment="0" applyProtection="0"/>
    <xf numFmtId="171" fontId="13" fillId="0" borderId="0" applyFont="0" applyFill="0" applyBorder="0" applyAlignment="0" applyProtection="0"/>
    <xf numFmtId="0" fontId="28" fillId="0" borderId="0"/>
    <xf numFmtId="0" fontId="28" fillId="0" borderId="0"/>
    <xf numFmtId="0" fontId="28" fillId="0" borderId="0"/>
    <xf numFmtId="0" fontId="28" fillId="0" borderId="0"/>
    <xf numFmtId="0" fontId="56" fillId="0" borderId="0" applyNumberFormat="0" applyFill="0" applyBorder="0" applyAlignment="0" applyProtection="0"/>
    <xf numFmtId="0" fontId="28" fillId="0" borderId="0"/>
    <xf numFmtId="0" fontId="28" fillId="0" borderId="0"/>
    <xf numFmtId="0" fontId="28" fillId="0" borderId="0"/>
    <xf numFmtId="0" fontId="28" fillId="0" borderId="0"/>
    <xf numFmtId="0" fontId="28" fillId="0" borderId="0"/>
    <xf numFmtId="193" fontId="54" fillId="0" borderId="0" applyFon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28" fillId="0" borderId="0"/>
    <xf numFmtId="168" fontId="54"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23" fillId="0" borderId="0"/>
    <xf numFmtId="0" fontId="57" fillId="0" borderId="0"/>
    <xf numFmtId="0" fontId="57" fillId="0" borderId="0"/>
    <xf numFmtId="0" fontId="57" fillId="0" borderId="0"/>
    <xf numFmtId="0" fontId="57" fillId="0" borderId="0"/>
    <xf numFmtId="0" fontId="57" fillId="0" borderId="0"/>
    <xf numFmtId="204" fontId="26" fillId="0" borderId="0" applyFont="0" applyFill="0" applyBorder="0" applyAlignment="0" applyProtection="0"/>
    <xf numFmtId="205" fontId="33" fillId="0" borderId="0" applyFont="0" applyFill="0" applyBorder="0" applyAlignment="0" applyProtection="0"/>
    <xf numFmtId="165" fontId="44" fillId="0" borderId="0" applyFont="0" applyFill="0" applyBorder="0" applyAlignment="0" applyProtection="0"/>
    <xf numFmtId="175" fontId="58" fillId="0" borderId="0" applyFont="0" applyFill="0" applyBorder="0" applyAlignment="0" applyProtection="0"/>
    <xf numFmtId="174" fontId="58" fillId="0" borderId="0" applyFont="0" applyFill="0" applyBorder="0" applyAlignment="0" applyProtection="0"/>
    <xf numFmtId="165" fontId="44" fillId="0" borderId="0" applyFont="0" applyFill="0" applyBorder="0" applyAlignment="0" applyProtection="0"/>
    <xf numFmtId="175" fontId="58" fillId="0" borderId="0" applyFont="0" applyFill="0" applyBorder="0" applyAlignment="0" applyProtection="0"/>
    <xf numFmtId="206" fontId="51" fillId="0" borderId="0" applyFont="0" applyFill="0" applyBorder="0" applyAlignment="0" applyProtection="0"/>
    <xf numFmtId="206" fontId="59" fillId="0" borderId="0" applyFont="0" applyFill="0" applyBorder="0" applyAlignment="0" applyProtection="0"/>
    <xf numFmtId="207" fontId="51" fillId="0" borderId="0" applyFont="0" applyFill="0" applyBorder="0" applyAlignment="0" applyProtection="0"/>
    <xf numFmtId="207" fontId="59" fillId="0" borderId="0" applyFont="0" applyFill="0" applyBorder="0" applyAlignment="0" applyProtection="0"/>
    <xf numFmtId="206" fontId="60" fillId="0" borderId="0" applyFont="0" applyFill="0" applyBorder="0" applyAlignment="0" applyProtection="0"/>
    <xf numFmtId="207" fontId="60" fillId="0" borderId="0" applyFont="0" applyFill="0" applyBorder="0" applyAlignment="0" applyProtection="0"/>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187" fontId="62" fillId="0" borderId="26" applyFont="0" applyFill="0" applyBorder="0" applyAlignment="0" applyProtection="0"/>
    <xf numFmtId="0" fontId="63" fillId="0" borderId="1">
      <alignment horizontal="center"/>
    </xf>
    <xf numFmtId="0" fontId="64" fillId="0" borderId="1">
      <alignment horizontal="center"/>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5" fillId="0" borderId="0"/>
    <xf numFmtId="0" fontId="66" fillId="0" borderId="0"/>
    <xf numFmtId="176" fontId="14" fillId="0" borderId="0">
      <protection locked="0"/>
    </xf>
    <xf numFmtId="176" fontId="14" fillId="0" borderId="0">
      <protection locked="0"/>
    </xf>
    <xf numFmtId="208" fontId="56" fillId="0" borderId="0" applyFont="0" applyFill="0" applyBorder="0" applyAlignment="0" applyProtection="0"/>
    <xf numFmtId="209" fontId="30" fillId="0" borderId="0" applyFont="0" applyFill="0" applyBorder="0" applyAlignment="0" applyProtection="0"/>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176" fontId="61"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176" fontId="61" fillId="0" borderId="0">
      <protection locked="0"/>
    </xf>
    <xf numFmtId="176" fontId="61" fillId="0" borderId="0">
      <protection locked="0"/>
    </xf>
    <xf numFmtId="176" fontId="14"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1" fontId="23"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9" fillId="0" borderId="0"/>
    <xf numFmtId="0" fontId="70" fillId="0" borderId="27" applyFont="0" applyFill="0" applyBorder="0" applyAlignment="0" applyProtection="0">
      <alignment horizontal="left" vertical="center"/>
    </xf>
    <xf numFmtId="0" fontId="59" fillId="0" borderId="0"/>
    <xf numFmtId="0" fontId="61" fillId="0" borderId="0">
      <protection locked="0"/>
    </xf>
    <xf numFmtId="0" fontId="61" fillId="0" borderId="0">
      <protection locked="0"/>
    </xf>
    <xf numFmtId="0" fontId="71" fillId="0" borderId="0" applyNumberFormat="0" applyFill="0" applyBorder="0" applyAlignment="0" applyProtection="0">
      <alignment vertical="top"/>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56" fillId="0" borderId="0"/>
    <xf numFmtId="40" fontId="60" fillId="0" borderId="0" applyFont="0" applyFill="0" applyBorder="0" applyAlignment="0" applyProtection="0"/>
    <xf numFmtId="38" fontId="60" fillId="0" borderId="0" applyFont="0" applyFill="0" applyBorder="0" applyAlignment="0" applyProtection="0"/>
    <xf numFmtId="210" fontId="72" fillId="0" borderId="0" applyFont="0" applyFill="0" applyBorder="0" applyAlignment="0" applyProtection="0"/>
    <xf numFmtId="211" fontId="72" fillId="0" borderId="0" applyFont="0" applyFill="0" applyBorder="0" applyAlignment="0" applyProtection="0"/>
    <xf numFmtId="40" fontId="60" fillId="0" borderId="0" applyFont="0" applyFill="0" applyBorder="0" applyAlignment="0" applyProtection="0"/>
    <xf numFmtId="38" fontId="60" fillId="0" borderId="0" applyFont="0" applyFill="0" applyBorder="0" applyAlignment="0" applyProtection="0"/>
    <xf numFmtId="206" fontId="60" fillId="0" borderId="0" applyFont="0" applyFill="0" applyBorder="0" applyAlignment="0" applyProtection="0"/>
    <xf numFmtId="212" fontId="73" fillId="0" borderId="0" applyFont="0" applyFill="0" applyBorder="0" applyAlignment="0" applyProtection="0"/>
    <xf numFmtId="207" fontId="60" fillId="0" borderId="0" applyFont="0" applyFill="0" applyBorder="0" applyAlignment="0" applyProtection="0"/>
    <xf numFmtId="186" fontId="73" fillId="0" borderId="0" applyFont="0" applyFill="0" applyBorder="0" applyAlignment="0" applyProtection="0"/>
    <xf numFmtId="187" fontId="74" fillId="0" borderId="1">
      <alignment horizontal="center"/>
    </xf>
    <xf numFmtId="0" fontId="75" fillId="0" borderId="0" applyNumberFormat="0" applyFill="0" applyBorder="0" applyAlignment="0" applyProtection="0">
      <alignment vertical="top"/>
      <protection locked="0"/>
    </xf>
    <xf numFmtId="0" fontId="76" fillId="0" borderId="27" applyFont="0" applyFill="0" applyBorder="0" applyAlignment="0" applyProtection="0">
      <alignment horizontal="left" vertical="center"/>
    </xf>
    <xf numFmtId="213" fontId="77" fillId="0" borderId="0" applyFont="0" applyFill="0" applyBorder="0" applyAlignment="0" applyProtection="0">
      <alignment horizontal="center"/>
    </xf>
    <xf numFmtId="1" fontId="77" fillId="0" borderId="0" applyFont="0" applyFill="0" applyBorder="0" applyAlignment="0" applyProtection="0"/>
    <xf numFmtId="1" fontId="78" fillId="0" borderId="4" applyBorder="0" applyAlignment="0">
      <alignment horizontal="center"/>
    </xf>
    <xf numFmtId="0" fontId="33" fillId="0" borderId="0"/>
    <xf numFmtId="3" fontId="20" fillId="0" borderId="4"/>
    <xf numFmtId="3" fontId="20" fillId="0" borderId="4"/>
    <xf numFmtId="214" fontId="79" fillId="0" borderId="28" applyFont="0" applyFill="0" applyBorder="0" applyAlignment="0" applyProtection="0">
      <alignment horizontal="center" vertical="center"/>
    </xf>
    <xf numFmtId="1" fontId="78" fillId="0" borderId="4" applyBorder="0" applyAlignment="0">
      <alignment horizontal="center"/>
    </xf>
    <xf numFmtId="1" fontId="78" fillId="0" borderId="4" applyBorder="0" applyAlignment="0">
      <alignment horizontal="center"/>
    </xf>
    <xf numFmtId="1" fontId="78" fillId="0" borderId="4" applyBorder="0" applyAlignment="0">
      <alignment horizontal="center"/>
    </xf>
    <xf numFmtId="1" fontId="78" fillId="0" borderId="4" applyBorder="0" applyAlignment="0">
      <alignment horizontal="center"/>
    </xf>
    <xf numFmtId="1" fontId="78" fillId="0" borderId="4" applyBorder="0" applyAlignment="0">
      <alignment horizontal="center"/>
    </xf>
    <xf numFmtId="0" fontId="80" fillId="8" borderId="0"/>
    <xf numFmtId="0" fontId="80" fillId="8" borderId="0"/>
    <xf numFmtId="0" fontId="80" fillId="8" borderId="0"/>
    <xf numFmtId="177" fontId="54" fillId="0" borderId="29" applyNumberFormat="0" applyFont="0" applyAlignment="0"/>
    <xf numFmtId="0" fontId="81" fillId="8" borderId="0"/>
    <xf numFmtId="0" fontId="81" fillId="8" borderId="0"/>
    <xf numFmtId="0" fontId="81" fillId="8" borderId="0"/>
    <xf numFmtId="0" fontId="80" fillId="8" borderId="0"/>
    <xf numFmtId="0" fontId="81" fillId="8" borderId="0"/>
    <xf numFmtId="0" fontId="81" fillId="8" borderId="0"/>
    <xf numFmtId="0" fontId="80" fillId="8" borderId="0"/>
    <xf numFmtId="0" fontId="80" fillId="8" borderId="0"/>
    <xf numFmtId="0" fontId="80" fillId="8" borderId="0"/>
    <xf numFmtId="0" fontId="80" fillId="8" borderId="0"/>
    <xf numFmtId="0" fontId="81" fillId="8" borderId="0"/>
    <xf numFmtId="0" fontId="81" fillId="8" borderId="0"/>
    <xf numFmtId="0" fontId="81" fillId="8" borderId="0"/>
    <xf numFmtId="0" fontId="81" fillId="8" borderId="0"/>
    <xf numFmtId="0" fontId="80" fillId="8" borderId="0"/>
    <xf numFmtId="0" fontId="80" fillId="8" borderId="0"/>
    <xf numFmtId="0" fontId="81" fillId="8" borderId="0"/>
    <xf numFmtId="0" fontId="80" fillId="8" borderId="0"/>
    <xf numFmtId="0" fontId="80" fillId="8" borderId="0"/>
    <xf numFmtId="0" fontId="80" fillId="8" borderId="0"/>
    <xf numFmtId="0" fontId="80" fillId="8" borderId="0"/>
    <xf numFmtId="0" fontId="81" fillId="8" borderId="0"/>
    <xf numFmtId="0" fontId="80" fillId="8" borderId="0"/>
    <xf numFmtId="0" fontId="80" fillId="8" borderId="0"/>
    <xf numFmtId="0" fontId="80" fillId="8" borderId="0"/>
    <xf numFmtId="0" fontId="81" fillId="8" borderId="0"/>
    <xf numFmtId="0" fontId="81" fillId="8" borderId="0"/>
    <xf numFmtId="0" fontId="80" fillId="8" borderId="0"/>
    <xf numFmtId="0" fontId="81" fillId="8" borderId="0"/>
    <xf numFmtId="0" fontId="80" fillId="8" borderId="0"/>
    <xf numFmtId="0" fontId="80" fillId="8" borderId="0"/>
    <xf numFmtId="0" fontId="80" fillId="8" borderId="0"/>
    <xf numFmtId="0" fontId="80" fillId="8" borderId="0"/>
    <xf numFmtId="0" fontId="80" fillId="8" borderId="0"/>
    <xf numFmtId="0" fontId="80" fillId="8" borderId="0"/>
    <xf numFmtId="0" fontId="81" fillId="8" borderId="0"/>
    <xf numFmtId="0" fontId="80" fillId="8" borderId="0"/>
    <xf numFmtId="0" fontId="80" fillId="8" borderId="0"/>
    <xf numFmtId="0" fontId="81" fillId="8" borderId="0"/>
    <xf numFmtId="0" fontId="80" fillId="8" borderId="0"/>
    <xf numFmtId="0" fontId="81" fillId="8" borderId="0"/>
    <xf numFmtId="0" fontId="80" fillId="8" borderId="0"/>
    <xf numFmtId="0" fontId="80" fillId="8" borderId="0"/>
    <xf numFmtId="0" fontId="80" fillId="8" borderId="0"/>
    <xf numFmtId="0" fontId="80" fillId="8" borderId="0"/>
    <xf numFmtId="177" fontId="54" fillId="0" borderId="29" applyNumberFormat="0" applyFont="0" applyAlignment="0"/>
    <xf numFmtId="0" fontId="80" fillId="8" borderId="0"/>
    <xf numFmtId="0" fontId="80" fillId="8" borderId="0"/>
    <xf numFmtId="0" fontId="81" fillId="8" borderId="0"/>
    <xf numFmtId="0" fontId="81" fillId="8" borderId="0"/>
    <xf numFmtId="0" fontId="80" fillId="8" borderId="0"/>
    <xf numFmtId="0" fontId="80" fillId="8" borderId="0"/>
    <xf numFmtId="0" fontId="81" fillId="8" borderId="0"/>
    <xf numFmtId="0" fontId="80" fillId="8" borderId="0"/>
    <xf numFmtId="0" fontId="80" fillId="8" borderId="0"/>
    <xf numFmtId="0" fontId="80" fillId="8" borderId="0"/>
    <xf numFmtId="0" fontId="80" fillId="8" borderId="0"/>
    <xf numFmtId="0" fontId="81" fillId="8" borderId="0"/>
    <xf numFmtId="0" fontId="81" fillId="8" borderId="0"/>
    <xf numFmtId="0" fontId="80" fillId="8" borderId="0"/>
    <xf numFmtId="0" fontId="81" fillId="8" borderId="0"/>
    <xf numFmtId="0" fontId="80" fillId="8" borderId="0"/>
    <xf numFmtId="0" fontId="80" fillId="8" borderId="0"/>
    <xf numFmtId="0" fontId="80" fillId="8" borderId="0"/>
    <xf numFmtId="0" fontId="81" fillId="8" borderId="0"/>
    <xf numFmtId="0" fontId="80" fillId="8" borderId="0"/>
    <xf numFmtId="0" fontId="81" fillId="8" borderId="0"/>
    <xf numFmtId="0" fontId="80" fillId="8" borderId="0"/>
    <xf numFmtId="0" fontId="81" fillId="8" borderId="0"/>
    <xf numFmtId="0" fontId="80" fillId="8" borderId="0"/>
    <xf numFmtId="0" fontId="81" fillId="8" borderId="0"/>
    <xf numFmtId="0" fontId="81" fillId="8" borderId="0"/>
    <xf numFmtId="0" fontId="80" fillId="8" borderId="0"/>
    <xf numFmtId="0" fontId="80" fillId="8" borderId="0"/>
    <xf numFmtId="0" fontId="81" fillId="8" borderId="0"/>
    <xf numFmtId="0" fontId="80" fillId="8" borderId="0"/>
    <xf numFmtId="0" fontId="81" fillId="8" borderId="0"/>
    <xf numFmtId="0" fontId="81" fillId="8" borderId="0"/>
    <xf numFmtId="177" fontId="54" fillId="0" borderId="29" applyNumberFormat="0" applyFont="0" applyAlignment="0"/>
    <xf numFmtId="0" fontId="81" fillId="8" borderId="0"/>
    <xf numFmtId="0" fontId="80" fillId="8" borderId="0"/>
    <xf numFmtId="0" fontId="81" fillId="8" borderId="0"/>
    <xf numFmtId="0" fontId="81" fillId="8" borderId="0"/>
    <xf numFmtId="0" fontId="81" fillId="8" borderId="0"/>
    <xf numFmtId="0" fontId="81" fillId="8" borderId="0"/>
    <xf numFmtId="0" fontId="81" fillId="8" borderId="0"/>
    <xf numFmtId="0" fontId="80" fillId="8" borderId="0"/>
    <xf numFmtId="0" fontId="81" fillId="8" borderId="0"/>
    <xf numFmtId="0" fontId="81" fillId="8" borderId="0"/>
    <xf numFmtId="0" fontId="81" fillId="8" borderId="0"/>
    <xf numFmtId="0" fontId="81" fillId="8" borderId="0"/>
    <xf numFmtId="0" fontId="81" fillId="8" borderId="0"/>
    <xf numFmtId="0" fontId="81" fillId="8" borderId="0"/>
    <xf numFmtId="0" fontId="80" fillId="8" borderId="0"/>
    <xf numFmtId="0" fontId="80" fillId="8" borderId="0"/>
    <xf numFmtId="0" fontId="80" fillId="8" borderId="0"/>
    <xf numFmtId="0" fontId="81" fillId="8" borderId="0"/>
    <xf numFmtId="0" fontId="80" fillId="8" borderId="0"/>
    <xf numFmtId="0" fontId="80" fillId="8" borderId="0"/>
    <xf numFmtId="0" fontId="80" fillId="8" borderId="0"/>
    <xf numFmtId="0" fontId="81" fillId="8" borderId="0"/>
    <xf numFmtId="0" fontId="81" fillId="8" borderId="0"/>
    <xf numFmtId="0" fontId="81" fillId="8" borderId="0"/>
    <xf numFmtId="0" fontId="81" fillId="8" borderId="0"/>
    <xf numFmtId="0" fontId="81" fillId="8" borderId="0"/>
    <xf numFmtId="0" fontId="80" fillId="8" borderId="0"/>
    <xf numFmtId="0" fontId="81" fillId="8" borderId="0"/>
    <xf numFmtId="0" fontId="81" fillId="8" borderId="0"/>
    <xf numFmtId="0" fontId="81" fillId="8" borderId="0"/>
    <xf numFmtId="0" fontId="81" fillId="8" borderId="0"/>
    <xf numFmtId="0" fontId="81" fillId="8" borderId="0"/>
    <xf numFmtId="0" fontId="81" fillId="8" borderId="0"/>
    <xf numFmtId="0" fontId="81" fillId="8" borderId="0"/>
    <xf numFmtId="0" fontId="80" fillId="8" borderId="0"/>
    <xf numFmtId="0" fontId="81" fillId="8" borderId="0"/>
    <xf numFmtId="177" fontId="54" fillId="0" borderId="29" applyNumberFormat="0" applyFont="0" applyAlignment="0"/>
    <xf numFmtId="0" fontId="80" fillId="8" borderId="0"/>
    <xf numFmtId="0" fontId="80" fillId="8" borderId="0"/>
    <xf numFmtId="0" fontId="80" fillId="8" borderId="0"/>
    <xf numFmtId="0" fontId="81" fillId="8" borderId="0"/>
    <xf numFmtId="0" fontId="80" fillId="8" borderId="0"/>
    <xf numFmtId="0" fontId="80" fillId="8" borderId="0"/>
    <xf numFmtId="0" fontId="81" fillId="8" borderId="0"/>
    <xf numFmtId="0" fontId="80" fillId="8" borderId="0"/>
    <xf numFmtId="0" fontId="80" fillId="8" borderId="0"/>
    <xf numFmtId="0" fontId="80" fillId="8" borderId="0"/>
    <xf numFmtId="0" fontId="81" fillId="8" borderId="0"/>
    <xf numFmtId="0" fontId="80" fillId="8" borderId="0"/>
    <xf numFmtId="0" fontId="80" fillId="8" borderId="0"/>
    <xf numFmtId="0" fontId="80" fillId="8" borderId="0"/>
    <xf numFmtId="0" fontId="80" fillId="8" borderId="0"/>
    <xf numFmtId="0" fontId="80" fillId="8" borderId="0"/>
    <xf numFmtId="0" fontId="81" fillId="8" borderId="0"/>
    <xf numFmtId="0" fontId="81" fillId="8" borderId="0"/>
    <xf numFmtId="0" fontId="80" fillId="8" borderId="0"/>
    <xf numFmtId="0" fontId="80" fillId="8" borderId="0"/>
    <xf numFmtId="0" fontId="81" fillId="8" borderId="0"/>
    <xf numFmtId="0" fontId="80" fillId="8" borderId="0"/>
    <xf numFmtId="0" fontId="80" fillId="8" borderId="0"/>
    <xf numFmtId="0" fontId="81" fillId="8" borderId="0"/>
    <xf numFmtId="0" fontId="80" fillId="8" borderId="0"/>
    <xf numFmtId="0" fontId="80" fillId="8" borderId="0"/>
    <xf numFmtId="0" fontId="80" fillId="8" borderId="0"/>
    <xf numFmtId="0" fontId="80" fillId="8" borderId="0"/>
    <xf numFmtId="0" fontId="81" fillId="8" borderId="0"/>
    <xf numFmtId="0" fontId="81" fillId="8" borderId="0"/>
    <xf numFmtId="0" fontId="81" fillId="8" borderId="0"/>
    <xf numFmtId="0" fontId="80" fillId="8" borderId="0"/>
    <xf numFmtId="0" fontId="80" fillId="8" borderId="0"/>
    <xf numFmtId="0" fontId="80" fillId="8" borderId="0"/>
    <xf numFmtId="0" fontId="80" fillId="8" borderId="0"/>
    <xf numFmtId="0" fontId="80" fillId="8" borderId="0"/>
    <xf numFmtId="0" fontId="80" fillId="8" borderId="0"/>
    <xf numFmtId="0" fontId="80" fillId="8" borderId="0"/>
    <xf numFmtId="0" fontId="81" fillId="8" borderId="0"/>
    <xf numFmtId="0" fontId="81" fillId="8" borderId="0"/>
    <xf numFmtId="0" fontId="81" fillId="8" borderId="0"/>
    <xf numFmtId="0" fontId="80" fillId="8" borderId="0"/>
    <xf numFmtId="0" fontId="81" fillId="8" borderId="0"/>
    <xf numFmtId="0" fontId="82" fillId="0" borderId="4" applyNumberFormat="0" applyFont="0" applyBorder="0">
      <alignment horizontal="left" indent="2"/>
    </xf>
    <xf numFmtId="0" fontId="80" fillId="8" borderId="0"/>
    <xf numFmtId="0" fontId="82" fillId="0" borderId="4" applyNumberFormat="0" applyFont="0" applyBorder="0">
      <alignment horizontal="left" indent="2"/>
    </xf>
    <xf numFmtId="9" fontId="83" fillId="0" borderId="0" applyFont="0" applyFill="0" applyBorder="0" applyAlignment="0" applyProtection="0"/>
    <xf numFmtId="9" fontId="84" fillId="0" borderId="0" applyFont="0" applyFill="0" applyBorder="0" applyAlignment="0" applyProtection="0"/>
    <xf numFmtId="0" fontId="85" fillId="0" borderId="4" applyNumberFormat="0" applyFont="0" applyAlignment="0">
      <alignment horizontal="center" vertical="center" wrapText="1"/>
    </xf>
    <xf numFmtId="0" fontId="86" fillId="0" borderId="0"/>
    <xf numFmtId="0" fontId="87" fillId="9" borderId="30" applyFont="0" applyFill="0" applyAlignment="0">
      <alignment vertical="center" wrapText="1"/>
    </xf>
    <xf numFmtId="9" fontId="88" fillId="0" borderId="0" applyBorder="0" applyAlignment="0" applyProtection="0"/>
    <xf numFmtId="0" fontId="89" fillId="8" borderId="0"/>
    <xf numFmtId="0" fontId="89" fillId="8" borderId="0"/>
    <xf numFmtId="0" fontId="89" fillId="8" borderId="0"/>
    <xf numFmtId="0" fontId="89" fillId="8" borderId="0"/>
    <xf numFmtId="0" fontId="81" fillId="8" borderId="0"/>
    <xf numFmtId="0" fontId="81" fillId="8" borderId="0"/>
    <xf numFmtId="0" fontId="81" fillId="8" borderId="0"/>
    <xf numFmtId="0" fontId="81" fillId="8" borderId="0"/>
    <xf numFmtId="0" fontId="81" fillId="8" borderId="0"/>
    <xf numFmtId="0" fontId="89" fillId="8" borderId="0"/>
    <xf numFmtId="0" fontId="89" fillId="8" borderId="0"/>
    <xf numFmtId="0" fontId="89" fillId="8" borderId="0"/>
    <xf numFmtId="0" fontId="89" fillId="8" borderId="0"/>
    <xf numFmtId="0" fontId="81" fillId="8" borderId="0"/>
    <xf numFmtId="0" fontId="81" fillId="8" borderId="0"/>
    <xf numFmtId="0" fontId="81" fillId="8" borderId="0"/>
    <xf numFmtId="0" fontId="81" fillId="8" borderId="0"/>
    <xf numFmtId="0" fontId="89" fillId="8" borderId="0"/>
    <xf numFmtId="0" fontId="89" fillId="8" borderId="0"/>
    <xf numFmtId="0" fontId="81" fillId="8" borderId="0"/>
    <xf numFmtId="0" fontId="89" fillId="8" borderId="0"/>
    <xf numFmtId="0" fontId="89" fillId="8" borderId="0"/>
    <xf numFmtId="0" fontId="89" fillId="8" borderId="0"/>
    <xf numFmtId="0" fontId="89" fillId="8" borderId="0"/>
    <xf numFmtId="0" fontId="81" fillId="8" borderId="0"/>
    <xf numFmtId="0" fontId="89" fillId="8" borderId="0"/>
    <xf numFmtId="0" fontId="89" fillId="8" borderId="0"/>
    <xf numFmtId="0" fontId="89" fillId="8" borderId="0"/>
    <xf numFmtId="0" fontId="81" fillId="8" borderId="0"/>
    <xf numFmtId="0" fontId="81" fillId="8" borderId="0"/>
    <xf numFmtId="0" fontId="89" fillId="8" borderId="0"/>
    <xf numFmtId="0" fontId="81" fillId="8" borderId="0"/>
    <xf numFmtId="0" fontId="89" fillId="8" borderId="0"/>
    <xf numFmtId="0" fontId="89" fillId="8" borderId="0"/>
    <xf numFmtId="0" fontId="89" fillId="8" borderId="0"/>
    <xf numFmtId="0" fontId="89" fillId="8" borderId="0"/>
    <xf numFmtId="0" fontId="89" fillId="8" borderId="0"/>
    <xf numFmtId="0" fontId="89" fillId="8" borderId="0"/>
    <xf numFmtId="0" fontId="81" fillId="8" borderId="0"/>
    <xf numFmtId="0" fontId="89" fillId="8" borderId="0"/>
    <xf numFmtId="0" fontId="89" fillId="8" borderId="0"/>
    <xf numFmtId="0" fontId="81" fillId="8" borderId="0"/>
    <xf numFmtId="0" fontId="89" fillId="8" borderId="0"/>
    <xf numFmtId="0" fontId="81" fillId="8" borderId="0"/>
    <xf numFmtId="0" fontId="89" fillId="8" borderId="0"/>
    <xf numFmtId="0" fontId="89" fillId="8" borderId="0"/>
    <xf numFmtId="0" fontId="89" fillId="8" borderId="0"/>
    <xf numFmtId="0" fontId="89" fillId="8" borderId="0"/>
    <xf numFmtId="0" fontId="89" fillId="8" borderId="0"/>
    <xf numFmtId="0" fontId="81" fillId="8" borderId="0"/>
    <xf numFmtId="0" fontId="81" fillId="8" borderId="0"/>
    <xf numFmtId="0" fontId="89" fillId="8" borderId="0"/>
    <xf numFmtId="0" fontId="89" fillId="8" borderId="0"/>
    <xf numFmtId="0" fontId="81" fillId="8" borderId="0"/>
    <xf numFmtId="0" fontId="89" fillId="8" borderId="0"/>
    <xf numFmtId="0" fontId="89" fillId="8" borderId="0"/>
    <xf numFmtId="0" fontId="89" fillId="8" borderId="0"/>
    <xf numFmtId="0" fontId="89" fillId="8" borderId="0"/>
    <xf numFmtId="0" fontId="81" fillId="8" borderId="0"/>
    <xf numFmtId="0" fontId="81" fillId="8" borderId="0"/>
    <xf numFmtId="0" fontId="89" fillId="8" borderId="0"/>
    <xf numFmtId="0" fontId="81" fillId="8" borderId="0"/>
    <xf numFmtId="0" fontId="89" fillId="8" borderId="0"/>
    <xf numFmtId="0" fontId="89" fillId="8" borderId="0"/>
    <xf numFmtId="0" fontId="89" fillId="8" borderId="0"/>
    <xf numFmtId="0" fontId="81" fillId="8" borderId="0"/>
    <xf numFmtId="0" fontId="89" fillId="8" borderId="0"/>
    <xf numFmtId="0" fontId="81" fillId="8" borderId="0"/>
    <xf numFmtId="0" fontId="89" fillId="8" borderId="0"/>
    <xf numFmtId="0" fontId="81" fillId="8" borderId="0"/>
    <xf numFmtId="0" fontId="89" fillId="8" borderId="0"/>
    <xf numFmtId="0" fontId="81" fillId="8" borderId="0"/>
    <xf numFmtId="0" fontId="81" fillId="8" borderId="0"/>
    <xf numFmtId="0" fontId="89" fillId="8" borderId="0"/>
    <xf numFmtId="0" fontId="89" fillId="8" borderId="0"/>
    <xf numFmtId="0" fontId="81" fillId="8" borderId="0"/>
    <xf numFmtId="0" fontId="89" fillId="8" borderId="0"/>
    <xf numFmtId="0" fontId="81" fillId="8" borderId="0"/>
    <xf numFmtId="0" fontId="81" fillId="8" borderId="0"/>
    <xf numFmtId="0" fontId="81" fillId="8" borderId="0"/>
    <xf numFmtId="0" fontId="89" fillId="8" borderId="0"/>
    <xf numFmtId="0" fontId="81" fillId="8" borderId="0"/>
    <xf numFmtId="0" fontId="81" fillId="8" borderId="0"/>
    <xf numFmtId="0" fontId="81" fillId="8" borderId="0"/>
    <xf numFmtId="0" fontId="81" fillId="8" borderId="0"/>
    <xf numFmtId="0" fontId="81" fillId="8" borderId="0"/>
    <xf numFmtId="0" fontId="89" fillId="8" borderId="0"/>
    <xf numFmtId="0" fontId="81" fillId="8" borderId="0"/>
    <xf numFmtId="0" fontId="81" fillId="8" borderId="0"/>
    <xf numFmtId="0" fontId="81" fillId="8" borderId="0"/>
    <xf numFmtId="0" fontId="81" fillId="8" borderId="0"/>
    <xf numFmtId="0" fontId="81" fillId="8" borderId="0"/>
    <xf numFmtId="0" fontId="81" fillId="8" borderId="0"/>
    <xf numFmtId="0" fontId="89" fillId="8" borderId="0"/>
    <xf numFmtId="0" fontId="89" fillId="8" borderId="0"/>
    <xf numFmtId="0" fontId="89" fillId="8" borderId="0"/>
    <xf numFmtId="0" fontId="81" fillId="8" borderId="0"/>
    <xf numFmtId="0" fontId="89" fillId="8" borderId="0"/>
    <xf numFmtId="0" fontId="89" fillId="8" borderId="0"/>
    <xf numFmtId="0" fontId="89" fillId="8" borderId="0"/>
    <xf numFmtId="0" fontId="81" fillId="8" borderId="0"/>
    <xf numFmtId="0" fontId="81" fillId="8" borderId="0"/>
    <xf numFmtId="0" fontId="81" fillId="8" borderId="0"/>
    <xf numFmtId="0" fontId="81" fillId="8" borderId="0"/>
    <xf numFmtId="0" fontId="81" fillId="8" borderId="0"/>
    <xf numFmtId="0" fontId="89" fillId="8" borderId="0"/>
    <xf numFmtId="0" fontId="81" fillId="8" borderId="0"/>
    <xf numFmtId="0" fontId="81" fillId="8" borderId="0"/>
    <xf numFmtId="0" fontId="81" fillId="8" borderId="0"/>
    <xf numFmtId="0" fontId="81" fillId="8" borderId="0"/>
    <xf numFmtId="0" fontId="81" fillId="8" borderId="0"/>
    <xf numFmtId="0" fontId="81" fillId="8" borderId="0"/>
    <xf numFmtId="0" fontId="81" fillId="8" borderId="0"/>
    <xf numFmtId="0" fontId="89" fillId="8" borderId="0"/>
    <xf numFmtId="0" fontId="81" fillId="8" borderId="0"/>
    <xf numFmtId="0" fontId="89" fillId="8" borderId="0"/>
    <xf numFmtId="0" fontId="89" fillId="8" borderId="0"/>
    <xf numFmtId="0" fontId="89" fillId="8" borderId="0"/>
    <xf numFmtId="0" fontId="81" fillId="8" borderId="0"/>
    <xf numFmtId="0" fontId="89" fillId="8" borderId="0"/>
    <xf numFmtId="0" fontId="89" fillId="8" borderId="0"/>
    <xf numFmtId="0" fontId="81" fillId="8" borderId="0"/>
    <xf numFmtId="0" fontId="89" fillId="8" borderId="0"/>
    <xf numFmtId="0" fontId="89" fillId="8" borderId="0"/>
    <xf numFmtId="0" fontId="89" fillId="8" borderId="0"/>
    <xf numFmtId="0" fontId="81" fillId="8" borderId="0"/>
    <xf numFmtId="0" fontId="89" fillId="8" borderId="0"/>
    <xf numFmtId="0" fontId="89" fillId="8" borderId="0"/>
    <xf numFmtId="0" fontId="89" fillId="8" borderId="0"/>
    <xf numFmtId="0" fontId="89" fillId="8" borderId="0"/>
    <xf numFmtId="0" fontId="89" fillId="8" borderId="0"/>
    <xf numFmtId="0" fontId="81" fillId="8" borderId="0"/>
    <xf numFmtId="0" fontId="81" fillId="8" borderId="0"/>
    <xf numFmtId="0" fontId="89" fillId="8" borderId="0"/>
    <xf numFmtId="0" fontId="81" fillId="8" borderId="0"/>
    <xf numFmtId="0" fontId="89" fillId="8" borderId="0"/>
    <xf numFmtId="0" fontId="89" fillId="8" borderId="0"/>
    <xf numFmtId="0" fontId="81" fillId="8" borderId="0"/>
    <xf numFmtId="0" fontId="89" fillId="8" borderId="0"/>
    <xf numFmtId="0" fontId="89" fillId="8" borderId="0"/>
    <xf numFmtId="0" fontId="89" fillId="8" borderId="0"/>
    <xf numFmtId="0" fontId="89" fillId="8" borderId="0"/>
    <xf numFmtId="0" fontId="81" fillId="8" borderId="0"/>
    <xf numFmtId="0" fontId="81" fillId="8" borderId="0"/>
    <xf numFmtId="0" fontId="81" fillId="8" borderId="0"/>
    <xf numFmtId="0" fontId="89" fillId="8" borderId="0"/>
    <xf numFmtId="0" fontId="89" fillId="8" borderId="0"/>
    <xf numFmtId="0" fontId="89" fillId="8" borderId="0"/>
    <xf numFmtId="0" fontId="89" fillId="8" borderId="0"/>
    <xf numFmtId="0" fontId="89" fillId="8" borderId="0"/>
    <xf numFmtId="0" fontId="81" fillId="8" borderId="0"/>
    <xf numFmtId="0" fontId="81" fillId="8" borderId="0"/>
    <xf numFmtId="0" fontId="81" fillId="8" borderId="0"/>
    <xf numFmtId="0" fontId="89" fillId="8" borderId="0"/>
    <xf numFmtId="0" fontId="81" fillId="8" borderId="0"/>
    <xf numFmtId="0" fontId="82" fillId="0" borderId="4" applyNumberFormat="0" applyFont="0" applyBorder="0" applyAlignment="0">
      <alignment horizontal="center"/>
    </xf>
    <xf numFmtId="0" fontId="89" fillId="8" borderId="0"/>
    <xf numFmtId="0" fontId="82" fillId="0" borderId="4" applyNumberFormat="0" applyFont="0" applyBorder="0" applyAlignment="0">
      <alignment horizontal="center"/>
    </xf>
    <xf numFmtId="0" fontId="15" fillId="0" borderId="0"/>
    <xf numFmtId="0" fontId="90" fillId="10" borderId="0" applyNumberFormat="0" applyBorder="0" applyAlignment="0" applyProtection="0"/>
    <xf numFmtId="0" fontId="90" fillId="11" borderId="0" applyNumberFormat="0" applyBorder="0" applyAlignment="0" applyProtection="0"/>
    <xf numFmtId="0" fontId="90" fillId="12"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1" fillId="10" borderId="0" applyNumberFormat="0" applyBorder="0" applyAlignment="0" applyProtection="0">
      <alignment vertical="center"/>
    </xf>
    <xf numFmtId="0" fontId="91" fillId="11" borderId="0" applyNumberFormat="0" applyBorder="0" applyAlignment="0" applyProtection="0">
      <alignment vertical="center"/>
    </xf>
    <xf numFmtId="0" fontId="91" fillId="12" borderId="0" applyNumberFormat="0" applyBorder="0" applyAlignment="0" applyProtection="0">
      <alignment vertical="center"/>
    </xf>
    <xf numFmtId="0" fontId="91" fillId="13" borderId="0" applyNumberFormat="0" applyBorder="0" applyAlignment="0" applyProtection="0">
      <alignment vertical="center"/>
    </xf>
    <xf numFmtId="0" fontId="91" fillId="14" borderId="0" applyNumberFormat="0" applyBorder="0" applyAlignment="0" applyProtection="0">
      <alignment vertical="center"/>
    </xf>
    <xf numFmtId="0" fontId="91" fillId="15" borderId="0" applyNumberFormat="0" applyBorder="0" applyAlignment="0" applyProtection="0">
      <alignment vertical="center"/>
    </xf>
    <xf numFmtId="0" fontId="92" fillId="8" borderId="0"/>
    <xf numFmtId="0" fontId="92" fillId="8" borderId="0"/>
    <xf numFmtId="0" fontId="92" fillId="8" borderId="0"/>
    <xf numFmtId="0" fontId="92" fillId="8" borderId="0"/>
    <xf numFmtId="0" fontId="81" fillId="8" borderId="0"/>
    <xf numFmtId="0" fontId="81" fillId="8" borderId="0"/>
    <xf numFmtId="0" fontId="81" fillId="8" borderId="0"/>
    <xf numFmtId="0" fontId="81" fillId="8" borderId="0"/>
    <xf numFmtId="0" fontId="81" fillId="8" borderId="0"/>
    <xf numFmtId="0" fontId="92" fillId="8" borderId="0"/>
    <xf numFmtId="0" fontId="92" fillId="8" borderId="0"/>
    <xf numFmtId="0" fontId="92" fillId="8" borderId="0"/>
    <xf numFmtId="0" fontId="92" fillId="8" borderId="0"/>
    <xf numFmtId="0" fontId="81" fillId="8" borderId="0"/>
    <xf numFmtId="0" fontId="81" fillId="8" borderId="0"/>
    <xf numFmtId="0" fontId="81" fillId="8" borderId="0"/>
    <xf numFmtId="0" fontId="81" fillId="8" borderId="0"/>
    <xf numFmtId="0" fontId="92" fillId="8" borderId="0"/>
    <xf numFmtId="0" fontId="92" fillId="8" borderId="0"/>
    <xf numFmtId="0" fontId="81" fillId="8" borderId="0"/>
    <xf numFmtId="0" fontId="92" fillId="8" borderId="0"/>
    <xf numFmtId="0" fontId="92" fillId="8" borderId="0"/>
    <xf numFmtId="0" fontId="92" fillId="8" borderId="0"/>
    <xf numFmtId="0" fontId="92" fillId="8" borderId="0"/>
    <xf numFmtId="0" fontId="81" fillId="8" borderId="0"/>
    <xf numFmtId="0" fontId="92" fillId="8" borderId="0"/>
    <xf numFmtId="0" fontId="92" fillId="8" borderId="0"/>
    <xf numFmtId="0" fontId="92" fillId="8" borderId="0"/>
    <xf numFmtId="0" fontId="81" fillId="8" borderId="0"/>
    <xf numFmtId="0" fontId="81" fillId="8" borderId="0"/>
    <xf numFmtId="0" fontId="92" fillId="8" borderId="0"/>
    <xf numFmtId="0" fontId="81" fillId="8" borderId="0"/>
    <xf numFmtId="0" fontId="92" fillId="8" borderId="0"/>
    <xf numFmtId="0" fontId="92" fillId="8" borderId="0"/>
    <xf numFmtId="0" fontId="92" fillId="8" borderId="0"/>
    <xf numFmtId="0" fontId="92" fillId="8" borderId="0"/>
    <xf numFmtId="0" fontId="92" fillId="8" borderId="0"/>
    <xf numFmtId="0" fontId="92" fillId="8" borderId="0"/>
    <xf numFmtId="0" fontId="81" fillId="8" borderId="0"/>
    <xf numFmtId="0" fontId="92" fillId="8" borderId="0"/>
    <xf numFmtId="0" fontId="92" fillId="8" borderId="0"/>
    <xf numFmtId="0" fontId="81" fillId="8" borderId="0"/>
    <xf numFmtId="0" fontId="92" fillId="8" borderId="0"/>
    <xf numFmtId="0" fontId="81" fillId="8" borderId="0"/>
    <xf numFmtId="0" fontId="92" fillId="8" borderId="0"/>
    <xf numFmtId="0" fontId="92" fillId="8" borderId="0"/>
    <xf numFmtId="0" fontId="92" fillId="8" borderId="0"/>
    <xf numFmtId="0" fontId="92" fillId="8" borderId="0"/>
    <xf numFmtId="0" fontId="92" fillId="8" borderId="0"/>
    <xf numFmtId="0" fontId="81" fillId="8" borderId="0"/>
    <xf numFmtId="0" fontId="81" fillId="8" borderId="0"/>
    <xf numFmtId="0" fontId="92" fillId="8" borderId="0"/>
    <xf numFmtId="0" fontId="92" fillId="8" borderId="0"/>
    <xf numFmtId="0" fontId="81" fillId="8" borderId="0"/>
    <xf numFmtId="0" fontId="92" fillId="8" borderId="0"/>
    <xf numFmtId="0" fontId="92" fillId="8" borderId="0"/>
    <xf numFmtId="0" fontId="92" fillId="8" borderId="0"/>
    <xf numFmtId="0" fontId="92" fillId="8" borderId="0"/>
    <xf numFmtId="0" fontId="81" fillId="8" borderId="0"/>
    <xf numFmtId="0" fontId="81" fillId="8" borderId="0"/>
    <xf numFmtId="0" fontId="92" fillId="8" borderId="0"/>
    <xf numFmtId="0" fontId="81" fillId="8" borderId="0"/>
    <xf numFmtId="0" fontId="92" fillId="8" borderId="0"/>
    <xf numFmtId="0" fontId="92" fillId="8" borderId="0"/>
    <xf numFmtId="0" fontId="92" fillId="8" borderId="0"/>
    <xf numFmtId="0" fontId="81" fillId="8" borderId="0"/>
    <xf numFmtId="0" fontId="92" fillId="8" borderId="0"/>
    <xf numFmtId="0" fontId="81" fillId="8" borderId="0"/>
    <xf numFmtId="0" fontId="92" fillId="8" borderId="0"/>
    <xf numFmtId="0" fontId="81" fillId="8" borderId="0"/>
    <xf numFmtId="0" fontId="92" fillId="8" borderId="0"/>
    <xf numFmtId="0" fontId="81" fillId="8" borderId="0"/>
    <xf numFmtId="0" fontId="81" fillId="8" borderId="0"/>
    <xf numFmtId="0" fontId="92" fillId="8" borderId="0"/>
    <xf numFmtId="0" fontId="92" fillId="8" borderId="0"/>
    <xf numFmtId="0" fontId="81" fillId="8" borderId="0"/>
    <xf numFmtId="0" fontId="92" fillId="8" borderId="0"/>
    <xf numFmtId="0" fontId="81" fillId="8" borderId="0"/>
    <xf numFmtId="0" fontId="81" fillId="8" borderId="0"/>
    <xf numFmtId="0" fontId="81" fillId="8" borderId="0"/>
    <xf numFmtId="0" fontId="92" fillId="8" borderId="0"/>
    <xf numFmtId="0" fontId="81" fillId="8" borderId="0"/>
    <xf numFmtId="0" fontId="81" fillId="8" borderId="0"/>
    <xf numFmtId="0" fontId="81" fillId="8" borderId="0"/>
    <xf numFmtId="0" fontId="81" fillId="8" borderId="0"/>
    <xf numFmtId="0" fontId="81" fillId="8" borderId="0"/>
    <xf numFmtId="0" fontId="92" fillId="8" borderId="0"/>
    <xf numFmtId="0" fontId="81" fillId="8" borderId="0"/>
    <xf numFmtId="0" fontId="81" fillId="8" borderId="0"/>
    <xf numFmtId="0" fontId="81" fillId="8" borderId="0"/>
    <xf numFmtId="0" fontId="81" fillId="8" borderId="0"/>
    <xf numFmtId="0" fontId="81" fillId="8" borderId="0"/>
    <xf numFmtId="0" fontId="81" fillId="8" borderId="0"/>
    <xf numFmtId="0" fontId="92" fillId="8" borderId="0"/>
    <xf numFmtId="0" fontId="92" fillId="8" borderId="0"/>
    <xf numFmtId="0" fontId="92" fillId="8" borderId="0"/>
    <xf numFmtId="0" fontId="81" fillId="8" borderId="0"/>
    <xf numFmtId="0" fontId="92" fillId="8" borderId="0"/>
    <xf numFmtId="0" fontId="92" fillId="8" borderId="0"/>
    <xf numFmtId="0" fontId="92" fillId="8" borderId="0"/>
    <xf numFmtId="0" fontId="81" fillId="8" borderId="0"/>
    <xf numFmtId="0" fontId="81" fillId="8" borderId="0"/>
    <xf numFmtId="0" fontId="81" fillId="8" borderId="0"/>
    <xf numFmtId="0" fontId="81" fillId="8" borderId="0"/>
    <xf numFmtId="0" fontId="81" fillId="8" borderId="0"/>
    <xf numFmtId="0" fontId="92" fillId="8" borderId="0"/>
    <xf numFmtId="0" fontId="81" fillId="8" borderId="0"/>
    <xf numFmtId="0" fontId="81" fillId="8" borderId="0"/>
    <xf numFmtId="0" fontId="81" fillId="8" borderId="0"/>
    <xf numFmtId="0" fontId="81" fillId="8" borderId="0"/>
    <xf numFmtId="0" fontId="81" fillId="8" borderId="0"/>
    <xf numFmtId="0" fontId="81" fillId="8" borderId="0"/>
    <xf numFmtId="0" fontId="81" fillId="8" borderId="0"/>
    <xf numFmtId="0" fontId="92" fillId="8" borderId="0"/>
    <xf numFmtId="0" fontId="81" fillId="8" borderId="0"/>
    <xf numFmtId="0" fontId="92" fillId="8" borderId="0"/>
    <xf numFmtId="0" fontId="92" fillId="8" borderId="0"/>
    <xf numFmtId="0" fontId="92" fillId="8" borderId="0"/>
    <xf numFmtId="0" fontId="81" fillId="8" borderId="0"/>
    <xf numFmtId="0" fontId="92" fillId="8" borderId="0"/>
    <xf numFmtId="0" fontId="92" fillId="8" borderId="0"/>
    <xf numFmtId="0" fontId="81" fillId="8" borderId="0"/>
    <xf numFmtId="0" fontId="92" fillId="8" borderId="0"/>
    <xf numFmtId="0" fontId="92" fillId="8" borderId="0"/>
    <xf numFmtId="0" fontId="92" fillId="8" borderId="0"/>
    <xf numFmtId="0" fontId="81" fillId="8" borderId="0"/>
    <xf numFmtId="0" fontId="92" fillId="8" borderId="0"/>
    <xf numFmtId="0" fontId="92" fillId="8" borderId="0"/>
    <xf numFmtId="0" fontId="92" fillId="8" borderId="0"/>
    <xf numFmtId="0" fontId="92" fillId="8" borderId="0"/>
    <xf numFmtId="0" fontId="92" fillId="8" borderId="0"/>
    <xf numFmtId="0" fontId="81" fillId="8" borderId="0"/>
    <xf numFmtId="0" fontId="81" fillId="8" borderId="0"/>
    <xf numFmtId="0" fontId="92" fillId="8" borderId="0"/>
    <xf numFmtId="0" fontId="81" fillId="8" borderId="0"/>
    <xf numFmtId="0" fontId="92" fillId="8" borderId="0"/>
    <xf numFmtId="0" fontId="92" fillId="8" borderId="0"/>
    <xf numFmtId="0" fontId="81" fillId="8" borderId="0"/>
    <xf numFmtId="0" fontId="92" fillId="8" borderId="0"/>
    <xf numFmtId="0" fontId="92" fillId="8" borderId="0"/>
    <xf numFmtId="0" fontId="92" fillId="8" borderId="0"/>
    <xf numFmtId="0" fontId="92" fillId="8" borderId="0"/>
    <xf numFmtId="0" fontId="81" fillId="8" borderId="0"/>
    <xf numFmtId="0" fontId="81" fillId="8" borderId="0"/>
    <xf numFmtId="0" fontId="81" fillId="8" borderId="0"/>
    <xf numFmtId="0" fontId="92" fillId="8" borderId="0"/>
    <xf numFmtId="0" fontId="92" fillId="8" borderId="0"/>
    <xf numFmtId="0" fontId="92" fillId="8" borderId="0"/>
    <xf numFmtId="0" fontId="92" fillId="8" borderId="0"/>
    <xf numFmtId="0" fontId="81" fillId="8" borderId="0"/>
    <xf numFmtId="0" fontId="81" fillId="8" borderId="0"/>
    <xf numFmtId="0" fontId="81" fillId="8" borderId="0"/>
    <xf numFmtId="0" fontId="92" fillId="8" borderId="0"/>
    <xf numFmtId="0" fontId="81" fillId="8" borderId="0"/>
    <xf numFmtId="0" fontId="66" fillId="0" borderId="31">
      <alignment vertical="center"/>
    </xf>
    <xf numFmtId="0" fontId="93"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81" fillId="0" borderId="0">
      <alignment wrapText="1"/>
    </xf>
    <xf numFmtId="0" fontId="93" fillId="0" borderId="0">
      <alignment wrapText="1"/>
    </xf>
    <xf numFmtId="0" fontId="81" fillId="0" borderId="0">
      <alignment wrapText="1"/>
    </xf>
    <xf numFmtId="0" fontId="93" fillId="0" borderId="0">
      <alignment wrapText="1"/>
    </xf>
    <xf numFmtId="0" fontId="81" fillId="0" borderId="0">
      <alignment wrapText="1"/>
    </xf>
    <xf numFmtId="0" fontId="81"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90" fillId="16"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6" borderId="0" applyNumberFormat="0" applyBorder="0" applyAlignment="0" applyProtection="0"/>
    <xf numFmtId="0" fontId="90" fillId="19" borderId="0" applyNumberFormat="0" applyBorder="0" applyAlignment="0" applyProtection="0"/>
    <xf numFmtId="0" fontId="91" fillId="16" borderId="0" applyNumberFormat="0" applyBorder="0" applyAlignment="0" applyProtection="0">
      <alignment vertical="center"/>
    </xf>
    <xf numFmtId="0" fontId="91" fillId="17" borderId="0" applyNumberFormat="0" applyBorder="0" applyAlignment="0" applyProtection="0">
      <alignment vertical="center"/>
    </xf>
    <xf numFmtId="0" fontId="91" fillId="18" borderId="0" applyNumberFormat="0" applyBorder="0" applyAlignment="0" applyProtection="0">
      <alignment vertical="center"/>
    </xf>
    <xf numFmtId="0" fontId="91" fillId="13" borderId="0" applyNumberFormat="0" applyBorder="0" applyAlignment="0" applyProtection="0">
      <alignment vertical="center"/>
    </xf>
    <xf numFmtId="0" fontId="91" fillId="16" borderId="0" applyNumberFormat="0" applyBorder="0" applyAlignment="0" applyProtection="0">
      <alignment vertical="center"/>
    </xf>
    <xf numFmtId="0" fontId="91" fillId="19" borderId="0" applyNumberFormat="0" applyBorder="0" applyAlignment="0" applyProtection="0">
      <alignment vertical="center"/>
    </xf>
    <xf numFmtId="185" fontId="94" fillId="0" borderId="23" applyNumberFormat="0" applyFont="0" applyBorder="0" applyAlignment="0">
      <alignment horizontal="center" vertical="center"/>
    </xf>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95" fillId="20" borderId="0" applyNumberFormat="0" applyBorder="0" applyAlignment="0" applyProtection="0"/>
    <xf numFmtId="0" fontId="95" fillId="17" borderId="0" applyNumberFormat="0" applyBorder="0" applyAlignment="0" applyProtection="0"/>
    <xf numFmtId="0" fontId="95" fillId="18" borderId="0" applyNumberFormat="0" applyBorder="0" applyAlignment="0" applyProtection="0"/>
    <xf numFmtId="0" fontId="95" fillId="21" borderId="0" applyNumberFormat="0" applyBorder="0" applyAlignment="0" applyProtection="0"/>
    <xf numFmtId="0" fontId="95" fillId="22" borderId="0" applyNumberFormat="0" applyBorder="0" applyAlignment="0" applyProtection="0"/>
    <xf numFmtId="0" fontId="95" fillId="23" borderId="0" applyNumberFormat="0" applyBorder="0" applyAlignment="0" applyProtection="0"/>
    <xf numFmtId="0" fontId="96" fillId="20" borderId="0" applyNumberFormat="0" applyBorder="0" applyAlignment="0" applyProtection="0">
      <alignment vertical="center"/>
    </xf>
    <xf numFmtId="0" fontId="96" fillId="17" borderId="0" applyNumberFormat="0" applyBorder="0" applyAlignment="0" applyProtection="0">
      <alignment vertical="center"/>
    </xf>
    <xf numFmtId="0" fontId="96" fillId="18" borderId="0" applyNumberFormat="0" applyBorder="0" applyAlignment="0" applyProtection="0">
      <alignment vertical="center"/>
    </xf>
    <xf numFmtId="0" fontId="96" fillId="21" borderId="0" applyNumberFormat="0" applyBorder="0" applyAlignment="0" applyProtection="0">
      <alignment vertical="center"/>
    </xf>
    <xf numFmtId="0" fontId="96" fillId="22" borderId="0" applyNumberFormat="0" applyBorder="0" applyAlignment="0" applyProtection="0">
      <alignment vertical="center"/>
    </xf>
    <xf numFmtId="0" fontId="96" fillId="23" borderId="0" applyNumberFormat="0" applyBorder="0" applyAlignment="0" applyProtection="0">
      <alignment vertical="center"/>
    </xf>
    <xf numFmtId="9" fontId="37" fillId="0" borderId="0"/>
    <xf numFmtId="0" fontId="97" fillId="0" borderId="0" applyFont="0" applyFill="0" applyBorder="0" applyAlignment="0" applyProtection="0"/>
    <xf numFmtId="0" fontId="98"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95" fillId="24" borderId="0" applyNumberFormat="0" applyBorder="0" applyAlignment="0" applyProtection="0"/>
    <xf numFmtId="168" fontId="2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215" fontId="57" fillId="0" borderId="0" applyFont="0" applyFill="0" applyBorder="0" applyAlignment="0" applyProtection="0"/>
    <xf numFmtId="0" fontId="101" fillId="0" borderId="0" applyFont="0" applyFill="0" applyBorder="0" applyAlignment="0" applyProtection="0"/>
    <xf numFmtId="0"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101" fillId="0" borderId="0" applyFont="0" applyFill="0" applyBorder="0" applyAlignment="0" applyProtection="0"/>
    <xf numFmtId="0" fontId="100" fillId="0" borderId="0" applyFont="0" applyFill="0" applyBorder="0" applyAlignment="0" applyProtection="0"/>
    <xf numFmtId="0" fontId="102" fillId="0" borderId="0" applyFont="0" applyFill="0" applyBorder="0" applyAlignment="0" applyProtection="0"/>
    <xf numFmtId="0" fontId="103" fillId="0" borderId="0" applyFont="0" applyFill="0" applyBorder="0" applyAlignment="0" applyProtection="0"/>
    <xf numFmtId="216" fontId="99" fillId="0" borderId="0" applyFont="0" applyFill="0" applyBorder="0" applyAlignment="0" applyProtection="0"/>
    <xf numFmtId="0" fontId="104" fillId="0" borderId="0" applyFont="0" applyFill="0" applyBorder="0" applyAlignment="0" applyProtection="0"/>
    <xf numFmtId="0" fontId="99" fillId="0" borderId="0" applyFont="0" applyFill="0" applyBorder="0" applyAlignment="0" applyProtection="0"/>
    <xf numFmtId="0" fontId="104" fillId="0" borderId="0" applyFont="0" applyFill="0" applyBorder="0" applyAlignment="0" applyProtection="0"/>
    <xf numFmtId="0" fontId="99" fillId="0" borderId="0" applyFont="0" applyFill="0" applyBorder="0" applyAlignment="0" applyProtection="0"/>
    <xf numFmtId="217" fontId="13" fillId="0" borderId="0" applyFont="0" applyFill="0" applyBorder="0" applyAlignment="0" applyProtection="0"/>
    <xf numFmtId="0" fontId="102" fillId="0" borderId="0" applyFont="0" applyFill="0" applyBorder="0" applyAlignment="0" applyProtection="0"/>
    <xf numFmtId="0" fontId="103" fillId="0" borderId="0" applyFont="0" applyFill="0" applyBorder="0" applyAlignment="0" applyProtection="0"/>
    <xf numFmtId="218" fontId="2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105" fillId="0" borderId="0" applyFont="0" applyFill="0" applyBorder="0" applyAlignment="0" applyProtection="0"/>
    <xf numFmtId="0" fontId="102" fillId="0" borderId="0" applyFont="0" applyFill="0" applyBorder="0" applyAlignment="0" applyProtection="0"/>
    <xf numFmtId="0" fontId="10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101" fillId="0" borderId="0" applyFont="0" applyFill="0" applyBorder="0" applyAlignment="0" applyProtection="0"/>
    <xf numFmtId="0" fontId="100" fillId="0" borderId="0" applyFont="0" applyFill="0" applyBorder="0" applyAlignment="0" applyProtection="0"/>
    <xf numFmtId="0" fontId="102" fillId="0" borderId="0" applyFont="0" applyFill="0" applyBorder="0" applyAlignment="0" applyProtection="0"/>
    <xf numFmtId="0" fontId="103" fillId="0" borderId="0" applyFont="0" applyFill="0" applyBorder="0" applyAlignment="0" applyProtection="0"/>
    <xf numFmtId="219" fontId="99" fillId="0" borderId="0" applyFont="0" applyFill="0" applyBorder="0" applyAlignment="0" applyProtection="0"/>
    <xf numFmtId="0" fontId="104" fillId="0" borderId="0" applyFont="0" applyFill="0" applyBorder="0" applyAlignment="0" applyProtection="0"/>
    <xf numFmtId="0" fontId="99" fillId="0" borderId="0" applyFont="0" applyFill="0" applyBorder="0" applyAlignment="0" applyProtection="0"/>
    <xf numFmtId="0" fontId="104" fillId="0" borderId="0" applyFont="0" applyFill="0" applyBorder="0" applyAlignment="0" applyProtection="0"/>
    <xf numFmtId="0" fontId="99" fillId="0" borderId="0" applyFont="0" applyFill="0" applyBorder="0" applyAlignment="0" applyProtection="0"/>
    <xf numFmtId="220" fontId="13" fillId="0" borderId="0" applyFont="0" applyFill="0" applyBorder="0" applyAlignment="0" applyProtection="0"/>
    <xf numFmtId="0" fontId="102" fillId="0" borderId="0" applyFont="0" applyFill="0" applyBorder="0" applyAlignment="0" applyProtection="0"/>
    <xf numFmtId="0" fontId="103" fillId="0" borderId="0" applyFont="0" applyFill="0" applyBorder="0" applyAlignment="0" applyProtection="0"/>
    <xf numFmtId="0" fontId="97" fillId="0" borderId="0" applyFont="0" applyFill="0" applyBorder="0" applyAlignment="0" applyProtection="0"/>
    <xf numFmtId="0" fontId="97" fillId="0" borderId="0" applyFont="0" applyFill="0" applyBorder="0" applyAlignment="0" applyProtection="0"/>
    <xf numFmtId="176" fontId="14" fillId="0" borderId="0">
      <protection locked="0"/>
    </xf>
    <xf numFmtId="0" fontId="76" fillId="0" borderId="32" applyFont="0" applyFill="0" applyBorder="0" applyAlignment="0" applyProtection="0">
      <alignment horizontal="center" vertical="center"/>
    </xf>
    <xf numFmtId="0" fontId="106" fillId="0" borderId="0">
      <alignment horizontal="center" wrapText="1"/>
      <protection locked="0"/>
    </xf>
    <xf numFmtId="0" fontId="107" fillId="0" borderId="0" applyFont="0"/>
    <xf numFmtId="169" fontId="23" fillId="0" borderId="0" applyFont="0" applyFill="0" applyBorder="0" applyAlignment="0" applyProtection="0"/>
    <xf numFmtId="0" fontId="108" fillId="0" borderId="0" applyFont="0" applyFill="0" applyBorder="0" applyAlignment="0" applyProtection="0"/>
    <xf numFmtId="0" fontId="100" fillId="0" borderId="0" applyFont="0" applyFill="0" applyBorder="0" applyAlignment="0" applyProtection="0"/>
    <xf numFmtId="0" fontId="105" fillId="0" borderId="0" applyFont="0" applyFill="0" applyBorder="0" applyAlignment="0" applyProtection="0"/>
    <xf numFmtId="0" fontId="101" fillId="0" borderId="0" applyFont="0" applyFill="0" applyBorder="0" applyAlignment="0" applyProtection="0"/>
    <xf numFmtId="0" fontId="100" fillId="0" borderId="0" applyFont="0" applyFill="0" applyBorder="0" applyAlignment="0" applyProtection="0"/>
    <xf numFmtId="0" fontId="102" fillId="0" borderId="0" applyFont="0" applyFill="0" applyBorder="0" applyAlignment="0" applyProtection="0"/>
    <xf numFmtId="0" fontId="103" fillId="0" borderId="0" applyFont="0" applyFill="0" applyBorder="0" applyAlignment="0" applyProtection="0"/>
    <xf numFmtId="221" fontId="99" fillId="0" borderId="0" applyFont="0" applyFill="0" applyBorder="0" applyAlignment="0" applyProtection="0"/>
    <xf numFmtId="0" fontId="100" fillId="0" borderId="0" applyFont="0" applyFill="0" applyBorder="0" applyAlignment="0" applyProtection="0"/>
    <xf numFmtId="178" fontId="99" fillId="0" borderId="0" applyFont="0" applyFill="0" applyBorder="0" applyAlignment="0" applyProtection="0"/>
    <xf numFmtId="0" fontId="104" fillId="0" borderId="0" applyFont="0" applyFill="0" applyBorder="0" applyAlignment="0" applyProtection="0"/>
    <xf numFmtId="0" fontId="109" fillId="0" borderId="0" applyFont="0" applyFill="0" applyBorder="0" applyAlignment="0" applyProtection="0"/>
    <xf numFmtId="178" fontId="110" fillId="0" borderId="0" applyFont="0" applyFill="0" applyBorder="0" applyAlignment="0" applyProtection="0"/>
    <xf numFmtId="0" fontId="102" fillId="0" borderId="0" applyFont="0" applyFill="0" applyBorder="0" applyAlignment="0" applyProtection="0"/>
    <xf numFmtId="0" fontId="103" fillId="0" borderId="0" applyFont="0" applyFill="0" applyBorder="0" applyAlignment="0" applyProtection="0"/>
    <xf numFmtId="195" fontId="104"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222" fontId="57" fillId="0" borderId="0" applyFont="0" applyFill="0" applyBorder="0" applyAlignment="0" applyProtection="0"/>
    <xf numFmtId="0" fontId="102" fillId="0" borderId="0" applyFont="0" applyFill="0" applyBorder="0" applyAlignment="0" applyProtection="0"/>
    <xf numFmtId="0" fontId="103" fillId="0" borderId="0" applyFont="0" applyFill="0" applyBorder="0" applyAlignment="0" applyProtection="0"/>
    <xf numFmtId="223" fontId="99" fillId="0" borderId="0" applyFont="0" applyFill="0" applyBorder="0" applyAlignment="0" applyProtection="0"/>
    <xf numFmtId="0" fontId="104" fillId="0" borderId="0" applyFont="0" applyFill="0" applyBorder="0" applyAlignment="0" applyProtection="0"/>
    <xf numFmtId="195" fontId="99" fillId="0" borderId="0" applyFont="0" applyFill="0" applyBorder="0" applyAlignment="0" applyProtection="0"/>
    <xf numFmtId="0" fontId="104" fillId="0" borderId="0" applyFont="0" applyFill="0" applyBorder="0" applyAlignment="0" applyProtection="0"/>
    <xf numFmtId="0" fontId="109" fillId="0" borderId="0" applyFont="0" applyFill="0" applyBorder="0" applyAlignment="0" applyProtection="0"/>
    <xf numFmtId="195" fontId="110" fillId="0" borderId="0" applyFont="0" applyFill="0" applyBorder="0" applyAlignment="0" applyProtection="0"/>
    <xf numFmtId="0" fontId="102" fillId="0" borderId="0" applyFont="0" applyFill="0" applyBorder="0" applyAlignment="0" applyProtection="0"/>
    <xf numFmtId="0" fontId="103" fillId="0" borderId="0" applyFont="0" applyFill="0" applyBorder="0" applyAlignment="0" applyProtection="0"/>
    <xf numFmtId="176" fontId="14" fillId="0" borderId="0">
      <protection locked="0"/>
    </xf>
    <xf numFmtId="168" fontId="13" fillId="0" borderId="0" applyFont="0" applyFill="0" applyBorder="0" applyAlignment="0" applyProtection="0"/>
    <xf numFmtId="224" fontId="33" fillId="0" borderId="0"/>
    <xf numFmtId="0" fontId="111" fillId="0" borderId="0"/>
    <xf numFmtId="225" fontId="23" fillId="0" borderId="4">
      <alignment wrapText="1"/>
      <protection locked="0"/>
    </xf>
    <xf numFmtId="0" fontId="62" fillId="0" borderId="0" applyNumberFormat="0" applyFill="0" applyBorder="0" applyAlignment="0" applyProtection="0"/>
    <xf numFmtId="0" fontId="17" fillId="0" borderId="33" applyNumberFormat="0" applyFill="0" applyAlignment="0" applyProtection="0">
      <alignment horizontal="center"/>
    </xf>
    <xf numFmtId="0" fontId="109" fillId="0" borderId="0"/>
    <xf numFmtId="0" fontId="97" fillId="0" borderId="0"/>
    <xf numFmtId="0" fontId="112" fillId="0" borderId="0"/>
    <xf numFmtId="0" fontId="113" fillId="0" borderId="0"/>
    <xf numFmtId="0" fontId="102" fillId="0" borderId="0"/>
    <xf numFmtId="0" fontId="103" fillId="0" borderId="0"/>
    <xf numFmtId="0" fontId="99" fillId="0" borderId="0"/>
    <xf numFmtId="0" fontId="104" fillId="0" borderId="0"/>
    <xf numFmtId="0" fontId="99" fillId="0" borderId="0"/>
    <xf numFmtId="0" fontId="104" fillId="0" borderId="0"/>
    <xf numFmtId="0" fontId="101" fillId="0" borderId="0"/>
    <xf numFmtId="0" fontId="100" fillId="0" borderId="0"/>
    <xf numFmtId="0" fontId="99" fillId="0" borderId="0"/>
    <xf numFmtId="0" fontId="104" fillId="0" borderId="0"/>
    <xf numFmtId="0" fontId="114" fillId="0" borderId="0"/>
    <xf numFmtId="0" fontId="115" fillId="0" borderId="0"/>
    <xf numFmtId="0" fontId="99" fillId="0" borderId="0"/>
    <xf numFmtId="0" fontId="103" fillId="0" borderId="0"/>
    <xf numFmtId="0" fontId="99" fillId="0" borderId="0"/>
    <xf numFmtId="0" fontId="99" fillId="0" borderId="0"/>
    <xf numFmtId="0" fontId="104" fillId="0" borderId="0"/>
    <xf numFmtId="0" fontId="105" fillId="0" borderId="0"/>
    <xf numFmtId="0" fontId="116" fillId="0" borderId="0"/>
    <xf numFmtId="0" fontId="99" fillId="0" borderId="0" applyBorder="0"/>
    <xf numFmtId="0" fontId="104" fillId="0" borderId="0" applyBorder="0"/>
    <xf numFmtId="0" fontId="101" fillId="0" borderId="0"/>
    <xf numFmtId="0" fontId="100" fillId="0" borderId="0"/>
    <xf numFmtId="0" fontId="99" fillId="0" borderId="0"/>
    <xf numFmtId="0" fontId="104" fillId="0" borderId="0"/>
    <xf numFmtId="0" fontId="99" fillId="0" borderId="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8"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29"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30"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0" fontId="117" fillId="25" borderId="34" applyNumberFormat="0" applyAlignment="0" applyProtection="0"/>
    <xf numFmtId="0" fontId="118" fillId="0" borderId="0"/>
    <xf numFmtId="232" fontId="54" fillId="0" borderId="0" applyFont="0" applyFill="0" applyBorder="0" applyAlignment="0" applyProtection="0"/>
    <xf numFmtId="169" fontId="15" fillId="0" borderId="0" applyFont="0" applyFill="0" applyBorder="0" applyAlignment="0" applyProtection="0"/>
    <xf numFmtId="0" fontId="23" fillId="0" borderId="0"/>
    <xf numFmtId="1" fontId="119" fillId="0" borderId="12" applyBorder="0"/>
    <xf numFmtId="233" fontId="120" fillId="0" borderId="0"/>
    <xf numFmtId="233" fontId="120" fillId="0" borderId="0"/>
    <xf numFmtId="233" fontId="120" fillId="0" borderId="0"/>
    <xf numFmtId="233" fontId="120" fillId="0" borderId="0"/>
    <xf numFmtId="233" fontId="120" fillId="0" borderId="0"/>
    <xf numFmtId="233" fontId="120" fillId="0" borderId="0"/>
    <xf numFmtId="233" fontId="120" fillId="0" borderId="0"/>
    <xf numFmtId="233" fontId="120" fillId="0" borderId="0"/>
    <xf numFmtId="38" fontId="12" fillId="0" borderId="0" applyFont="0" applyFill="0" applyBorder="0" applyAlignment="0" applyProtection="0">
      <alignment vertical="center"/>
    </xf>
    <xf numFmtId="38" fontId="121" fillId="0" borderId="0" applyFont="0" applyFill="0" applyBorder="0" applyAlignment="0" applyProtection="0"/>
    <xf numFmtId="38" fontId="122" fillId="0" borderId="0" applyFont="0" applyFill="0" applyBorder="0" applyAlignment="0" applyProtection="0">
      <alignment vertical="center"/>
    </xf>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226" fontId="23" fillId="0" borderId="0" applyFont="0" applyFill="0" applyBorder="0" applyAlignment="0" applyProtection="0"/>
    <xf numFmtId="169" fontId="123" fillId="0" borderId="11" applyBorder="0" applyAlignment="0"/>
    <xf numFmtId="171" fontId="23" fillId="0" borderId="0" applyFont="0" applyFill="0" applyBorder="0" applyAlignment="0" applyProtection="0"/>
    <xf numFmtId="171" fontId="23" fillId="0" borderId="0" applyFont="0" applyFill="0" applyBorder="0" applyAlignment="0" applyProtection="0"/>
    <xf numFmtId="171" fontId="90" fillId="0" borderId="0" applyFont="0" applyFill="0" applyBorder="0" applyAlignment="0" applyProtection="0"/>
    <xf numFmtId="171" fontId="1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3" fillId="0" borderId="0" applyFont="0" applyFill="0" applyBorder="0" applyAlignment="0" applyProtection="0"/>
    <xf numFmtId="171" fontId="1" fillId="0" borderId="0" applyFont="0" applyFill="0" applyBorder="0" applyAlignment="0" applyProtection="0"/>
    <xf numFmtId="234" fontId="124" fillId="0" borderId="0" applyFont="0" applyFill="0" applyBorder="0" applyAlignment="0" applyProtection="0"/>
    <xf numFmtId="234" fontId="124" fillId="0" borderId="0" applyFont="0" applyFill="0" applyBorder="0" applyAlignment="0" applyProtection="0"/>
    <xf numFmtId="43" fontId="23" fillId="0" borderId="0" applyFont="0" applyFill="0" applyBorder="0" applyAlignment="0" applyProtection="0"/>
    <xf numFmtId="234" fontId="124" fillId="0" borderId="0" applyFont="0" applyFill="0" applyBorder="0" applyAlignment="0" applyProtection="0"/>
    <xf numFmtId="234" fontId="124" fillId="0" borderId="0" applyFont="0" applyFill="0" applyBorder="0" applyAlignment="0" applyProtection="0"/>
    <xf numFmtId="43" fontId="15" fillId="0" borderId="0" applyFont="0" applyFill="0" applyBorder="0" applyAlignment="0" applyProtection="0"/>
    <xf numFmtId="171" fontId="56" fillId="0" borderId="0" applyFont="0" applyFill="0" applyBorder="0" applyAlignment="0" applyProtection="0"/>
    <xf numFmtId="171" fontId="23" fillId="0" borderId="0" applyFont="0" applyFill="0" applyBorder="0" applyAlignment="0" applyProtection="0"/>
    <xf numFmtId="171" fontId="23" fillId="0" borderId="0" applyFont="0" applyFill="0" applyBorder="0" applyAlignment="0" applyProtection="0"/>
    <xf numFmtId="171" fontId="23" fillId="0" borderId="0" applyFont="0" applyFill="0" applyBorder="0" applyAlignment="0" applyProtection="0"/>
    <xf numFmtId="171" fontId="23" fillId="0" borderId="0" applyNumberFormat="0" applyFill="0" applyBorder="0" applyAlignment="0" applyProtection="0"/>
    <xf numFmtId="235" fontId="28" fillId="0" borderId="0" applyFill="0" applyBorder="0" applyAlignment="0" applyProtection="0"/>
    <xf numFmtId="40" fontId="125" fillId="0" borderId="0" applyFont="0" applyFill="0" applyBorder="0" applyAlignment="0" applyProtection="0"/>
    <xf numFmtId="171" fontId="23" fillId="0" borderId="0" applyFont="0" applyFill="0" applyBorder="0" applyAlignment="0" applyProtection="0"/>
    <xf numFmtId="171" fontId="23" fillId="0" borderId="0" applyFont="0" applyFill="0" applyBorder="0" applyAlignment="0" applyProtection="0"/>
    <xf numFmtId="234" fontId="124" fillId="0" borderId="0" applyFont="0" applyFill="0" applyBorder="0" applyAlignment="0" applyProtection="0"/>
    <xf numFmtId="234" fontId="124" fillId="0" borderId="0" applyFont="0" applyFill="0" applyBorder="0" applyAlignment="0" applyProtection="0"/>
    <xf numFmtId="234" fontId="124" fillId="0" borderId="0" applyFont="0" applyFill="0" applyBorder="0" applyAlignment="0" applyProtection="0"/>
    <xf numFmtId="40" fontId="12" fillId="0" borderId="0" applyFont="0" applyFill="0" applyBorder="0" applyAlignment="0" applyProtection="0">
      <alignment vertical="center"/>
    </xf>
    <xf numFmtId="171" fontId="90" fillId="0" borderId="0" applyFont="0" applyFill="0" applyBorder="0" applyAlignment="0" applyProtection="0"/>
    <xf numFmtId="171" fontId="90" fillId="0" borderId="0" applyFont="0" applyFill="0" applyBorder="0" applyAlignment="0" applyProtection="0"/>
    <xf numFmtId="171" fontId="90" fillId="0" borderId="0" applyFont="0" applyFill="0" applyBorder="0" applyAlignment="0" applyProtection="0"/>
    <xf numFmtId="171" fontId="90" fillId="0" borderId="0" applyFont="0" applyFill="0" applyBorder="0" applyAlignment="0" applyProtection="0"/>
    <xf numFmtId="171" fontId="90" fillId="0" borderId="0" applyFont="0" applyFill="0" applyBorder="0" applyAlignment="0" applyProtection="0"/>
    <xf numFmtId="171" fontId="90" fillId="0" borderId="0" applyFont="0" applyFill="0" applyBorder="0" applyAlignment="0" applyProtection="0"/>
    <xf numFmtId="171" fontId="112" fillId="0" borderId="0" applyFont="0" applyFill="0" applyBorder="0" applyAlignment="0" applyProtection="0"/>
    <xf numFmtId="171" fontId="90" fillId="0" borderId="0" applyFont="0" applyFill="0" applyBorder="0" applyAlignment="0" applyProtection="0"/>
    <xf numFmtId="171" fontId="23" fillId="0" borderId="0" applyFont="0" applyFill="0" applyBorder="0" applyAlignment="0" applyProtection="0"/>
    <xf numFmtId="171" fontId="126" fillId="0" borderId="0" applyFont="0" applyFill="0" applyBorder="0" applyAlignment="0" applyProtection="0"/>
    <xf numFmtId="171" fontId="90" fillId="0" borderId="0" applyFont="0" applyFill="0" applyBorder="0" applyAlignment="0" applyProtection="0"/>
    <xf numFmtId="171" fontId="90" fillId="0" borderId="0" applyFont="0" applyFill="0" applyBorder="0" applyAlignment="0" applyProtection="0"/>
    <xf numFmtId="176" fontId="23" fillId="0" borderId="0" applyFont="0" applyFill="0" applyBorder="0" applyAlignment="0" applyProtection="0"/>
    <xf numFmtId="171" fontId="1" fillId="0" borderId="0" applyFont="0" applyFill="0" applyBorder="0" applyAlignment="0" applyProtection="0"/>
    <xf numFmtId="227" fontId="23" fillId="0" borderId="0" applyFont="0" applyFill="0" applyBorder="0" applyAlignment="0" applyProtection="0"/>
    <xf numFmtId="171" fontId="90" fillId="0" borderId="0" applyFont="0" applyFill="0" applyBorder="0" applyAlignment="0" applyProtection="0"/>
    <xf numFmtId="171" fontId="90" fillId="0" borderId="0" applyFont="0" applyFill="0" applyBorder="0" applyAlignment="0" applyProtection="0"/>
    <xf numFmtId="236" fontId="23" fillId="0" borderId="0" applyFont="0" applyFill="0" applyBorder="0" applyAlignment="0" applyProtection="0"/>
    <xf numFmtId="171" fontId="119" fillId="0" borderId="0" applyFont="0" applyFill="0" applyBorder="0" applyAlignment="0" applyProtection="0"/>
    <xf numFmtId="171" fontId="90" fillId="0" borderId="0" applyFont="0" applyFill="0" applyBorder="0" applyAlignment="0" applyProtection="0"/>
    <xf numFmtId="228" fontId="23" fillId="0" borderId="0" applyFont="0" applyFill="0" applyBorder="0" applyAlignment="0" applyProtection="0"/>
    <xf numFmtId="171" fontId="90" fillId="0" borderId="0" applyFont="0" applyFill="0" applyBorder="0" applyAlignment="0" applyProtection="0"/>
    <xf numFmtId="237" fontId="112" fillId="0" borderId="0"/>
    <xf numFmtId="3" fontId="23" fillId="0" borderId="0" applyFont="0" applyFill="0" applyBorder="0" applyAlignment="0" applyProtection="0"/>
    <xf numFmtId="0" fontId="127" fillId="0" borderId="0"/>
    <xf numFmtId="0" fontId="128" fillId="0" borderId="0"/>
    <xf numFmtId="0" fontId="127" fillId="0" borderId="0"/>
    <xf numFmtId="0" fontId="128" fillId="0" borderId="0"/>
    <xf numFmtId="0" fontId="129" fillId="0" borderId="0">
      <alignment horizontal="center"/>
    </xf>
    <xf numFmtId="0" fontId="130" fillId="0" borderId="0" applyNumberFormat="0" applyAlignment="0">
      <alignment horizontal="left"/>
    </xf>
    <xf numFmtId="0" fontId="131" fillId="0" borderId="0" applyNumberFormat="0" applyAlignment="0"/>
    <xf numFmtId="238" fontId="55" fillId="0" borderId="0" applyFont="0" applyFill="0" applyBorder="0" applyAlignment="0" applyProtection="0"/>
    <xf numFmtId="169" fontId="132" fillId="26" borderId="0" applyFill="0">
      <alignment horizontal="left" vertical="top"/>
      <protection locked="0"/>
    </xf>
    <xf numFmtId="239" fontId="33" fillId="0" borderId="0" applyFont="0" applyFill="0" applyBorder="0" applyAlignment="0" applyProtection="0"/>
    <xf numFmtId="43" fontId="58"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227" fontId="23" fillId="0" borderId="0" applyFont="0" applyFill="0" applyBorder="0" applyAlignment="0" applyProtection="0"/>
    <xf numFmtId="170" fontId="23" fillId="0" borderId="0" applyFont="0" applyFill="0" applyBorder="0" applyAlignment="0" applyProtection="0"/>
    <xf numFmtId="240" fontId="23" fillId="0" borderId="0" applyFont="0" applyFill="0" applyBorder="0" applyAlignment="0" applyProtection="0"/>
    <xf numFmtId="241" fontId="23" fillId="0" borderId="0"/>
    <xf numFmtId="0" fontId="133" fillId="0" borderId="0"/>
    <xf numFmtId="0" fontId="134" fillId="0" borderId="0"/>
    <xf numFmtId="178" fontId="26" fillId="0" borderId="0" applyFont="0" applyFill="0" applyBorder="0" applyAlignment="0" applyProtection="0"/>
    <xf numFmtId="178" fontId="30" fillId="0" borderId="0" applyFont="0" applyFill="0" applyBorder="0" applyAlignment="0" applyProtection="0"/>
    <xf numFmtId="242" fontId="15" fillId="0" borderId="35"/>
    <xf numFmtId="0" fontId="134" fillId="0" borderId="36"/>
    <xf numFmtId="0" fontId="23" fillId="0" borderId="0" applyFont="0" applyFill="0" applyBorder="0" applyAlignment="0" applyProtection="0"/>
    <xf numFmtId="14" fontId="135" fillId="0" borderId="0" applyFill="0" applyBorder="0" applyAlignment="0"/>
    <xf numFmtId="14" fontId="137" fillId="0" borderId="0" applyFont="0" applyFill="0" applyBorder="0" applyAlignment="0" applyProtection="0"/>
    <xf numFmtId="3" fontId="138" fillId="0" borderId="11">
      <alignment horizontal="left" vertical="top" wrapText="1"/>
    </xf>
    <xf numFmtId="38" fontId="17" fillId="0" borderId="37">
      <alignment vertical="center"/>
    </xf>
    <xf numFmtId="243" fontId="139" fillId="0" borderId="0" applyFont="0" applyFill="0" applyBorder="0">
      <alignment horizontal="left" vertical="top" wrapText="1"/>
      <protection locked="0"/>
    </xf>
    <xf numFmtId="0" fontId="61" fillId="0" borderId="0">
      <protection locked="0"/>
    </xf>
    <xf numFmtId="244" fontId="33" fillId="0" borderId="0" applyFont="0" applyFill="0" applyBorder="0" applyAlignment="0" applyProtection="0"/>
    <xf numFmtId="245" fontId="23" fillId="0" borderId="0" applyFont="0" applyFill="0" applyBorder="0" applyAlignment="0" applyProtection="0"/>
    <xf numFmtId="246" fontId="23" fillId="0" borderId="0"/>
    <xf numFmtId="3" fontId="140" fillId="0" borderId="0">
      <alignment horizontal="right"/>
    </xf>
    <xf numFmtId="247" fontId="141" fillId="0" borderId="0" applyFont="0" applyFill="0" applyBorder="0" applyAlignment="0" applyProtection="0"/>
    <xf numFmtId="248" fontId="141" fillId="0" borderId="0" applyFont="0" applyFill="0" applyBorder="0" applyAlignment="0" applyProtection="0"/>
    <xf numFmtId="247" fontId="141" fillId="0" borderId="0" applyFont="0" applyFill="0" applyBorder="0" applyAlignment="0" applyProtection="0"/>
    <xf numFmtId="172" fontId="141" fillId="0" borderId="0" applyFont="0" applyFill="0" applyBorder="0" applyAlignment="0" applyProtection="0"/>
    <xf numFmtId="249" fontId="23" fillId="0" borderId="0" applyFont="0" applyFill="0" applyBorder="0" applyAlignment="0" applyProtection="0"/>
    <xf numFmtId="249" fontId="23" fillId="0" borderId="0" applyFont="0" applyFill="0" applyBorder="0" applyAlignment="0" applyProtection="0"/>
    <xf numFmtId="249" fontId="23" fillId="0" borderId="0" applyFont="0" applyFill="0" applyBorder="0" applyAlignment="0" applyProtection="0"/>
    <xf numFmtId="249" fontId="23" fillId="0" borderId="0" applyFont="0" applyFill="0" applyBorder="0" applyAlignment="0" applyProtection="0"/>
    <xf numFmtId="247" fontId="141" fillId="0" borderId="0" applyFont="0" applyFill="0" applyBorder="0" applyAlignment="0" applyProtection="0"/>
    <xf numFmtId="172" fontId="141" fillId="0" borderId="0" applyFont="0" applyFill="0" applyBorder="0" applyAlignment="0" applyProtection="0"/>
    <xf numFmtId="169" fontId="141" fillId="0" borderId="0" applyFont="0" applyFill="0" applyBorder="0" applyAlignment="0" applyProtection="0"/>
    <xf numFmtId="169" fontId="141" fillId="0" borderId="0" applyFont="0" applyFill="0" applyBorder="0" applyAlignment="0" applyProtection="0"/>
    <xf numFmtId="249" fontId="23" fillId="0" borderId="0" applyFont="0" applyFill="0" applyBorder="0" applyAlignment="0" applyProtection="0"/>
    <xf numFmtId="249" fontId="23" fillId="0" borderId="0" applyFont="0" applyFill="0" applyBorder="0" applyAlignment="0" applyProtection="0"/>
    <xf numFmtId="250" fontId="15" fillId="0" borderId="0" applyFont="0" applyFill="0" applyBorder="0" applyAlignment="0" applyProtection="0"/>
    <xf numFmtId="250" fontId="15" fillId="0" borderId="0" applyFont="0" applyFill="0" applyBorder="0" applyAlignment="0" applyProtection="0"/>
    <xf numFmtId="251" fontId="15" fillId="0" borderId="0" applyFont="0" applyFill="0" applyBorder="0" applyAlignment="0" applyProtection="0"/>
    <xf numFmtId="251" fontId="15" fillId="0" borderId="0" applyFont="0" applyFill="0" applyBorder="0" applyAlignment="0" applyProtection="0"/>
    <xf numFmtId="169" fontId="142" fillId="0" borderId="0" applyFont="0" applyFill="0" applyBorder="0" applyAlignment="0" applyProtection="0"/>
    <xf numFmtId="169" fontId="142" fillId="0" borderId="0" applyFont="0" applyFill="0" applyBorder="0" applyAlignment="0" applyProtection="0"/>
    <xf numFmtId="169" fontId="141" fillId="0" borderId="0" applyFont="0" applyFill="0" applyBorder="0" applyAlignment="0" applyProtection="0"/>
    <xf numFmtId="169" fontId="141" fillId="0" borderId="0" applyFont="0" applyFill="0" applyBorder="0" applyAlignment="0" applyProtection="0"/>
    <xf numFmtId="169" fontId="141" fillId="0" borderId="0" applyFont="0" applyFill="0" applyBorder="0" applyAlignment="0" applyProtection="0"/>
    <xf numFmtId="169" fontId="142" fillId="0" borderId="0" applyFont="0" applyFill="0" applyBorder="0" applyAlignment="0" applyProtection="0"/>
    <xf numFmtId="169" fontId="142" fillId="0" borderId="0" applyFont="0" applyFill="0" applyBorder="0" applyAlignment="0" applyProtection="0"/>
    <xf numFmtId="172" fontId="141" fillId="0" borderId="0" applyFont="0" applyFill="0" applyBorder="0" applyAlignment="0" applyProtection="0"/>
    <xf numFmtId="172" fontId="141" fillId="0" borderId="0" applyFont="0" applyFill="0" applyBorder="0" applyAlignment="0" applyProtection="0"/>
    <xf numFmtId="248" fontId="141" fillId="0" borderId="0" applyFont="0" applyFill="0" applyBorder="0" applyAlignment="0" applyProtection="0"/>
    <xf numFmtId="173" fontId="141" fillId="0" borderId="0" applyFont="0" applyFill="0" applyBorder="0" applyAlignment="0" applyProtection="0"/>
    <xf numFmtId="252" fontId="23" fillId="0" borderId="0" applyFont="0" applyFill="0" applyBorder="0" applyAlignment="0" applyProtection="0"/>
    <xf numFmtId="252" fontId="23" fillId="0" borderId="0" applyFont="0" applyFill="0" applyBorder="0" applyAlignment="0" applyProtection="0"/>
    <xf numFmtId="252" fontId="23" fillId="0" borderId="0" applyFont="0" applyFill="0" applyBorder="0" applyAlignment="0" applyProtection="0"/>
    <xf numFmtId="252" fontId="23" fillId="0" borderId="0" applyFont="0" applyFill="0" applyBorder="0" applyAlignment="0" applyProtection="0"/>
    <xf numFmtId="248" fontId="141" fillId="0" borderId="0" applyFont="0" applyFill="0" applyBorder="0" applyAlignment="0" applyProtection="0"/>
    <xf numFmtId="173" fontId="141" fillId="0" borderId="0" applyFont="0" applyFill="0" applyBorder="0" applyAlignment="0" applyProtection="0"/>
    <xf numFmtId="171" fontId="141" fillId="0" borderId="0" applyFont="0" applyFill="0" applyBorder="0" applyAlignment="0" applyProtection="0"/>
    <xf numFmtId="171" fontId="141" fillId="0" borderId="0" applyFont="0" applyFill="0" applyBorder="0" applyAlignment="0" applyProtection="0"/>
    <xf numFmtId="252" fontId="23" fillId="0" borderId="0" applyFont="0" applyFill="0" applyBorder="0" applyAlignment="0" applyProtection="0"/>
    <xf numFmtId="252" fontId="23"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253" fontId="15" fillId="0" borderId="0" applyFont="0" applyFill="0" applyBorder="0" applyAlignment="0" applyProtection="0"/>
    <xf numFmtId="253" fontId="15" fillId="0" borderId="0" applyFont="0" applyFill="0" applyBorder="0" applyAlignment="0" applyProtection="0"/>
    <xf numFmtId="171" fontId="142" fillId="0" borderId="0" applyFont="0" applyFill="0" applyBorder="0" applyAlignment="0" applyProtection="0"/>
    <xf numFmtId="171" fontId="142" fillId="0" borderId="0" applyFont="0" applyFill="0" applyBorder="0" applyAlignment="0" applyProtection="0"/>
    <xf numFmtId="171" fontId="141" fillId="0" borderId="0" applyFont="0" applyFill="0" applyBorder="0" applyAlignment="0" applyProtection="0"/>
    <xf numFmtId="171" fontId="141" fillId="0" borderId="0" applyFont="0" applyFill="0" applyBorder="0" applyAlignment="0" applyProtection="0"/>
    <xf numFmtId="171" fontId="141" fillId="0" borderId="0" applyFont="0" applyFill="0" applyBorder="0" applyAlignment="0" applyProtection="0"/>
    <xf numFmtId="171" fontId="142" fillId="0" borderId="0" applyFont="0" applyFill="0" applyBorder="0" applyAlignment="0" applyProtection="0"/>
    <xf numFmtId="171" fontId="142" fillId="0" borderId="0" applyFont="0" applyFill="0" applyBorder="0" applyAlignment="0" applyProtection="0"/>
    <xf numFmtId="173" fontId="141" fillId="0" borderId="0" applyFont="0" applyFill="0" applyBorder="0" applyAlignment="0" applyProtection="0"/>
    <xf numFmtId="173" fontId="141" fillId="0" borderId="0" applyFont="0" applyFill="0" applyBorder="0" applyAlignment="0" applyProtection="0"/>
    <xf numFmtId="3" fontId="15" fillId="0" borderId="0" applyFont="0" applyBorder="0" applyAlignment="0"/>
    <xf numFmtId="0" fontId="143" fillId="0" borderId="0">
      <alignment vertical="center"/>
    </xf>
    <xf numFmtId="0" fontId="144" fillId="0" borderId="0">
      <protection locked="0"/>
    </xf>
    <xf numFmtId="0" fontId="144" fillId="0" borderId="0">
      <protection locked="0"/>
    </xf>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0" fontId="145" fillId="0" borderId="0" applyNumberFormat="0" applyAlignment="0">
      <alignment horizontal="left"/>
    </xf>
    <xf numFmtId="0" fontId="146" fillId="0" borderId="0"/>
    <xf numFmtId="4" fontId="147" fillId="0" borderId="0" applyFill="0" applyBorder="0" applyProtection="0">
      <alignment horizontal="right"/>
    </xf>
    <xf numFmtId="225" fontId="66" fillId="0" borderId="38" applyFont="0" applyBorder="0"/>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2" fontId="23" fillId="0" borderId="0" applyFont="0" applyFill="0" applyBorder="0" applyAlignment="0" applyProtection="0"/>
    <xf numFmtId="0" fontId="148" fillId="0" borderId="0" applyNumberFormat="0" applyFill="0" applyBorder="0" applyAlignment="0" applyProtection="0">
      <alignment vertical="top"/>
      <protection locked="0"/>
    </xf>
    <xf numFmtId="0" fontId="149" fillId="0" borderId="0" applyNumberFormat="0" applyFill="0" applyBorder="0" applyAlignment="0" applyProtection="0"/>
    <xf numFmtId="0" fontId="150" fillId="0" borderId="0" applyNumberFormat="0" applyFill="0" applyBorder="0" applyProtection="0">
      <alignment vertical="center"/>
    </xf>
    <xf numFmtId="0" fontId="151" fillId="0" borderId="0" applyNumberFormat="0" applyFill="0" applyBorder="0" applyAlignment="0" applyProtection="0"/>
    <xf numFmtId="0" fontId="152" fillId="0" borderId="0" applyNumberFormat="0" applyFill="0" applyBorder="0" applyProtection="0">
      <alignment vertical="center"/>
    </xf>
    <xf numFmtId="0" fontId="153" fillId="0" borderId="0" applyNumberFormat="0" applyFill="0" applyBorder="0" applyAlignment="0" applyProtection="0"/>
    <xf numFmtId="0" fontId="154" fillId="0" borderId="0" applyNumberFormat="0" applyFill="0" applyBorder="0" applyAlignment="0" applyProtection="0"/>
    <xf numFmtId="254" fontId="155" fillId="0" borderId="39" applyNumberFormat="0" applyFill="0" applyBorder="0" applyAlignment="0" applyProtection="0"/>
    <xf numFmtId="0" fontId="156" fillId="0" borderId="0" applyNumberFormat="0" applyFill="0" applyBorder="0" applyAlignment="0" applyProtection="0"/>
    <xf numFmtId="0" fontId="157" fillId="27" borderId="40" applyNumberFormat="0" applyAlignment="0">
      <protection locked="0"/>
    </xf>
    <xf numFmtId="0" fontId="158" fillId="0" borderId="0">
      <alignment vertical="top" wrapText="1"/>
    </xf>
    <xf numFmtId="3" fontId="15" fillId="28" borderId="41">
      <alignment horizontal="right" vertical="top" wrapText="1"/>
    </xf>
    <xf numFmtId="38" fontId="159" fillId="8" borderId="0" applyNumberFormat="0" applyBorder="0" applyAlignment="0" applyProtection="0"/>
    <xf numFmtId="255" fontId="5" fillId="8" borderId="0" applyBorder="0" applyProtection="0"/>
    <xf numFmtId="0" fontId="160" fillId="0" borderId="5" applyNumberFormat="0" applyFill="0" applyBorder="0" applyAlignment="0" applyProtection="0">
      <alignment horizontal="center" vertical="center"/>
    </xf>
    <xf numFmtId="256" fontId="56" fillId="29" borderId="5" applyBorder="0">
      <alignment horizontal="center"/>
    </xf>
    <xf numFmtId="256" fontId="56" fillId="29" borderId="5" applyBorder="0">
      <alignment horizontal="center"/>
    </xf>
    <xf numFmtId="0" fontId="161" fillId="0" borderId="0" applyNumberFormat="0" applyFont="0" applyBorder="0" applyAlignment="0">
      <alignment horizontal="left" vertical="center"/>
    </xf>
    <xf numFmtId="0" fontId="162" fillId="30" borderId="0"/>
    <xf numFmtId="0" fontId="163" fillId="0" borderId="0">
      <alignment horizontal="left"/>
    </xf>
    <xf numFmtId="0" fontId="164" fillId="0" borderId="42" applyNumberFormat="0" applyAlignment="0" applyProtection="0">
      <alignment horizontal="left" vertical="center"/>
    </xf>
    <xf numFmtId="0" fontId="164" fillId="0" borderId="43">
      <alignment horizontal="left" vertical="center"/>
    </xf>
    <xf numFmtId="0" fontId="165" fillId="0" borderId="0" applyProtection="0"/>
    <xf numFmtId="0" fontId="164" fillId="0" borderId="0" applyProtection="0"/>
    <xf numFmtId="0" fontId="166" fillId="0" borderId="44">
      <alignment horizontal="center"/>
    </xf>
    <xf numFmtId="0" fontId="166" fillId="0" borderId="0">
      <alignment horizontal="center"/>
    </xf>
    <xf numFmtId="164" fontId="167" fillId="31" borderId="45" applyNumberFormat="0" applyAlignment="0">
      <alignment horizontal="left" vertical="top"/>
    </xf>
    <xf numFmtId="187" fontId="76" fillId="0" borderId="0" applyFont="0" applyFill="0" applyBorder="0" applyAlignment="0" applyProtection="0">
      <alignment horizontal="center" vertical="center"/>
    </xf>
    <xf numFmtId="49" fontId="168" fillId="0" borderId="45">
      <alignment vertical="center"/>
    </xf>
    <xf numFmtId="0" fontId="112" fillId="0" borderId="0"/>
    <xf numFmtId="0" fontId="169" fillId="0" borderId="0" applyNumberFormat="0" applyFill="0" applyBorder="0" applyAlignment="0" applyProtection="0">
      <alignment vertical="top"/>
      <protection locked="0"/>
    </xf>
    <xf numFmtId="169" fontId="15" fillId="0" borderId="0" applyFont="0" applyFill="0" applyBorder="0" applyAlignment="0" applyProtection="0"/>
    <xf numFmtId="38" fontId="17" fillId="0" borderId="0" applyFont="0" applyFill="0" applyBorder="0" applyAlignment="0" applyProtection="0"/>
    <xf numFmtId="169" fontId="54" fillId="0" borderId="0" applyFont="0" applyFill="0" applyBorder="0" applyAlignment="0" applyProtection="0"/>
    <xf numFmtId="0" fontId="170" fillId="0" borderId="0"/>
    <xf numFmtId="257" fontId="115" fillId="0" borderId="0" applyFont="0" applyFill="0" applyBorder="0" applyAlignment="0" applyProtection="0"/>
    <xf numFmtId="0" fontId="171" fillId="0" borderId="0" applyFont="0" applyFill="0" applyBorder="0" applyAlignment="0" applyProtection="0"/>
    <xf numFmtId="0" fontId="171" fillId="0" borderId="0" applyFont="0" applyFill="0" applyBorder="0" applyAlignment="0" applyProtection="0"/>
    <xf numFmtId="10" fontId="159" fillId="32" borderId="45" applyNumberFormat="0" applyBorder="0" applyAlignment="0" applyProtection="0"/>
    <xf numFmtId="0" fontId="172" fillId="15" borderId="34" applyNumberFormat="0" applyAlignment="0" applyProtection="0"/>
    <xf numFmtId="258" fontId="54" fillId="33" borderId="0"/>
    <xf numFmtId="0" fontId="173" fillId="0" borderId="0" applyBorder="0"/>
    <xf numFmtId="2" fontId="174" fillId="0" borderId="46" applyBorder="0"/>
    <xf numFmtId="0" fontId="175" fillId="0" borderId="45" applyNumberFormat="0" applyAlignment="0">
      <alignment horizontal="center"/>
    </xf>
    <xf numFmtId="0" fontId="176" fillId="0" borderId="47" applyNumberFormat="0" applyFont="0" applyFill="0" applyAlignment="0" applyProtection="0">
      <alignment horizontal="center"/>
    </xf>
    <xf numFmtId="169" fontId="15" fillId="0" borderId="0" applyFont="0" applyFill="0" applyBorder="0" applyAlignment="0" applyProtection="0"/>
    <xf numFmtId="0" fontId="15" fillId="0" borderId="0"/>
    <xf numFmtId="49" fontId="177" fillId="0" borderId="45" applyNumberFormat="0" applyFont="0" applyFill="0" applyAlignment="0" applyProtection="0">
      <alignment horizontal="center" vertical="center" wrapText="1"/>
    </xf>
    <xf numFmtId="0" fontId="158" fillId="0" borderId="0"/>
    <xf numFmtId="0" fontId="178" fillId="0" borderId="48">
      <alignment horizontal="center" vertical="center" wrapText="1"/>
    </xf>
    <xf numFmtId="225" fontId="15" fillId="34" borderId="41">
      <alignment vertical="top" wrapText="1"/>
    </xf>
    <xf numFmtId="0" fontId="179" fillId="35" borderId="36"/>
    <xf numFmtId="0" fontId="17" fillId="0" borderId="0"/>
    <xf numFmtId="0" fontId="23" fillId="0" borderId="0"/>
    <xf numFmtId="0" fontId="23" fillId="0" borderId="0"/>
    <xf numFmtId="0" fontId="112" fillId="0" borderId="0" applyNumberFormat="0" applyFont="0" applyFill="0" applyBorder="0" applyProtection="0">
      <alignment horizontal="left" vertical="center"/>
    </xf>
    <xf numFmtId="0" fontId="180" fillId="0" borderId="0" applyNumberFormat="0" applyFill="0" applyBorder="0" applyAlignment="0" applyProtection="0">
      <alignment vertical="top"/>
      <protection locked="0"/>
    </xf>
    <xf numFmtId="0" fontId="17" fillId="0" borderId="0"/>
    <xf numFmtId="3" fontId="21" fillId="0" borderId="43">
      <alignment horizontal="centerContinuous"/>
    </xf>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0" fontId="181" fillId="0" borderId="49" applyNumberFormat="0" applyFill="0" applyAlignment="0" applyProtection="0"/>
    <xf numFmtId="258" fontId="54" fillId="36" borderId="0"/>
    <xf numFmtId="0" fontId="58" fillId="0" borderId="25">
      <alignment horizontal="center"/>
    </xf>
    <xf numFmtId="0" fontId="76" fillId="0" borderId="0" applyFont="0" applyFill="0" applyBorder="0" applyProtection="0">
      <alignment horizontal="center" vertical="center"/>
    </xf>
    <xf numFmtId="242" fontId="182" fillId="0" borderId="13" applyNumberFormat="0" applyFont="0" applyFill="0" applyBorder="0">
      <alignment horizontal="center"/>
    </xf>
    <xf numFmtId="259" fontId="112" fillId="0" borderId="0" applyFont="0" applyFill="0" applyBorder="0" applyAlignment="0" applyProtection="0"/>
    <xf numFmtId="40" fontId="17" fillId="0" borderId="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0" fontId="183" fillId="0" borderId="44"/>
    <xf numFmtId="234" fontId="184" fillId="0" borderId="13"/>
    <xf numFmtId="260" fontId="54" fillId="0" borderId="0" applyFont="0" applyFill="0" applyBorder="0" applyAlignment="0" applyProtection="0"/>
    <xf numFmtId="261" fontId="13" fillId="0" borderId="0" applyFont="0" applyFill="0" applyBorder="0" applyAlignment="0" applyProtection="0"/>
    <xf numFmtId="236" fontId="17" fillId="0" borderId="0" applyFont="0" applyFill="0" applyBorder="0" applyAlignment="0" applyProtection="0"/>
    <xf numFmtId="262" fontId="17" fillId="0" borderId="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136" fillId="0" borderId="0" applyNumberFormat="0" applyFont="0" applyFill="0" applyAlignment="0"/>
    <xf numFmtId="0" fontId="126" fillId="0" borderId="0" applyNumberFormat="0" applyFont="0" applyFill="0" applyBorder="0" applyAlignment="0" applyProtection="0"/>
    <xf numFmtId="0" fontId="55" fillId="0" borderId="4"/>
    <xf numFmtId="0" fontId="112" fillId="0" borderId="0"/>
    <xf numFmtId="37" fontId="185" fillId="0" borderId="0"/>
    <xf numFmtId="0" fontId="186" fillId="0" borderId="4" applyNumberFormat="0" applyFont="0" applyFill="0" applyBorder="0" applyAlignment="0">
      <alignment horizontal="center"/>
    </xf>
    <xf numFmtId="0" fontId="34" fillId="0" borderId="0"/>
    <xf numFmtId="0" fontId="187"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88" fillId="0" borderId="0"/>
    <xf numFmtId="0" fontId="188" fillId="0" borderId="0"/>
    <xf numFmtId="0" fontId="188" fillId="0" borderId="0"/>
    <xf numFmtId="0" fontId="188" fillId="0" borderId="0"/>
    <xf numFmtId="0" fontId="188" fillId="0" borderId="0"/>
    <xf numFmtId="0" fontId="188" fillId="0" borderId="0"/>
    <xf numFmtId="0" fontId="188" fillId="0" borderId="0"/>
    <xf numFmtId="0" fontId="3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89" fillId="0" borderId="0"/>
    <xf numFmtId="0" fontId="189" fillId="0" borderId="0"/>
    <xf numFmtId="0" fontId="189" fillId="0" borderId="0"/>
    <xf numFmtId="0" fontId="90" fillId="0" borderId="0"/>
    <xf numFmtId="0" fontId="23" fillId="0" borderId="0"/>
    <xf numFmtId="0" fontId="23" fillId="0" borderId="0"/>
    <xf numFmtId="0" fontId="23" fillId="0" borderId="0"/>
    <xf numFmtId="0" fontId="23" fillId="0" borderId="0"/>
    <xf numFmtId="0" fontId="189" fillId="0" borderId="0"/>
    <xf numFmtId="0" fontId="189" fillId="0" borderId="0"/>
    <xf numFmtId="0" fontId="189" fillId="0" borderId="0"/>
    <xf numFmtId="0" fontId="18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90" fillId="0" borderId="0"/>
    <xf numFmtId="0" fontId="28" fillId="0" borderId="0"/>
    <xf numFmtId="0" fontId="58"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26" fillId="0" borderId="0"/>
    <xf numFmtId="0" fontId="23" fillId="0" borderId="0" applyAlignment="0"/>
    <xf numFmtId="0" fontId="23" fillId="0" borderId="0"/>
    <xf numFmtId="0" fontId="23" fillId="0" borderId="0"/>
    <xf numFmtId="0" fontId="23" fillId="0" borderId="0"/>
    <xf numFmtId="0" fontId="23" fillId="0" borderId="0"/>
    <xf numFmtId="0" fontId="23" fillId="0" borderId="0"/>
    <xf numFmtId="0" fontId="23" fillId="0" borderId="0"/>
    <xf numFmtId="0" fontId="191" fillId="0" borderId="0"/>
    <xf numFmtId="0" fontId="23" fillId="0" borderId="0"/>
    <xf numFmtId="0" fontId="90" fillId="0" borderId="0"/>
    <xf numFmtId="0" fontId="23" fillId="0" borderId="0"/>
    <xf numFmtId="0" fontId="90" fillId="0" borderId="0"/>
    <xf numFmtId="0" fontId="23" fillId="0" borderId="0"/>
    <xf numFmtId="0" fontId="90" fillId="0" borderId="0"/>
    <xf numFmtId="0" fontId="90" fillId="0" borderId="0"/>
    <xf numFmtId="0" fontId="90" fillId="0" borderId="0"/>
    <xf numFmtId="0" fontId="90" fillId="0" borderId="0"/>
    <xf numFmtId="0" fontId="90" fillId="0" borderId="0"/>
    <xf numFmtId="0" fontId="90" fillId="0" borderId="0"/>
    <xf numFmtId="0" fontId="23" fillId="0" borderId="0"/>
    <xf numFmtId="0" fontId="90" fillId="0" borderId="0"/>
    <xf numFmtId="0" fontId="90" fillId="0" borderId="0"/>
    <xf numFmtId="0" fontId="90" fillId="0" borderId="0"/>
    <xf numFmtId="0" fontId="90" fillId="0" borderId="0"/>
    <xf numFmtId="0" fontId="90" fillId="0" borderId="0"/>
    <xf numFmtId="0" fontId="1" fillId="0" borderId="0"/>
    <xf numFmtId="0" fontId="122" fillId="0" borderId="0">
      <alignment vertical="center"/>
    </xf>
    <xf numFmtId="0" fontId="23" fillId="0" borderId="0"/>
    <xf numFmtId="0" fontId="1" fillId="0" borderId="0"/>
    <xf numFmtId="0" fontId="1" fillId="0" borderId="0"/>
    <xf numFmtId="0" fontId="192" fillId="0" borderId="0"/>
    <xf numFmtId="0" fontId="23" fillId="0" borderId="0"/>
    <xf numFmtId="0" fontId="15" fillId="0" borderId="0"/>
    <xf numFmtId="0" fontId="15" fillId="0" borderId="0"/>
    <xf numFmtId="0" fontId="23" fillId="0" borderId="0"/>
    <xf numFmtId="0" fontId="23" fillId="0" borderId="0"/>
    <xf numFmtId="0" fontId="23" fillId="0" borderId="0"/>
    <xf numFmtId="0" fontId="15" fillId="0" borderId="0"/>
    <xf numFmtId="0" fontId="141" fillId="0" borderId="0"/>
    <xf numFmtId="263" fontId="137" fillId="0" borderId="0" applyFont="0" applyFill="0" applyBorder="0" applyAlignment="0" applyProtection="0"/>
    <xf numFmtId="264" fontId="137" fillId="0" borderId="0" applyFont="0" applyFill="0" applyBorder="0" applyAlignment="0" applyProtection="0"/>
    <xf numFmtId="265" fontId="193" fillId="0" borderId="0" applyFont="0" applyFill="0" applyBorder="0" applyProtection="0">
      <alignment vertical="top" wrapText="1"/>
    </xf>
    <xf numFmtId="0" fontId="194" fillId="0" borderId="0">
      <alignment vertical="top"/>
    </xf>
    <xf numFmtId="40" fontId="59" fillId="0" borderId="0" applyFont="0" applyFill="0" applyBorder="0" applyAlignment="0" applyProtection="0"/>
    <xf numFmtId="38" fontId="59" fillId="0" borderId="0" applyFont="0" applyFill="0" applyBorder="0" applyAlignment="0" applyProtection="0"/>
    <xf numFmtId="0" fontId="195" fillId="0" borderId="0" applyNumberFormat="0" applyFill="0" applyBorder="0" applyAlignment="0" applyProtection="0"/>
    <xf numFmtId="0" fontId="55" fillId="0" borderId="0" applyNumberFormat="0" applyFill="0" applyBorder="0" applyAlignment="0" applyProtection="0"/>
    <xf numFmtId="0" fontId="15" fillId="0" borderId="0" applyNumberFormat="0" applyFill="0" applyBorder="0" applyAlignment="0" applyProtection="0"/>
    <xf numFmtId="0" fontId="23" fillId="0" borderId="0" applyFont="0" applyFill="0" applyBorder="0" applyAlignment="0" applyProtection="0"/>
    <xf numFmtId="0" fontId="13" fillId="0" borderId="50">
      <alignment horizontal="center"/>
    </xf>
    <xf numFmtId="0" fontId="112" fillId="0" borderId="0"/>
    <xf numFmtId="0" fontId="196" fillId="37" borderId="0"/>
    <xf numFmtId="169" fontId="23" fillId="0" borderId="0" applyFont="0" applyFill="0" applyBorder="0" applyAlignment="0" applyProtection="0"/>
    <xf numFmtId="14" fontId="106" fillId="0" borderId="0">
      <alignment horizontal="center" wrapText="1"/>
      <protection locked="0"/>
    </xf>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30"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266" fontId="23" fillId="0" borderId="0" applyFont="0" applyFill="0" applyBorder="0" applyAlignment="0" applyProtection="0"/>
    <xf numFmtId="10" fontId="23" fillId="0" borderId="0" applyFont="0" applyFill="0" applyBorder="0" applyAlignment="0" applyProtection="0"/>
    <xf numFmtId="9" fontId="23" fillId="0" borderId="0" applyFont="0" applyFill="0" applyBorder="0" applyAlignment="0" applyProtection="0"/>
    <xf numFmtId="9" fontId="15" fillId="0" borderId="0" applyFont="0" applyFill="0" applyBorder="0" applyAlignment="0" applyProtection="0"/>
    <xf numFmtId="9" fontId="90" fillId="0" borderId="0" applyFont="0" applyFill="0" applyBorder="0" applyAlignment="0" applyProtection="0"/>
    <xf numFmtId="9" fontId="23" fillId="0" borderId="0" applyFont="0" applyFill="0" applyBorder="0" applyAlignment="0" applyProtection="0"/>
    <xf numFmtId="9" fontId="90" fillId="0" borderId="0" applyFont="0" applyFill="0" applyBorder="0" applyAlignment="0" applyProtection="0"/>
    <xf numFmtId="9" fontId="122" fillId="0" borderId="0" applyFont="0" applyFill="0" applyBorder="0" applyAlignment="0" applyProtection="0">
      <alignment vertical="center"/>
    </xf>
    <xf numFmtId="9" fontId="1" fillId="0" borderId="0" applyFont="0" applyFill="0" applyBorder="0" applyAlignment="0" applyProtection="0"/>
    <xf numFmtId="9" fontId="17" fillId="0" borderId="51" applyNumberFormat="0" applyBorder="0"/>
    <xf numFmtId="267" fontId="146" fillId="0" borderId="0">
      <protection locked="0"/>
    </xf>
    <xf numFmtId="0" fontId="146" fillId="0" borderId="52">
      <alignment horizontal="center" vertical="center"/>
      <protection locked="0"/>
    </xf>
    <xf numFmtId="0" fontId="146" fillId="0" borderId="0">
      <protection locked="0"/>
    </xf>
    <xf numFmtId="0" fontId="197" fillId="0" borderId="0"/>
    <xf numFmtId="39" fontId="198" fillId="27" borderId="36"/>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26"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31"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227" fontId="23" fillId="0" borderId="0" applyFill="0" applyBorder="0" applyAlignment="0"/>
    <xf numFmtId="164" fontId="199" fillId="0" borderId="0"/>
    <xf numFmtId="0" fontId="17" fillId="0" borderId="0" applyNumberFormat="0" applyFont="0" applyFill="0" applyBorder="0" applyAlignment="0" applyProtection="0">
      <alignment horizontal="left"/>
    </xf>
    <xf numFmtId="0" fontId="200" fillId="0" borderId="44">
      <alignment horizontal="center"/>
    </xf>
    <xf numFmtId="1" fontId="147" fillId="0" borderId="0" applyFill="0" applyBorder="0" applyProtection="0">
      <alignment horizontal="center"/>
    </xf>
    <xf numFmtId="40" fontId="139" fillId="0" borderId="0" applyFont="0">
      <protection locked="0"/>
    </xf>
    <xf numFmtId="0" fontId="201" fillId="38" borderId="0" applyNumberFormat="0" applyFont="0" applyBorder="0" applyAlignment="0">
      <alignment horizontal="center"/>
    </xf>
    <xf numFmtId="0" fontId="133" fillId="0" borderId="0"/>
    <xf numFmtId="0" fontId="134" fillId="0" borderId="0"/>
    <xf numFmtId="268" fontId="23" fillId="0" borderId="0" applyNumberFormat="0" applyFill="0" applyBorder="0" applyAlignment="0" applyProtection="0">
      <alignment horizontal="left"/>
    </xf>
    <xf numFmtId="169" fontId="54" fillId="0" borderId="0" applyFont="0" applyFill="0" applyBorder="0" applyAlignment="0" applyProtection="0"/>
    <xf numFmtId="0" fontId="15" fillId="0" borderId="0" applyNumberFormat="0" applyFill="0" applyBorder="0" applyAlignment="0" applyProtection="0"/>
    <xf numFmtId="269" fontId="202" fillId="0" borderId="53" applyFill="0" applyBorder="0" applyProtection="0"/>
    <xf numFmtId="3" fontId="54" fillId="0" borderId="54">
      <alignment horizontal="right" wrapText="1"/>
    </xf>
    <xf numFmtId="4" fontId="203" fillId="39" borderId="55" applyNumberFormat="0" applyProtection="0">
      <alignment vertical="center"/>
    </xf>
    <xf numFmtId="4" fontId="204" fillId="39" borderId="55" applyNumberFormat="0" applyProtection="0">
      <alignment vertical="center"/>
    </xf>
    <xf numFmtId="4" fontId="205" fillId="39" borderId="55" applyNumberFormat="0" applyProtection="0">
      <alignment horizontal="left" vertical="center"/>
    </xf>
    <xf numFmtId="4" fontId="205" fillId="40" borderId="0" applyNumberFormat="0" applyProtection="0">
      <alignment horizontal="left" vertical="center"/>
    </xf>
    <xf numFmtId="4" fontId="205" fillId="41" borderId="55" applyNumberFormat="0" applyProtection="0">
      <alignment horizontal="right" vertical="center"/>
    </xf>
    <xf numFmtId="4" fontId="205" fillId="42" borderId="55" applyNumberFormat="0" applyProtection="0">
      <alignment horizontal="right" vertical="center"/>
    </xf>
    <xf numFmtId="4" fontId="205" fillId="43" borderId="55" applyNumberFormat="0" applyProtection="0">
      <alignment horizontal="right" vertical="center"/>
    </xf>
    <xf numFmtId="4" fontId="205" fillId="44" borderId="55" applyNumberFormat="0" applyProtection="0">
      <alignment horizontal="right" vertical="center"/>
    </xf>
    <xf numFmtId="4" fontId="205" fillId="45" borderId="55" applyNumberFormat="0" applyProtection="0">
      <alignment horizontal="right" vertical="center"/>
    </xf>
    <xf numFmtId="4" fontId="205" fillId="8" borderId="55" applyNumberFormat="0" applyProtection="0">
      <alignment horizontal="right" vertical="center"/>
    </xf>
    <xf numFmtId="4" fontId="205" fillId="46" borderId="55" applyNumberFormat="0" applyProtection="0">
      <alignment horizontal="right" vertical="center"/>
    </xf>
    <xf numFmtId="4" fontId="205" fillId="47" borderId="55" applyNumberFormat="0" applyProtection="0">
      <alignment horizontal="right" vertical="center"/>
    </xf>
    <xf numFmtId="4" fontId="205" fillId="48" borderId="55" applyNumberFormat="0" applyProtection="0">
      <alignment horizontal="right" vertical="center"/>
    </xf>
    <xf numFmtId="4" fontId="203" fillId="49" borderId="56" applyNumberFormat="0" applyProtection="0">
      <alignment horizontal="left" vertical="center"/>
    </xf>
    <xf numFmtId="4" fontId="203" fillId="50" borderId="0" applyNumberFormat="0" applyProtection="0">
      <alignment horizontal="left" vertical="center"/>
    </xf>
    <xf numFmtId="4" fontId="203" fillId="40" borderId="0" applyNumberFormat="0" applyProtection="0">
      <alignment horizontal="left" vertical="center"/>
    </xf>
    <xf numFmtId="4" fontId="205" fillId="50" borderId="55" applyNumberFormat="0" applyProtection="0">
      <alignment horizontal="right" vertical="center"/>
    </xf>
    <xf numFmtId="4" fontId="135" fillId="50" borderId="0" applyNumberFormat="0" applyProtection="0">
      <alignment horizontal="left" vertical="center"/>
    </xf>
    <xf numFmtId="4" fontId="135" fillId="40" borderId="0" applyNumberFormat="0" applyProtection="0">
      <alignment horizontal="left" vertical="center"/>
    </xf>
    <xf numFmtId="4" fontId="205" fillId="29" borderId="55" applyNumberFormat="0" applyProtection="0">
      <alignment vertical="center"/>
    </xf>
    <xf numFmtId="4" fontId="206" fillId="29" borderId="55" applyNumberFormat="0" applyProtection="0">
      <alignment vertical="center"/>
    </xf>
    <xf numFmtId="4" fontId="203" fillId="50" borderId="57" applyNumberFormat="0" applyProtection="0">
      <alignment horizontal="left" vertical="center"/>
    </xf>
    <xf numFmtId="4" fontId="205" fillId="29" borderId="55" applyNumberFormat="0" applyProtection="0">
      <alignment horizontal="right" vertical="center"/>
    </xf>
    <xf numFmtId="4" fontId="206" fillId="29" borderId="55" applyNumberFormat="0" applyProtection="0">
      <alignment horizontal="right" vertical="center"/>
    </xf>
    <xf numFmtId="4" fontId="203" fillId="50" borderId="55" applyNumberFormat="0" applyProtection="0">
      <alignment horizontal="left" vertical="center"/>
    </xf>
    <xf numFmtId="4" fontId="207" fillId="31" borderId="57" applyNumberFormat="0" applyProtection="0">
      <alignment horizontal="left" vertical="center"/>
    </xf>
    <xf numFmtId="4" fontId="208" fillId="29" borderId="55" applyNumberFormat="0" applyProtection="0">
      <alignment horizontal="right" vertical="center"/>
    </xf>
    <xf numFmtId="0" fontId="66" fillId="0" borderId="0">
      <alignment vertical="center"/>
    </xf>
    <xf numFmtId="270" fontId="209" fillId="0" borderId="0" applyFont="0">
      <alignment horizontal="left"/>
    </xf>
    <xf numFmtId="271" fontId="210" fillId="0" borderId="0" applyFont="0" applyFill="0" applyBorder="0" applyAlignment="0" applyProtection="0"/>
    <xf numFmtId="0" fontId="201" fillId="1" borderId="2" applyNumberFormat="0" applyFont="0" applyAlignment="0">
      <alignment horizontal="center"/>
    </xf>
    <xf numFmtId="0" fontId="211" fillId="0" borderId="0" applyNumberFormat="0" applyFill="0" applyBorder="0" applyAlignment="0" applyProtection="0">
      <alignment vertical="top"/>
      <protection locked="0"/>
    </xf>
    <xf numFmtId="3" fontId="19" fillId="0" borderId="0"/>
    <xf numFmtId="0" fontId="212" fillId="0" borderId="0" applyNumberFormat="0" applyFill="0" applyBorder="0" applyAlignment="0">
      <alignment horizontal="center"/>
    </xf>
    <xf numFmtId="185" fontId="213" fillId="0" borderId="0" applyNumberFormat="0" applyBorder="0" applyAlignment="0">
      <alignment horizontal="centerContinuous"/>
    </xf>
    <xf numFmtId="0" fontId="188" fillId="33" borderId="0"/>
    <xf numFmtId="0" fontId="28" fillId="0" borderId="0"/>
    <xf numFmtId="0" fontId="28" fillId="0" borderId="0"/>
    <xf numFmtId="0" fontId="56" fillId="0" borderId="0" applyNumberFormat="0" applyFill="0" applyBorder="0" applyAlignment="0" applyProtection="0"/>
    <xf numFmtId="0" fontId="28" fillId="0" borderId="0"/>
    <xf numFmtId="185" fontId="27"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8" fontId="54" fillId="0" borderId="0" applyFont="0" applyFill="0" applyBorder="0" applyAlignment="0" applyProtection="0"/>
    <xf numFmtId="182" fontId="54" fillId="0" borderId="0" applyFont="0" applyFill="0" applyBorder="0" applyAlignment="0" applyProtection="0"/>
    <xf numFmtId="179" fontId="54" fillId="0" borderId="0" applyFont="0" applyFill="0" applyBorder="0" applyAlignment="0" applyProtection="0"/>
    <xf numFmtId="181" fontId="13" fillId="0" borderId="0" applyFont="0" applyFill="0" applyBorder="0" applyAlignment="0" applyProtection="0"/>
    <xf numFmtId="181" fontId="54" fillId="0" borderId="0" applyFont="0" applyFill="0" applyBorder="0" applyAlignment="0" applyProtection="0"/>
    <xf numFmtId="181" fontId="54" fillId="0" borderId="0" applyFont="0" applyFill="0" applyBorder="0" applyAlignment="0" applyProtection="0"/>
    <xf numFmtId="178" fontId="54" fillId="0" borderId="0" applyFont="0" applyFill="0" applyBorder="0" applyAlignment="0" applyProtection="0"/>
    <xf numFmtId="178" fontId="54" fillId="0" borderId="0" applyFont="0" applyFill="0" applyBorder="0" applyAlignment="0" applyProtection="0"/>
    <xf numFmtId="179" fontId="13" fillId="0" borderId="0" applyFont="0" applyFill="0" applyBorder="0" applyAlignment="0" applyProtection="0"/>
    <xf numFmtId="169" fontId="54" fillId="0" borderId="0" applyFont="0" applyFill="0" applyBorder="0" applyAlignment="0" applyProtection="0"/>
    <xf numFmtId="200" fontId="54" fillId="0" borderId="0" applyFont="0" applyFill="0" applyBorder="0" applyAlignment="0" applyProtection="0"/>
    <xf numFmtId="203"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180"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0" fontId="54" fillId="0" borderId="0" applyFont="0" applyFill="0" applyBorder="0" applyAlignment="0" applyProtection="0"/>
    <xf numFmtId="178"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200" fontId="54" fillId="0" borderId="0" applyFont="0" applyFill="0" applyBorder="0" applyAlignment="0" applyProtection="0"/>
    <xf numFmtId="179" fontId="54"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200"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02" fontId="54" fillId="0" borderId="0" applyFont="0" applyFill="0" applyBorder="0" applyAlignment="0" applyProtection="0"/>
    <xf numFmtId="202" fontId="54" fillId="0" borderId="0" applyFont="0" applyFill="0" applyBorder="0" applyAlignment="0" applyProtection="0"/>
    <xf numFmtId="202"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69" fontId="54" fillId="0" borderId="0" applyFont="0" applyFill="0" applyBorder="0" applyAlignment="0" applyProtection="0"/>
    <xf numFmtId="178" fontId="54" fillId="0" borderId="0" applyFont="0" applyFill="0" applyBorder="0" applyAlignment="0" applyProtection="0"/>
    <xf numFmtId="178" fontId="54" fillId="0" borderId="0" applyFont="0" applyFill="0" applyBorder="0" applyAlignment="0" applyProtection="0"/>
    <xf numFmtId="178" fontId="54" fillId="0" borderId="0" applyFont="0" applyFill="0" applyBorder="0" applyAlignment="0" applyProtection="0"/>
    <xf numFmtId="179" fontId="13" fillId="0" borderId="0" applyFont="0" applyFill="0" applyBorder="0" applyAlignment="0" applyProtection="0"/>
    <xf numFmtId="169" fontId="54" fillId="0" borderId="0" applyFont="0" applyFill="0" applyBorder="0" applyAlignment="0" applyProtection="0"/>
    <xf numFmtId="200" fontId="54" fillId="0" borderId="0" applyFont="0" applyFill="0" applyBorder="0" applyAlignment="0" applyProtection="0"/>
    <xf numFmtId="203"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201" fontId="54" fillId="0" borderId="0" applyFont="0" applyFill="0" applyBorder="0" applyAlignment="0" applyProtection="0"/>
    <xf numFmtId="179" fontId="54" fillId="0" borderId="0" applyFont="0" applyFill="0" applyBorder="0" applyAlignment="0" applyProtection="0"/>
    <xf numFmtId="180" fontId="54"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69" fontId="15" fillId="0" borderId="0" applyFont="0" applyFill="0" applyBorder="0" applyAlignment="0" applyProtection="0"/>
    <xf numFmtId="168"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81" fontId="13" fillId="0" borderId="0" applyFont="0" applyFill="0" applyBorder="0" applyAlignment="0" applyProtection="0"/>
    <xf numFmtId="168" fontId="54" fillId="0" borderId="0" applyFont="0" applyFill="0" applyBorder="0" applyAlignment="0" applyProtection="0"/>
    <xf numFmtId="192" fontId="54" fillId="0" borderId="0" applyFont="0" applyFill="0" applyBorder="0" applyAlignment="0" applyProtection="0"/>
    <xf numFmtId="190" fontId="54" fillId="0" borderId="0" applyFont="0" applyFill="0" applyBorder="0" applyAlignment="0" applyProtection="0"/>
    <xf numFmtId="182" fontId="54" fillId="0" borderId="0" applyFont="0" applyFill="0" applyBorder="0" applyAlignment="0" applyProtection="0"/>
    <xf numFmtId="182" fontId="54" fillId="0" borderId="0" applyFont="0" applyFill="0" applyBorder="0" applyAlignment="0" applyProtection="0"/>
    <xf numFmtId="169" fontId="15" fillId="0" borderId="0" applyFont="0" applyFill="0" applyBorder="0" applyAlignment="0" applyProtection="0"/>
    <xf numFmtId="181" fontId="54" fillId="0" borderId="0" applyFont="0" applyFill="0" applyBorder="0" applyAlignment="0" applyProtection="0"/>
    <xf numFmtId="181" fontId="13" fillId="0" borderId="0" applyFont="0" applyFill="0" applyBorder="0" applyAlignment="0" applyProtection="0"/>
    <xf numFmtId="182" fontId="54" fillId="0" borderId="0" applyFont="0" applyFill="0" applyBorder="0" applyAlignment="0" applyProtection="0"/>
    <xf numFmtId="181" fontId="54" fillId="0" borderId="0" applyFont="0" applyFill="0" applyBorder="0" applyAlignment="0" applyProtection="0"/>
    <xf numFmtId="183" fontId="54" fillId="0" borderId="0" applyFont="0" applyFill="0" applyBorder="0" applyAlignment="0" applyProtection="0"/>
    <xf numFmtId="14" fontId="214" fillId="0" borderId="0"/>
    <xf numFmtId="0" fontId="215" fillId="0" borderId="0"/>
    <xf numFmtId="0" fontId="216" fillId="0" borderId="58"/>
    <xf numFmtId="0" fontId="183" fillId="0" borderId="0"/>
    <xf numFmtId="265" fontId="5" fillId="8" borderId="2" applyProtection="0">
      <alignment vertical="center"/>
    </xf>
    <xf numFmtId="40" fontId="217" fillId="0" borderId="0" applyBorder="0">
      <alignment horizontal="right"/>
    </xf>
    <xf numFmtId="270" fontId="139" fillId="0" borderId="0" applyFont="0">
      <protection locked="0"/>
    </xf>
    <xf numFmtId="0" fontId="218" fillId="0" borderId="0"/>
    <xf numFmtId="272" fontId="55" fillId="0" borderId="1">
      <alignment horizontal="right" vertical="center"/>
    </xf>
    <xf numFmtId="273" fontId="55"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165" fontId="15" fillId="0" borderId="1">
      <alignment horizontal="right" vertical="center"/>
    </xf>
    <xf numFmtId="270" fontId="219" fillId="0" borderId="1">
      <alignment horizontal="right" vertical="center"/>
    </xf>
    <xf numFmtId="270" fontId="219" fillId="0" borderId="1">
      <alignment horizontal="right" vertical="center"/>
    </xf>
    <xf numFmtId="270" fontId="219" fillId="0" borderId="1">
      <alignment horizontal="right" vertical="center"/>
    </xf>
    <xf numFmtId="270" fontId="219" fillId="0" borderId="1">
      <alignment horizontal="right" vertical="center"/>
    </xf>
    <xf numFmtId="270" fontId="219" fillId="0" borderId="1">
      <alignment horizontal="right" vertical="center"/>
    </xf>
    <xf numFmtId="270" fontId="219" fillId="0" borderId="1">
      <alignment horizontal="right" vertical="center"/>
    </xf>
    <xf numFmtId="273" fontId="55" fillId="0" borderId="1">
      <alignment horizontal="right" vertical="center"/>
    </xf>
    <xf numFmtId="275" fontId="15" fillId="0" borderId="1">
      <alignment horizontal="right" vertical="center"/>
    </xf>
    <xf numFmtId="273" fontId="55"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5" fontId="1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5" fontId="15" fillId="0" borderId="1">
      <alignment horizontal="right" vertical="center"/>
    </xf>
    <xf numFmtId="277" fontId="15" fillId="0" borderId="1">
      <alignment horizontal="right" vertical="center"/>
    </xf>
    <xf numFmtId="274" fontId="54" fillId="0" borderId="1">
      <alignment horizontal="right" vertical="center"/>
    </xf>
    <xf numFmtId="277" fontId="15" fillId="0" borderId="1">
      <alignment horizontal="right" vertical="center"/>
    </xf>
    <xf numFmtId="277" fontId="15" fillId="0" borderId="1">
      <alignment horizontal="right" vertical="center"/>
    </xf>
    <xf numFmtId="277" fontId="15" fillId="0" borderId="1">
      <alignment horizontal="right" vertical="center"/>
    </xf>
    <xf numFmtId="277" fontId="15" fillId="0" borderId="1">
      <alignment horizontal="right" vertical="center"/>
    </xf>
    <xf numFmtId="277" fontId="15" fillId="0" borderId="1">
      <alignment horizontal="right" vertical="center"/>
    </xf>
    <xf numFmtId="274" fontId="54" fillId="0" borderId="1">
      <alignment horizontal="right" vertical="center"/>
    </xf>
    <xf numFmtId="278" fontId="23" fillId="0" borderId="1">
      <alignment horizontal="right" vertical="center"/>
    </xf>
    <xf numFmtId="277" fontId="15" fillId="0" borderId="1">
      <alignment horizontal="right" vertical="center"/>
    </xf>
    <xf numFmtId="277" fontId="15" fillId="0" borderId="1">
      <alignment horizontal="right" vertical="center"/>
    </xf>
    <xf numFmtId="277" fontId="15" fillId="0" borderId="1">
      <alignment horizontal="right" vertical="center"/>
    </xf>
    <xf numFmtId="270" fontId="219" fillId="0" borderId="1">
      <alignment horizontal="right" vertical="center"/>
    </xf>
    <xf numFmtId="279" fontId="56" fillId="0" borderId="1">
      <alignment horizontal="right" vertical="center"/>
    </xf>
    <xf numFmtId="280" fontId="140" fillId="0" borderId="1">
      <alignment horizontal="right" vertical="center"/>
    </xf>
    <xf numFmtId="278" fontId="23" fillId="0" borderId="1">
      <alignment horizontal="right" vertical="center"/>
    </xf>
    <xf numFmtId="278" fontId="23" fillId="0" borderId="1">
      <alignment horizontal="right" vertical="center"/>
    </xf>
    <xf numFmtId="274" fontId="18" fillId="0" borderId="1">
      <alignment horizontal="right" vertical="center"/>
    </xf>
    <xf numFmtId="277" fontId="15" fillId="0" borderId="1">
      <alignment horizontal="right" vertical="center"/>
    </xf>
    <xf numFmtId="278" fontId="23" fillId="0" borderId="1">
      <alignment horizontal="right" vertical="center"/>
    </xf>
    <xf numFmtId="273" fontId="55" fillId="0" borderId="1">
      <alignment horizontal="right" vertical="center"/>
    </xf>
    <xf numFmtId="278" fontId="23" fillId="0" borderId="1">
      <alignment horizontal="right" vertical="center"/>
    </xf>
    <xf numFmtId="278" fontId="23" fillId="0" borderId="1">
      <alignment horizontal="right" vertical="center"/>
    </xf>
    <xf numFmtId="274" fontId="18" fillId="0" borderId="1">
      <alignment horizontal="right" vertical="center"/>
    </xf>
    <xf numFmtId="274" fontId="54" fillId="0" borderId="1">
      <alignment horizontal="right" vertical="center"/>
    </xf>
    <xf numFmtId="281" fontId="27" fillId="0" borderId="1">
      <alignment horizontal="right" vertical="center"/>
    </xf>
    <xf numFmtId="280" fontId="140" fillId="0" borderId="1">
      <alignment horizontal="right" vertical="center"/>
    </xf>
    <xf numFmtId="281" fontId="27" fillId="0" borderId="1">
      <alignment horizontal="right" vertical="center"/>
    </xf>
    <xf numFmtId="273" fontId="55" fillId="0" borderId="1">
      <alignment horizontal="right" vertical="center"/>
    </xf>
    <xf numFmtId="278" fontId="192" fillId="0" borderId="1">
      <alignment horizontal="right" vertical="center"/>
    </xf>
    <xf numFmtId="273" fontId="55" fillId="0" borderId="1">
      <alignment horizontal="right" vertical="center"/>
    </xf>
    <xf numFmtId="278" fontId="23" fillId="0" borderId="1">
      <alignment horizontal="right" vertical="center"/>
    </xf>
    <xf numFmtId="278" fontId="192"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20" fillId="0" borderId="1">
      <alignment horizontal="right" vertical="center"/>
    </xf>
    <xf numFmtId="278" fontId="23" fillId="0" borderId="1">
      <alignment horizontal="right" vertical="center"/>
    </xf>
    <xf numFmtId="278" fontId="220" fillId="0" borderId="1">
      <alignment horizontal="right" vertical="center"/>
    </xf>
    <xf numFmtId="278" fontId="220"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3" fontId="55"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192"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192" fillId="0" borderId="1">
      <alignment horizontal="right" vertical="center"/>
    </xf>
    <xf numFmtId="278" fontId="220" fillId="0" borderId="1">
      <alignment horizontal="right" vertical="center"/>
    </xf>
    <xf numFmtId="278" fontId="23" fillId="0" borderId="1">
      <alignment horizontal="right" vertical="center"/>
    </xf>
    <xf numFmtId="278" fontId="220" fillId="0" borderId="1">
      <alignment horizontal="right" vertical="center"/>
    </xf>
    <xf numFmtId="278" fontId="220"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192" fillId="0" borderId="1">
      <alignment horizontal="right" vertical="center"/>
    </xf>
    <xf numFmtId="278" fontId="220" fillId="0" borderId="1">
      <alignment horizontal="right" vertical="center"/>
    </xf>
    <xf numFmtId="278" fontId="23" fillId="0" borderId="1">
      <alignment horizontal="right" vertical="center"/>
    </xf>
    <xf numFmtId="278" fontId="220" fillId="0" borderId="1">
      <alignment horizontal="right" vertical="center"/>
    </xf>
    <xf numFmtId="278" fontId="220"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4" fontId="54" fillId="0" borderId="1">
      <alignment horizontal="right" vertical="center"/>
    </xf>
    <xf numFmtId="278" fontId="23" fillId="0" borderId="1">
      <alignment horizontal="right" vertical="center"/>
    </xf>
    <xf numFmtId="278" fontId="192"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278" fontId="23" fillId="0" borderId="1">
      <alignment horizontal="right" vertical="center"/>
    </xf>
    <xf numFmtId="0" fontId="126" fillId="0" borderId="0" applyNumberFormat="0" applyFont="0" applyFill="0" applyBorder="0" applyAlignment="0" applyProtection="0"/>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5" fontId="15" fillId="0" borderId="1">
      <alignment horizontal="right" vertical="center"/>
    </xf>
    <xf numFmtId="275" fontId="15" fillId="0" borderId="1">
      <alignment horizontal="right" vertical="center"/>
    </xf>
    <xf numFmtId="273" fontId="55" fillId="0" borderId="1">
      <alignment horizontal="right" vertical="center"/>
    </xf>
    <xf numFmtId="282"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5" fontId="15" fillId="0" borderId="1">
      <alignment horizontal="right" vertical="center"/>
    </xf>
    <xf numFmtId="165" fontId="1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80" fontId="140" fillId="0" borderId="1">
      <alignment horizontal="right" vertical="center"/>
    </xf>
    <xf numFmtId="283" fontId="27"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84" fontId="55" fillId="0" borderId="1">
      <alignment horizontal="right" vertical="center"/>
    </xf>
    <xf numFmtId="284" fontId="55" fillId="0" borderId="1">
      <alignment horizontal="right" vertical="center"/>
    </xf>
    <xf numFmtId="275" fontId="1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0" fontId="219" fillId="0" borderId="1">
      <alignment horizontal="right" vertical="center"/>
    </xf>
    <xf numFmtId="280" fontId="140"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3" fontId="55" fillId="0" borderId="1">
      <alignment horizontal="right" vertical="center"/>
    </xf>
    <xf numFmtId="275" fontId="15" fillId="0" borderId="1">
      <alignment horizontal="right" vertical="center"/>
    </xf>
    <xf numFmtId="275" fontId="15" fillId="0" borderId="1">
      <alignment horizontal="right" vertical="center"/>
    </xf>
    <xf numFmtId="274" fontId="54" fillId="0" borderId="1">
      <alignment horizontal="right" vertical="center"/>
    </xf>
    <xf numFmtId="274" fontId="54" fillId="0" borderId="1">
      <alignment horizontal="right" vertical="center"/>
    </xf>
    <xf numFmtId="275" fontId="15" fillId="0" borderId="1">
      <alignment horizontal="right" vertical="center"/>
    </xf>
    <xf numFmtId="283" fontId="27" fillId="0" borderId="1">
      <alignment horizontal="right" vertical="center"/>
    </xf>
    <xf numFmtId="275" fontId="15" fillId="0" borderId="1">
      <alignment horizontal="right" vertical="center"/>
    </xf>
    <xf numFmtId="275" fontId="15" fillId="0" borderId="1">
      <alignment horizontal="right" vertical="center"/>
    </xf>
    <xf numFmtId="279" fontId="56" fillId="0" borderId="1">
      <alignment horizontal="right" vertical="center"/>
    </xf>
    <xf numFmtId="284" fontId="55" fillId="0" borderId="1">
      <alignment horizontal="right" vertical="center"/>
    </xf>
    <xf numFmtId="284" fontId="55" fillId="0" borderId="1">
      <alignment horizontal="right" vertical="center"/>
    </xf>
    <xf numFmtId="275" fontId="15"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5" fontId="15"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5" fontId="15" fillId="0" borderId="1">
      <alignment horizontal="right" vertical="center"/>
    </xf>
    <xf numFmtId="275" fontId="15" fillId="0" borderId="1">
      <alignment horizontal="right" vertical="center"/>
    </xf>
    <xf numFmtId="283" fontId="27" fillId="0" borderId="1">
      <alignment horizontal="right" vertical="center"/>
    </xf>
    <xf numFmtId="276" fontId="15" fillId="0" borderId="1">
      <alignment horizontal="right" vertical="center"/>
    </xf>
    <xf numFmtId="276" fontId="15" fillId="0" borderId="1">
      <alignment horizontal="right" vertical="center"/>
    </xf>
    <xf numFmtId="276" fontId="15" fillId="0" borderId="1">
      <alignment horizontal="right" vertical="center"/>
    </xf>
    <xf numFmtId="275" fontId="15" fillId="0" borderId="1">
      <alignment horizontal="right" vertical="center"/>
    </xf>
    <xf numFmtId="273" fontId="55"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73" fontId="55" fillId="0" borderId="1">
      <alignment horizontal="right" vertical="center"/>
    </xf>
    <xf numFmtId="280" fontId="140" fillId="0" borderId="1">
      <alignment horizontal="right" vertical="center"/>
    </xf>
    <xf numFmtId="275" fontId="15" fillId="0" borderId="1">
      <alignment horizontal="right" vertical="center"/>
    </xf>
    <xf numFmtId="165" fontId="15" fillId="0" borderId="1">
      <alignment horizontal="right" vertical="center"/>
    </xf>
    <xf numFmtId="273" fontId="55" fillId="0" borderId="1">
      <alignment horizontal="right" vertical="center"/>
    </xf>
    <xf numFmtId="273" fontId="55" fillId="0" borderId="1">
      <alignment horizontal="right" vertical="center"/>
    </xf>
    <xf numFmtId="275" fontId="15" fillId="0" borderId="1">
      <alignment horizontal="right" vertical="center"/>
    </xf>
    <xf numFmtId="273" fontId="55" fillId="0" borderId="1">
      <alignment horizontal="right" vertical="center"/>
    </xf>
    <xf numFmtId="273" fontId="55" fillId="0" borderId="1">
      <alignment horizontal="right" vertical="center"/>
    </xf>
    <xf numFmtId="279" fontId="56" fillId="0" borderId="1">
      <alignment horizontal="right" vertical="center"/>
    </xf>
    <xf numFmtId="274" fontId="54" fillId="0" borderId="1">
      <alignment horizontal="right" vertical="center"/>
    </xf>
    <xf numFmtId="275" fontId="15"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4" fontId="54" fillId="0" borderId="1">
      <alignment horizontal="right" vertical="center"/>
    </xf>
    <xf numFmtId="275" fontId="15" fillId="0" borderId="1">
      <alignment horizontal="right" vertical="center"/>
    </xf>
    <xf numFmtId="0" fontId="133" fillId="0" borderId="36"/>
    <xf numFmtId="0" fontId="134" fillId="0" borderId="36"/>
    <xf numFmtId="49" fontId="135"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5"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286" fontId="23" fillId="0" borderId="0" applyFill="0" applyBorder="0" applyAlignment="0"/>
    <xf numFmtId="181" fontId="55" fillId="0" borderId="46">
      <alignment horizontal="center"/>
    </xf>
    <xf numFmtId="0" fontId="55" fillId="0" borderId="0" applyNumberFormat="0" applyFill="0" applyBorder="0" applyAlignment="0" applyProtection="0"/>
    <xf numFmtId="0" fontId="55" fillId="0" borderId="0" applyNumberFormat="0" applyFill="0" applyBorder="0" applyAlignment="0" applyProtection="0"/>
    <xf numFmtId="181" fontId="55" fillId="0" borderId="46">
      <alignment horizontal="center"/>
    </xf>
    <xf numFmtId="0" fontId="55" fillId="0" borderId="0" applyNumberFormat="0" applyFill="0" applyBorder="0" applyAlignment="0" applyProtection="0"/>
    <xf numFmtId="181" fontId="55" fillId="0" borderId="46">
      <alignment horizontal="center"/>
    </xf>
    <xf numFmtId="0" fontId="55" fillId="0" borderId="0" applyNumberFormat="0" applyFill="0" applyBorder="0" applyAlignment="0" applyProtection="0"/>
    <xf numFmtId="181" fontId="55" fillId="0" borderId="46">
      <alignment horizontal="center"/>
    </xf>
    <xf numFmtId="0" fontId="55" fillId="0" borderId="0" applyNumberFormat="0" applyFill="0" applyBorder="0" applyAlignment="0" applyProtection="0"/>
    <xf numFmtId="181" fontId="55" fillId="0" borderId="46">
      <alignment horizontal="center"/>
    </xf>
    <xf numFmtId="0" fontId="55" fillId="0" borderId="0" applyNumberFormat="0" applyFill="0" applyBorder="0" applyAlignment="0" applyProtection="0"/>
    <xf numFmtId="181" fontId="55" fillId="0" borderId="46">
      <alignment horizontal="center"/>
    </xf>
    <xf numFmtId="0" fontId="55" fillId="0" borderId="0" applyNumberFormat="0" applyFill="0" applyBorder="0" applyAlignment="0" applyProtection="0"/>
    <xf numFmtId="181" fontId="55" fillId="0" borderId="46">
      <alignment horizontal="center"/>
    </xf>
    <xf numFmtId="0" fontId="55" fillId="0" borderId="0" applyNumberFormat="0" applyFill="0" applyBorder="0" applyAlignment="0" applyProtection="0"/>
    <xf numFmtId="181" fontId="55" fillId="0" borderId="46">
      <alignment horizontal="center"/>
    </xf>
    <xf numFmtId="0" fontId="55" fillId="0" borderId="0" applyNumberFormat="0" applyFill="0" applyBorder="0" applyAlignment="0" applyProtection="0"/>
    <xf numFmtId="179" fontId="15" fillId="0" borderId="46">
      <alignment horizontal="center"/>
    </xf>
    <xf numFmtId="0" fontId="55" fillId="0" borderId="0" applyNumberFormat="0" applyFill="0" applyBorder="0" applyAlignment="0" applyProtection="0"/>
    <xf numFmtId="0" fontId="55" fillId="0" borderId="0" applyNumberFormat="0" applyFill="0" applyBorder="0" applyAlignment="0" applyProtection="0"/>
    <xf numFmtId="179" fontId="15" fillId="0" borderId="46">
      <alignment horizontal="center"/>
    </xf>
    <xf numFmtId="0" fontId="55" fillId="0" borderId="0" applyNumberFormat="0" applyFill="0" applyBorder="0" applyAlignment="0" applyProtection="0"/>
    <xf numFmtId="179" fontId="15" fillId="0" borderId="46">
      <alignment horizontal="center"/>
    </xf>
    <xf numFmtId="0" fontId="55" fillId="0" borderId="0" applyNumberFormat="0" applyFill="0" applyBorder="0" applyAlignment="0" applyProtection="0"/>
    <xf numFmtId="0" fontId="55" fillId="0" borderId="0" applyNumberFormat="0" applyFill="0" applyBorder="0" applyAlignment="0" applyProtection="0"/>
    <xf numFmtId="179" fontId="15" fillId="0" borderId="46">
      <alignment horizontal="center"/>
    </xf>
    <xf numFmtId="0" fontId="55" fillId="0" borderId="0" applyNumberFormat="0" applyFill="0" applyBorder="0" applyAlignment="0" applyProtection="0"/>
    <xf numFmtId="0" fontId="221" fillId="0" borderId="59"/>
    <xf numFmtId="0" fontId="221" fillId="0" borderId="59"/>
    <xf numFmtId="0" fontId="158" fillId="0" borderId="59"/>
    <xf numFmtId="0" fontId="221" fillId="0" borderId="59"/>
    <xf numFmtId="0" fontId="15" fillId="0" borderId="59"/>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23" fillId="0" borderId="0" applyNumberFormat="0" applyFill="0" applyBorder="0" applyAlignment="0" applyProtection="0"/>
    <xf numFmtId="0" fontId="195" fillId="0" borderId="0" applyNumberFormat="0" applyFill="0" applyBorder="0" applyAlignment="0" applyProtection="0"/>
    <xf numFmtId="0" fontId="27" fillId="0" borderId="47" applyNumberFormat="0" applyBorder="0" applyAlignment="0"/>
    <xf numFmtId="0" fontId="222" fillId="0" borderId="60" applyNumberFormat="0" applyBorder="0" applyAlignment="0">
      <alignment horizontal="center"/>
    </xf>
    <xf numFmtId="3" fontId="223" fillId="0" borderId="5" applyNumberFormat="0" applyBorder="0" applyAlignment="0"/>
    <xf numFmtId="0" fontId="224" fillId="0" borderId="47">
      <alignment horizontal="center" vertical="center" wrapText="1"/>
    </xf>
    <xf numFmtId="40" fontId="5" fillId="0" borderId="0"/>
    <xf numFmtId="3" fontId="225" fillId="0" borderId="0" applyNumberFormat="0" applyFill="0" applyBorder="0" applyAlignment="0" applyProtection="0">
      <alignment horizontal="center" wrapText="1"/>
    </xf>
    <xf numFmtId="0" fontId="226" fillId="0" borderId="61" applyBorder="0" applyAlignment="0">
      <alignment horizontal="center" vertical="center"/>
    </xf>
    <xf numFmtId="0" fontId="227" fillId="0" borderId="0" applyNumberFormat="0" applyFill="0" applyBorder="0" applyAlignment="0" applyProtection="0">
      <alignment horizontal="centerContinuous"/>
    </xf>
    <xf numFmtId="0" fontId="160" fillId="0" borderId="62" applyNumberFormat="0" applyFill="0" applyBorder="0" applyAlignment="0" applyProtection="0">
      <alignment horizontal="center" vertical="center" wrapText="1"/>
    </xf>
    <xf numFmtId="0" fontId="228" fillId="36" borderId="0"/>
    <xf numFmtId="0" fontId="229" fillId="36" borderId="0"/>
    <xf numFmtId="169" fontId="230" fillId="0" borderId="51" applyNumberFormat="0" applyFill="0" applyProtection="0">
      <alignment horizontal="center"/>
    </xf>
    <xf numFmtId="4" fontId="231" fillId="0" borderId="0">
      <alignment horizontal="left" indent="1"/>
    </xf>
    <xf numFmtId="0" fontId="23" fillId="0" borderId="12" applyNumberFormat="0" applyFont="0" applyFill="0" applyAlignment="0" applyProtection="0"/>
    <xf numFmtId="0" fontId="232" fillId="0" borderId="63" applyNumberFormat="0" applyBorder="0" applyAlignment="0">
      <alignment vertical="center"/>
    </xf>
    <xf numFmtId="4" fontId="147" fillId="0" borderId="0" applyFill="0" applyBorder="0" applyProtection="0">
      <alignment horizontal="center"/>
      <protection locked="0"/>
    </xf>
    <xf numFmtId="0" fontId="23" fillId="0" borderId="45" applyNumberFormat="0" applyFont="0" applyFill="0" applyAlignment="0" applyProtection="0"/>
    <xf numFmtId="0" fontId="179" fillId="0" borderId="64"/>
    <xf numFmtId="0" fontId="233" fillId="0" borderId="64"/>
    <xf numFmtId="0" fontId="179" fillId="0" borderId="65"/>
    <xf numFmtId="0" fontId="233" fillId="0" borderId="65"/>
    <xf numFmtId="0" fontId="184" fillId="0" borderId="66" applyNumberFormat="0" applyAlignment="0">
      <alignment horizontal="center"/>
    </xf>
    <xf numFmtId="0" fontId="173" fillId="0" borderId="67">
      <alignment horizontal="center"/>
    </xf>
    <xf numFmtId="169" fontId="23" fillId="0" borderId="0" applyFont="0" applyFill="0" applyBorder="0" applyAlignment="0" applyProtection="0"/>
    <xf numFmtId="287" fontId="23" fillId="0" borderId="0" applyFont="0" applyFill="0" applyBorder="0" applyAlignment="0" applyProtection="0"/>
    <xf numFmtId="0" fontId="13" fillId="0" borderId="0">
      <alignment horizontal="left"/>
    </xf>
    <xf numFmtId="288" fontId="234" fillId="0" borderId="45" applyFont="0" applyFill="0" applyBorder="0" applyAlignment="0" applyProtection="0">
      <alignment horizontal="center"/>
    </xf>
    <xf numFmtId="270" fontId="139" fillId="0" borderId="0" applyFont="0">
      <alignment horizontal="center"/>
      <protection locked="0"/>
    </xf>
    <xf numFmtId="0" fontId="126" fillId="0" borderId="0" applyNumberFormat="0" applyFont="0" applyFill="0" applyBorder="0" applyAlignment="0" applyProtection="0"/>
    <xf numFmtId="1" fontId="33" fillId="0" borderId="45" applyFill="0" applyAlignment="0">
      <alignment horizontal="center"/>
    </xf>
    <xf numFmtId="164" fontId="115" fillId="0" borderId="0" applyFont="0" applyFill="0" applyBorder="0" applyAlignment="0" applyProtection="0"/>
    <xf numFmtId="0" fontId="13" fillId="0" borderId="50">
      <alignment horizontal="center"/>
    </xf>
    <xf numFmtId="0" fontId="164" fillId="0" borderId="50">
      <alignment horizontal="center"/>
    </xf>
    <xf numFmtId="290" fontId="55" fillId="0" borderId="0"/>
    <xf numFmtId="291" fontId="55" fillId="0" borderId="45"/>
    <xf numFmtId="0" fontId="231" fillId="0" borderId="0"/>
    <xf numFmtId="3" fontId="15" fillId="41" borderId="41">
      <alignment horizontal="right" vertical="top" wrapText="1"/>
    </xf>
    <xf numFmtId="0" fontId="235" fillId="0" borderId="0"/>
    <xf numFmtId="0" fontId="236" fillId="0" borderId="0"/>
    <xf numFmtId="3" fontId="55" fillId="0" borderId="0" applyNumberFormat="0" applyBorder="0" applyAlignment="0" applyProtection="0">
      <alignment horizontal="centerContinuous"/>
      <protection locked="0"/>
    </xf>
    <xf numFmtId="3" fontId="78" fillId="0" borderId="0">
      <protection locked="0"/>
    </xf>
    <xf numFmtId="0" fontId="235" fillId="0" borderId="0"/>
    <xf numFmtId="164" fontId="237" fillId="51" borderId="9">
      <alignment vertical="top"/>
    </xf>
    <xf numFmtId="0" fontId="85" fillId="52" borderId="45">
      <alignment horizontal="left" vertical="center"/>
    </xf>
    <xf numFmtId="165" fontId="238" fillId="53" borderId="9"/>
    <xf numFmtId="164" fontId="239" fillId="0" borderId="9">
      <alignment horizontal="left" vertical="top"/>
    </xf>
    <xf numFmtId="0" fontId="240" fillId="54" borderId="0">
      <alignment horizontal="left" vertical="center"/>
    </xf>
    <xf numFmtId="164" fontId="241" fillId="0" borderId="11">
      <alignment horizontal="left" vertical="top"/>
    </xf>
    <xf numFmtId="0" fontId="242" fillId="0" borderId="11">
      <alignment horizontal="left" vertical="center"/>
    </xf>
    <xf numFmtId="292" fontId="23" fillId="0" borderId="0" applyFont="0" applyFill="0" applyBorder="0" applyAlignment="0" applyProtection="0"/>
    <xf numFmtId="293" fontId="23" fillId="0" borderId="0" applyFont="0" applyFill="0" applyBorder="0" applyAlignment="0" applyProtection="0"/>
    <xf numFmtId="168" fontId="141" fillId="0" borderId="0" applyFont="0" applyFill="0" applyBorder="0" applyAlignment="0" applyProtection="0"/>
    <xf numFmtId="170" fontId="141" fillId="0" borderId="0" applyFont="0" applyFill="0" applyBorder="0" applyAlignment="0" applyProtection="0"/>
    <xf numFmtId="0" fontId="72" fillId="0" borderId="0" applyNumberFormat="0" applyFont="0" applyFill="0" applyBorder="0" applyProtection="0">
      <alignment horizontal="center" vertical="center" wrapText="1"/>
    </xf>
    <xf numFmtId="0" fontId="23" fillId="0" borderId="0" applyFont="0" applyFill="0" applyBorder="0" applyAlignment="0" applyProtection="0"/>
    <xf numFmtId="0" fontId="23" fillId="0" borderId="0" applyFont="0" applyFill="0" applyBorder="0" applyAlignment="0" applyProtection="0"/>
    <xf numFmtId="0" fontId="243" fillId="0" borderId="0" applyNumberFormat="0" applyFill="0" applyBorder="0" applyAlignment="0" applyProtection="0"/>
    <xf numFmtId="169" fontId="15" fillId="0" borderId="0" applyFont="0" applyFill="0" applyBorder="0" applyAlignment="0" applyProtection="0"/>
    <xf numFmtId="0" fontId="15" fillId="0" borderId="0"/>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294" fontId="24" fillId="0" borderId="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171" fontId="37" fillId="0" borderId="0" applyFont="0" applyFill="0" applyBorder="0" applyAlignment="0" applyProtection="0"/>
    <xf numFmtId="168" fontId="244" fillId="0" borderId="0" applyFont="0" applyFill="0" applyBorder="0" applyAlignment="0" applyProtection="0"/>
    <xf numFmtId="170" fontId="244" fillId="0" borderId="0" applyFont="0" applyFill="0" applyBorder="0" applyAlignment="0" applyProtection="0"/>
    <xf numFmtId="0" fontId="37" fillId="0" borderId="25"/>
    <xf numFmtId="0" fontId="245" fillId="0" borderId="0"/>
    <xf numFmtId="9" fontId="246" fillId="0" borderId="0" applyFont="0" applyFill="0" applyBorder="0" applyAlignment="0" applyProtection="0"/>
    <xf numFmtId="0" fontId="159" fillId="0" borderId="0"/>
    <xf numFmtId="0" fontId="246" fillId="0" borderId="0" applyFont="0" applyFill="0" applyBorder="0" applyAlignment="0" applyProtection="0"/>
    <xf numFmtId="0" fontId="246" fillId="0" borderId="0" applyFont="0" applyFill="0" applyBorder="0" applyAlignment="0" applyProtection="0"/>
    <xf numFmtId="0" fontId="246" fillId="0" borderId="0" applyFont="0" applyFill="0" applyBorder="0" applyAlignment="0" applyProtection="0"/>
    <xf numFmtId="0" fontId="246" fillId="0" borderId="0" applyFont="0" applyFill="0" applyBorder="0" applyAlignment="0" applyProtection="0"/>
    <xf numFmtId="0" fontId="246" fillId="0" borderId="0"/>
    <xf numFmtId="0" fontId="171" fillId="0" borderId="0" applyFont="0" applyFill="0" applyBorder="0" applyAlignment="0" applyProtection="0"/>
    <xf numFmtId="0" fontId="171" fillId="0" borderId="0" applyFont="0" applyFill="0" applyBorder="0" applyAlignment="0" applyProtection="0"/>
    <xf numFmtId="0" fontId="66" fillId="0" borderId="0">
      <alignment vertical="center"/>
    </xf>
    <xf numFmtId="0" fontId="96" fillId="24" borderId="0" applyNumberFormat="0" applyBorder="0" applyAlignment="0" applyProtection="0">
      <alignment vertical="center"/>
    </xf>
    <xf numFmtId="0" fontId="96" fillId="55" borderId="0" applyNumberFormat="0" applyBorder="0" applyAlignment="0" applyProtection="0">
      <alignment vertical="center"/>
    </xf>
    <xf numFmtId="0" fontId="96" fillId="56" borderId="0" applyNumberFormat="0" applyBorder="0" applyAlignment="0" applyProtection="0">
      <alignment vertical="center"/>
    </xf>
    <xf numFmtId="0" fontId="96" fillId="21" borderId="0" applyNumberFormat="0" applyBorder="0" applyAlignment="0" applyProtection="0">
      <alignment vertical="center"/>
    </xf>
    <xf numFmtId="0" fontId="96" fillId="22" borderId="0" applyNumberFormat="0" applyBorder="0" applyAlignment="0" applyProtection="0">
      <alignment vertical="center"/>
    </xf>
    <xf numFmtId="0" fontId="96" fillId="57" borderId="0" applyNumberFormat="0" applyBorder="0" applyAlignment="0" applyProtection="0">
      <alignment vertical="center"/>
    </xf>
    <xf numFmtId="0" fontId="247" fillId="0" borderId="0" applyNumberFormat="0" applyFill="0" applyBorder="0" applyAlignment="0" applyProtection="0">
      <alignment vertical="center"/>
    </xf>
    <xf numFmtId="0" fontId="248" fillId="25" borderId="34" applyNumberFormat="0" applyAlignment="0" applyProtection="0">
      <alignment vertical="center"/>
    </xf>
    <xf numFmtId="0" fontId="249" fillId="11" borderId="0" applyNumberFormat="0" applyBorder="0" applyAlignment="0" applyProtection="0">
      <alignment vertical="center"/>
    </xf>
    <xf numFmtId="40" fontId="50" fillId="0" borderId="0" applyFont="0" applyFill="0" applyBorder="0" applyAlignment="0" applyProtection="0"/>
    <xf numFmtId="38" fontId="50" fillId="0" borderId="0" applyFont="0" applyFill="0" applyBorder="0" applyAlignment="0" applyProtection="0"/>
    <xf numFmtId="0" fontId="23" fillId="58" borderId="68" applyNumberFormat="0" applyFont="0" applyAlignment="0" applyProtection="0">
      <alignment vertical="center"/>
    </xf>
    <xf numFmtId="0" fontId="50" fillId="0" borderId="0" applyFont="0" applyFill="0" applyBorder="0" applyAlignment="0" applyProtection="0"/>
    <xf numFmtId="0" fontId="50" fillId="0" borderId="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0" fontId="250" fillId="59" borderId="0" applyNumberFormat="0" applyBorder="0" applyAlignment="0" applyProtection="0">
      <alignment vertical="center"/>
    </xf>
    <xf numFmtId="0" fontId="251" fillId="0" borderId="0"/>
    <xf numFmtId="0" fontId="252" fillId="0" borderId="0" applyNumberFormat="0" applyFill="0" applyBorder="0" applyAlignment="0" applyProtection="0">
      <alignment vertical="center"/>
    </xf>
    <xf numFmtId="0" fontId="253" fillId="60" borderId="69" applyNumberFormat="0" applyAlignment="0" applyProtection="0">
      <alignment vertical="center"/>
    </xf>
    <xf numFmtId="295" fontId="16" fillId="0" borderId="0" applyFont="0" applyFill="0" applyBorder="0" applyAlignment="0" applyProtection="0"/>
    <xf numFmtId="43" fontId="16" fillId="0" borderId="0" applyFont="0" applyFill="0" applyBorder="0" applyAlignment="0" applyProtection="0">
      <alignment vertical="center"/>
    </xf>
    <xf numFmtId="0" fontId="254" fillId="0" borderId="28"/>
    <xf numFmtId="0" fontId="255" fillId="0" borderId="49" applyNumberFormat="0" applyFill="0" applyAlignment="0" applyProtection="0">
      <alignment vertical="center"/>
    </xf>
    <xf numFmtId="0" fontId="256" fillId="0" borderId="70" applyNumberFormat="0" applyFill="0" applyAlignment="0" applyProtection="0">
      <alignment vertical="center"/>
    </xf>
    <xf numFmtId="0" fontId="257" fillId="15" borderId="34" applyNumberFormat="0" applyAlignment="0" applyProtection="0">
      <alignment vertical="center"/>
    </xf>
    <xf numFmtId="0" fontId="258" fillId="0" borderId="0" applyNumberFormat="0" applyFill="0" applyBorder="0" applyAlignment="0" applyProtection="0">
      <alignment vertical="center"/>
    </xf>
    <xf numFmtId="0" fontId="259" fillId="0" borderId="71" applyNumberFormat="0" applyFill="0" applyAlignment="0" applyProtection="0">
      <alignment vertical="center"/>
    </xf>
    <xf numFmtId="0" fontId="260" fillId="0" borderId="72" applyNumberFormat="0" applyFill="0" applyAlignment="0" applyProtection="0">
      <alignment vertical="center"/>
    </xf>
    <xf numFmtId="0" fontId="261" fillId="0" borderId="73" applyNumberFormat="0" applyFill="0" applyAlignment="0" applyProtection="0">
      <alignment vertical="center"/>
    </xf>
    <xf numFmtId="0" fontId="261" fillId="0" borderId="0" applyNumberFormat="0" applyFill="0" applyBorder="0" applyAlignment="0" applyProtection="0">
      <alignment vertical="center"/>
    </xf>
    <xf numFmtId="0" fontId="262" fillId="12" borderId="0" applyNumberFormat="0" applyBorder="0" applyAlignment="0" applyProtection="0">
      <alignment vertical="center"/>
    </xf>
    <xf numFmtId="0" fontId="263" fillId="25" borderId="74" applyNumberFormat="0" applyAlignment="0" applyProtection="0">
      <alignment vertical="center"/>
    </xf>
    <xf numFmtId="0" fontId="126" fillId="0" borderId="0" applyNumberFormat="0" applyFont="0" applyFill="0" applyBorder="0" applyAlignment="0" applyProtection="0"/>
    <xf numFmtId="195" fontId="20"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296" fontId="16" fillId="0" borderId="0" applyFont="0" applyFill="0" applyBorder="0" applyAlignment="0" applyProtection="0"/>
    <xf numFmtId="297" fontId="16" fillId="0" borderId="0" applyFont="0" applyFill="0" applyBorder="0" applyAlignment="0" applyProtection="0"/>
    <xf numFmtId="298" fontId="264" fillId="0" borderId="0" applyFill="0" applyBorder="0" applyProtection="0">
      <alignment vertical="center"/>
    </xf>
    <xf numFmtId="299" fontId="265" fillId="0" borderId="0" applyFill="0" applyBorder="0" applyProtection="0">
      <alignment vertical="center"/>
      <protection locked="0"/>
    </xf>
    <xf numFmtId="0" fontId="30" fillId="0" borderId="0"/>
    <xf numFmtId="0" fontId="16" fillId="0" borderId="0">
      <alignment vertical="center"/>
    </xf>
    <xf numFmtId="0" fontId="30" fillId="0" borderId="0"/>
    <xf numFmtId="0" fontId="266" fillId="0" borderId="0"/>
    <xf numFmtId="0" fontId="136" fillId="0" borderId="0"/>
    <xf numFmtId="0" fontId="126" fillId="0" borderId="0" applyNumberFormat="0" applyFont="0" applyFill="0" applyBorder="0" applyAlignment="0" applyProtection="0"/>
    <xf numFmtId="0" fontId="126" fillId="0" borderId="0" applyNumberFormat="0" applyFont="0" applyFill="0" applyBorder="0" applyAlignment="0" applyProtection="0"/>
    <xf numFmtId="0" fontId="267" fillId="0" borderId="0" applyFont="0" applyFill="0" applyBorder="0" applyAlignment="0" applyProtection="0"/>
    <xf numFmtId="0" fontId="267" fillId="0" borderId="0" applyFont="0" applyFill="0" applyBorder="0" applyAlignment="0" applyProtection="0"/>
    <xf numFmtId="178" fontId="267" fillId="0" borderId="0" applyFont="0" applyFill="0" applyBorder="0" applyAlignment="0" applyProtection="0"/>
    <xf numFmtId="195" fontId="267" fillId="0" borderId="0" applyFont="0" applyFill="0" applyBorder="0" applyAlignment="0" applyProtection="0"/>
    <xf numFmtId="169" fontId="58" fillId="0" borderId="0" applyFont="0" applyFill="0" applyBorder="0" applyAlignment="0" applyProtection="0"/>
    <xf numFmtId="287" fontId="58" fillId="0" borderId="0" applyFont="0" applyFill="0" applyBorder="0" applyAlignment="0" applyProtection="0"/>
    <xf numFmtId="0" fontId="267" fillId="0" borderId="0"/>
    <xf numFmtId="0" fontId="126" fillId="0" borderId="0" applyNumberFormat="0" applyFont="0" applyFill="0" applyBorder="0" applyAlignment="0" applyProtection="0"/>
    <xf numFmtId="0" fontId="268" fillId="0" borderId="0"/>
    <xf numFmtId="38" fontId="24" fillId="0" borderId="0" applyFont="0" applyFill="0" applyBorder="0" applyAlignment="0" applyProtection="0">
      <alignment vertical="center"/>
    </xf>
    <xf numFmtId="40" fontId="24" fillId="0" borderId="0" applyFont="0" applyFill="0" applyBorder="0" applyAlignment="0" applyProtection="0"/>
    <xf numFmtId="38" fontId="24" fillId="0" borderId="0" applyFont="0" applyFill="0" applyBorder="0" applyAlignment="0" applyProtection="0"/>
    <xf numFmtId="0" fontId="91" fillId="0" borderId="0">
      <alignment vertical="center"/>
    </xf>
    <xf numFmtId="0" fontId="23" fillId="0" borderId="0"/>
    <xf numFmtId="0" fontId="37" fillId="0" borderId="25"/>
    <xf numFmtId="206" fontId="24" fillId="0" borderId="0" applyFont="0" applyFill="0" applyBorder="0" applyAlignment="0" applyProtection="0"/>
    <xf numFmtId="207" fontId="24" fillId="0" borderId="0" applyFont="0" applyFill="0" applyBorder="0" applyAlignment="0" applyProtection="0"/>
    <xf numFmtId="0" fontId="126" fillId="0" borderId="0" applyNumberFormat="0" applyFont="0" applyFill="0" applyBorder="0" applyAlignment="0" applyProtection="0"/>
    <xf numFmtId="0" fontId="269" fillId="37" borderId="0" applyNumberFormat="0" applyFill="0" applyBorder="0" applyProtection="0">
      <alignment vertical="center" wrapText="1"/>
    </xf>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4" fontId="270" fillId="0" borderId="0" applyFill="0" applyBorder="0" applyProtection="0">
      <alignment vertical="center"/>
    </xf>
    <xf numFmtId="0" fontId="126" fillId="0" borderId="0" applyNumberFormat="0" applyFont="0" applyFill="0" applyBorder="0" applyAlignment="0" applyProtection="0"/>
    <xf numFmtId="0" fontId="126" fillId="0" borderId="0" applyNumberFormat="0" applyFont="0" applyFill="0" applyBorder="0" applyAlignment="0" applyProtection="0"/>
    <xf numFmtId="0" fontId="126" fillId="0" borderId="0" applyNumberFormat="0" applyFont="0" applyFill="0" applyBorder="0" applyAlignment="0" applyProtection="0"/>
    <xf numFmtId="168" fontId="58" fillId="0" borderId="0" applyFont="0" applyFill="0" applyBorder="0" applyAlignment="0" applyProtection="0"/>
    <xf numFmtId="165" fontId="44" fillId="0" borderId="0" applyFont="0" applyFill="0" applyBorder="0" applyAlignment="0" applyProtection="0"/>
    <xf numFmtId="289" fontId="58" fillId="0" borderId="0" applyFont="0" applyFill="0" applyBorder="0" applyAlignment="0" applyProtection="0"/>
    <xf numFmtId="300" fontId="267" fillId="0" borderId="0" applyFont="0" applyFill="0" applyBorder="0" applyAlignment="0" applyProtection="0"/>
    <xf numFmtId="0" fontId="15" fillId="0" borderId="0"/>
    <xf numFmtId="0" fontId="15" fillId="0" borderId="0"/>
    <xf numFmtId="0" fontId="15" fillId="0" borderId="0"/>
    <xf numFmtId="0" fontId="15" fillId="0" borderId="0"/>
    <xf numFmtId="0" fontId="126" fillId="0" borderId="0" applyNumberFormat="0" applyFont="0" applyFill="0" applyBorder="0" applyAlignment="0" applyProtection="0"/>
    <xf numFmtId="0" fontId="15" fillId="0" borderId="0"/>
    <xf numFmtId="0" fontId="15" fillId="0" borderId="0"/>
    <xf numFmtId="9" fontId="1" fillId="0" borderId="0" applyFont="0" applyFill="0" applyBorder="0" applyAlignment="0" applyProtection="0"/>
    <xf numFmtId="171" fontId="1" fillId="0" borderId="0" applyFont="0" applyFill="0" applyBorder="0" applyAlignment="0" applyProtection="0"/>
    <xf numFmtId="0" fontId="277" fillId="0" borderId="0"/>
    <xf numFmtId="0" fontId="173" fillId="0" borderId="47">
      <alignment horizontal="center" vertical="center"/>
    </xf>
    <xf numFmtId="0" fontId="15" fillId="0" borderId="0" applyNumberFormat="0" applyFill="0" applyBorder="0" applyAlignment="0" applyProtection="0"/>
    <xf numFmtId="191" fontId="19" fillId="0" borderId="0" applyFont="0" applyFill="0" applyBorder="0" applyAlignment="0" applyProtection="0"/>
    <xf numFmtId="0" fontId="15" fillId="0" borderId="0"/>
    <xf numFmtId="0" fontId="15" fillId="0" borderId="0" applyNumberFormat="0" applyFill="0" applyBorder="0" applyAlignment="0" applyProtection="0"/>
    <xf numFmtId="307" fontId="278" fillId="0" borderId="26">
      <alignment horizontal="center"/>
      <protection hidden="1"/>
    </xf>
    <xf numFmtId="308" fontId="23" fillId="0" borderId="0" applyFont="0" applyFill="0" applyBorder="0" applyAlignment="0" applyProtection="0">
      <alignment vertical="center"/>
    </xf>
    <xf numFmtId="309" fontId="23" fillId="0" borderId="0" applyFont="0" applyFill="0" applyBorder="0" applyAlignment="0" applyProtection="0">
      <alignment vertical="center"/>
    </xf>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38" fontId="279" fillId="0" borderId="0" applyFont="0" applyFill="0" applyBorder="0" applyAlignment="0" applyProtection="0"/>
    <xf numFmtId="0" fontId="56" fillId="0" borderId="0"/>
    <xf numFmtId="310" fontId="15" fillId="0" borderId="0" applyFont="0" applyFill="0" applyBorder="0" applyAlignment="0" applyProtection="0"/>
    <xf numFmtId="311" fontId="15" fillId="0" borderId="0" applyFont="0" applyFill="0" applyBorder="0" applyAlignment="0" applyProtection="0"/>
    <xf numFmtId="312" fontId="23" fillId="0" borderId="0" applyFont="0" applyFill="0" applyBorder="0" applyAlignment="0" applyProtection="0"/>
    <xf numFmtId="312" fontId="23" fillId="0" borderId="0" applyFont="0" applyFill="0" applyBorder="0" applyAlignment="0" applyProtection="0"/>
    <xf numFmtId="312" fontId="23" fillId="0" borderId="0" applyFont="0" applyFill="0" applyBorder="0" applyAlignment="0" applyProtection="0"/>
    <xf numFmtId="312" fontId="23" fillId="0" borderId="0" applyFont="0" applyFill="0" applyBorder="0" applyAlignment="0" applyProtection="0"/>
    <xf numFmtId="0" fontId="280" fillId="0" borderId="0"/>
    <xf numFmtId="0" fontId="23" fillId="0" borderId="0" applyFont="0" applyFill="0" applyBorder="0" applyAlignment="0" applyProtection="0"/>
    <xf numFmtId="0" fontId="23" fillId="0" borderId="0" applyFont="0" applyFill="0" applyBorder="0" applyAlignment="0" applyProtection="0"/>
    <xf numFmtId="0" fontId="30" fillId="0" borderId="0"/>
    <xf numFmtId="0" fontId="26" fillId="0" borderId="0"/>
    <xf numFmtId="0" fontId="84" fillId="0" borderId="0"/>
    <xf numFmtId="0" fontId="280" fillId="0" borderId="0"/>
    <xf numFmtId="0" fontId="30" fillId="0" borderId="0"/>
    <xf numFmtId="0" fontId="84" fillId="0" borderId="0"/>
    <xf numFmtId="0" fontId="281" fillId="0" borderId="0" applyNumberFormat="0" applyFill="0" applyBorder="0" applyAlignment="0" applyProtection="0"/>
    <xf numFmtId="204" fontId="282"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83" fillId="0" borderId="0"/>
    <xf numFmtId="313" fontId="282" fillId="0" borderId="0" applyFont="0" applyFill="0" applyBorder="0" applyAlignment="0" applyProtection="0"/>
    <xf numFmtId="0" fontId="282" fillId="0" borderId="0"/>
    <xf numFmtId="314" fontId="122" fillId="0" borderId="0" applyFont="0" applyFill="0" applyBorder="0" applyAlignment="0" applyProtection="0"/>
    <xf numFmtId="9" fontId="284" fillId="0" borderId="0" applyFont="0" applyFill="0" applyBorder="0" applyAlignment="0" applyProtection="0"/>
    <xf numFmtId="0" fontId="83" fillId="0" borderId="0"/>
    <xf numFmtId="0" fontId="83" fillId="0" borderId="0"/>
    <xf numFmtId="0" fontId="83" fillId="0" borderId="0"/>
    <xf numFmtId="0" fontId="23" fillId="0" borderId="0" applyNumberFormat="0" applyFill="0" applyBorder="0" applyAlignment="0" applyProtection="0"/>
    <xf numFmtId="235" fontId="23" fillId="0" borderId="0" applyFill="0" applyBorder="0" applyAlignment="0" applyProtection="0"/>
    <xf numFmtId="178" fontId="282" fillId="0" borderId="0" applyFont="0" applyFill="0" applyBorder="0" applyAlignment="0" applyProtection="0"/>
    <xf numFmtId="195" fontId="282" fillId="0" borderId="0" applyFont="0" applyFill="0" applyBorder="0" applyAlignment="0" applyProtection="0"/>
    <xf numFmtId="0" fontId="285" fillId="0" borderId="0"/>
    <xf numFmtId="0" fontId="286" fillId="0" borderId="0">
      <alignment vertical="center"/>
    </xf>
    <xf numFmtId="0" fontId="122" fillId="0" borderId="0"/>
    <xf numFmtId="0" fontId="286" fillId="0" borderId="0">
      <alignment vertical="center"/>
    </xf>
    <xf numFmtId="315" fontId="266" fillId="0" borderId="0" applyFill="0" applyBorder="0" applyProtection="0">
      <alignment vertical="center"/>
    </xf>
    <xf numFmtId="316" fontId="112" fillId="0" borderId="0" applyFill="0" applyBorder="0" applyProtection="0">
      <alignment vertical="center"/>
    </xf>
    <xf numFmtId="316" fontId="112" fillId="0" borderId="0" applyFill="0" applyBorder="0" applyProtection="0">
      <alignment vertical="center"/>
    </xf>
    <xf numFmtId="316" fontId="112" fillId="0" borderId="0" applyFill="0" applyBorder="0" applyProtection="0">
      <alignment vertical="center"/>
    </xf>
    <xf numFmtId="316" fontId="112" fillId="0" borderId="0" applyFill="0" applyBorder="0" applyProtection="0">
      <alignment vertical="center"/>
    </xf>
    <xf numFmtId="316" fontId="112" fillId="0" borderId="0" applyFill="0" applyBorder="0" applyProtection="0">
      <alignment vertical="center"/>
    </xf>
    <xf numFmtId="0" fontId="15" fillId="0" borderId="0" applyNumberFormat="0" applyFont="0" applyFill="0" applyBorder="0" applyAlignment="0" applyProtection="0"/>
    <xf numFmtId="0" fontId="23" fillId="0" borderId="0"/>
    <xf numFmtId="0" fontId="23" fillId="0" borderId="0"/>
    <xf numFmtId="0" fontId="23" fillId="0" borderId="0"/>
    <xf numFmtId="0" fontId="23" fillId="0" borderId="0"/>
    <xf numFmtId="0" fontId="287" fillId="0" borderId="0"/>
    <xf numFmtId="0" fontId="16" fillId="0" borderId="0"/>
    <xf numFmtId="0" fontId="23" fillId="0" borderId="0"/>
    <xf numFmtId="0" fontId="285" fillId="0" borderId="0"/>
    <xf numFmtId="168" fontId="18" fillId="0" borderId="0" applyFont="0" applyFill="0" applyBorder="0" applyAlignment="0" applyProtection="0"/>
    <xf numFmtId="0" fontId="23" fillId="0" borderId="0"/>
    <xf numFmtId="0" fontId="23" fillId="0" borderId="0"/>
    <xf numFmtId="0" fontId="56" fillId="0" borderId="0" applyNumberFormat="0" applyFill="0" applyBorder="0" applyAlignment="0" applyProtection="0"/>
    <xf numFmtId="192" fontId="18" fillId="0" borderId="0" applyFont="0" applyFill="0" applyBorder="0" applyAlignment="0" applyProtection="0"/>
    <xf numFmtId="0" fontId="17" fillId="0" borderId="0" applyFont="0" applyFill="0" applyBorder="0" applyAlignment="0" applyProtection="0"/>
    <xf numFmtId="0" fontId="17" fillId="0" borderId="0"/>
    <xf numFmtId="0" fontId="17" fillId="0" borderId="0"/>
    <xf numFmtId="0" fontId="28" fillId="0" borderId="0"/>
    <xf numFmtId="0" fontId="112" fillId="0" borderId="0"/>
    <xf numFmtId="179" fontId="15" fillId="0" borderId="0" applyFont="0" applyFill="0" applyBorder="0" applyAlignment="0" applyProtection="0"/>
    <xf numFmtId="317" fontId="23" fillId="0" borderId="0" applyFill="0" applyBorder="0" applyAlignment="0" applyProtection="0"/>
    <xf numFmtId="0" fontId="17" fillId="0" borderId="0" applyFont="0" applyFill="0" applyBorder="0" applyAlignment="0" applyProtection="0"/>
    <xf numFmtId="0" fontId="28" fillId="0" borderId="0"/>
    <xf numFmtId="168" fontId="18" fillId="0" borderId="0" applyFont="0" applyFill="0" applyBorder="0" applyAlignment="0" applyProtection="0"/>
    <xf numFmtId="0" fontId="17" fillId="0" borderId="0"/>
    <xf numFmtId="168" fontId="18" fillId="0" borderId="0" applyFont="0" applyFill="0" applyBorder="0" applyAlignment="0" applyProtection="0"/>
    <xf numFmtId="192" fontId="18" fillId="0" borderId="0" applyFont="0" applyFill="0" applyBorder="0" applyAlignment="0" applyProtection="0"/>
    <xf numFmtId="181" fontId="18" fillId="0" borderId="0" applyFont="0" applyFill="0" applyBorder="0" applyAlignment="0" applyProtection="0"/>
    <xf numFmtId="181"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318" fontId="18" fillId="0" borderId="0" applyFont="0" applyFill="0" applyBorder="0" applyAlignment="0" applyProtection="0"/>
    <xf numFmtId="0" fontId="56" fillId="0" borderId="0" applyNumberFormat="0" applyFill="0" applyBorder="0" applyAlignment="0" applyProtection="0"/>
    <xf numFmtId="318" fontId="18" fillId="0" borderId="0" applyFont="0" applyFill="0" applyBorder="0" applyAlignment="0" applyProtection="0"/>
    <xf numFmtId="190" fontId="18" fillId="0" borderId="0" applyFont="0" applyFill="0" applyBorder="0" applyAlignment="0" applyProtection="0"/>
    <xf numFmtId="0" fontId="56" fillId="0" borderId="0" applyNumberForma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319" fontId="18" fillId="0" borderId="0" applyFont="0" applyFill="0" applyBorder="0" applyAlignment="0" applyProtection="0"/>
    <xf numFmtId="318" fontId="18"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56" fillId="0" borderId="0" applyNumberFormat="0" applyFill="0" applyBorder="0" applyAlignment="0" applyProtection="0"/>
    <xf numFmtId="192" fontId="18" fillId="0" borderId="0" applyFont="0" applyFill="0" applyBorder="0" applyAlignment="0" applyProtection="0"/>
    <xf numFmtId="0" fontId="17" fillId="0" borderId="0" applyFont="0" applyFill="0" applyBorder="0" applyAlignment="0" applyProtection="0"/>
    <xf numFmtId="0" fontId="55" fillId="0" borderId="0" applyFont="0" applyFill="0" applyBorder="0" applyAlignment="0" applyProtection="0"/>
    <xf numFmtId="192" fontId="18" fillId="0" borderId="0" applyFont="0" applyFill="0" applyBorder="0" applyAlignment="0" applyProtection="0"/>
    <xf numFmtId="181" fontId="19" fillId="0" borderId="0" applyFont="0" applyFill="0" applyBorder="0" applyAlignment="0" applyProtection="0"/>
    <xf numFmtId="0" fontId="17" fillId="0" borderId="0"/>
    <xf numFmtId="0" fontId="56" fillId="0" borderId="0" applyNumberFormat="0" applyFill="0" applyBorder="0" applyAlignment="0" applyProtection="0"/>
    <xf numFmtId="192" fontId="18" fillId="0" borderId="0" applyFont="0" applyFill="0" applyBorder="0" applyAlignment="0" applyProtection="0"/>
    <xf numFmtId="0" fontId="56" fillId="0" borderId="0" applyNumberForma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168" fontId="18" fillId="0" borderId="0" applyFont="0" applyFill="0" applyBorder="0" applyAlignment="0" applyProtection="0"/>
    <xf numFmtId="0" fontId="17" fillId="0" borderId="0"/>
    <xf numFmtId="192" fontId="18" fillId="0" borderId="0" applyFont="0" applyFill="0" applyBorder="0" applyAlignment="0" applyProtection="0"/>
    <xf numFmtId="181" fontId="19" fillId="0" borderId="0" applyFont="0" applyFill="0" applyBorder="0" applyAlignment="0" applyProtection="0"/>
    <xf numFmtId="0" fontId="16" fillId="0" borderId="0"/>
    <xf numFmtId="0" fontId="16" fillId="0" borderId="0"/>
    <xf numFmtId="0" fontId="16" fillId="0" borderId="0"/>
    <xf numFmtId="0" fontId="28" fillId="0" borderId="0"/>
    <xf numFmtId="0" fontId="55" fillId="0" borderId="0" applyFont="0" applyFill="0" applyBorder="0" applyAlignment="0" applyProtection="0"/>
    <xf numFmtId="0" fontId="66" fillId="0" borderId="0"/>
    <xf numFmtId="0" fontId="284" fillId="0" borderId="0"/>
    <xf numFmtId="0" fontId="284" fillId="0" borderId="0"/>
    <xf numFmtId="0" fontId="284" fillId="0" borderId="0"/>
    <xf numFmtId="0" fontId="284" fillId="0" borderId="0"/>
    <xf numFmtId="168" fontId="18" fillId="0" borderId="0" applyFont="0" applyFill="0" applyBorder="0" applyAlignment="0" applyProtection="0"/>
    <xf numFmtId="168" fontId="18" fillId="0" borderId="0" applyFont="0" applyFill="0" applyBorder="0" applyAlignment="0" applyProtection="0"/>
    <xf numFmtId="0" fontId="28" fillId="0" borderId="0"/>
    <xf numFmtId="0" fontId="56" fillId="0" borderId="0" applyNumberFormat="0" applyFill="0" applyBorder="0" applyAlignment="0" applyProtection="0"/>
    <xf numFmtId="0" fontId="56" fillId="0" borderId="0" applyNumberFormat="0" applyFill="0" applyBorder="0" applyAlignment="0" applyProtection="0"/>
    <xf numFmtId="0" fontId="17" fillId="0" borderId="0" applyFont="0" applyFill="0" applyBorder="0" applyAlignment="0" applyProtection="0"/>
    <xf numFmtId="0" fontId="56" fillId="0" borderId="0" applyNumberFormat="0" applyFill="0" applyBorder="0" applyAlignment="0" applyProtection="0"/>
    <xf numFmtId="0" fontId="17" fillId="0" borderId="0" applyFont="0" applyFill="0" applyBorder="0" applyAlignment="0" applyProtection="0"/>
    <xf numFmtId="192" fontId="18" fillId="0" borderId="0" applyFont="0" applyFill="0" applyBorder="0" applyAlignment="0" applyProtection="0"/>
    <xf numFmtId="168" fontId="18" fillId="0" borderId="0" applyFont="0" applyFill="0" applyBorder="0" applyAlignment="0" applyProtection="0"/>
    <xf numFmtId="0" fontId="56" fillId="0" borderId="0" applyNumberForma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xf numFmtId="0" fontId="17" fillId="0" borderId="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56" fillId="0" borderId="0" applyNumberFormat="0" applyFill="0" applyBorder="0" applyAlignment="0" applyProtection="0"/>
    <xf numFmtId="0" fontId="28" fillId="0" borderId="0"/>
    <xf numFmtId="168" fontId="18" fillId="0" borderId="0" applyFont="0" applyFill="0" applyBorder="0" applyAlignment="0" applyProtection="0"/>
    <xf numFmtId="0" fontId="56" fillId="0" borderId="0" applyNumberFormat="0" applyFill="0" applyBorder="0" applyAlignment="0" applyProtection="0"/>
    <xf numFmtId="0" fontId="17" fillId="0" borderId="0" applyFont="0" applyFill="0" applyBorder="0" applyAlignment="0" applyProtection="0"/>
    <xf numFmtId="192" fontId="18"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168" fontId="18"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92" fontId="18" fillId="0" borderId="0" applyFont="0" applyFill="0" applyBorder="0" applyAlignment="0" applyProtection="0"/>
    <xf numFmtId="0" fontId="66" fillId="0" borderId="0"/>
    <xf numFmtId="0" fontId="56" fillId="0" borderId="0" applyNumberFormat="0" applyFill="0" applyBorder="0" applyAlignment="0" applyProtection="0"/>
    <xf numFmtId="191" fontId="19" fillId="0" borderId="0" applyFont="0" applyFill="0" applyBorder="0" applyAlignment="0" applyProtection="0"/>
    <xf numFmtId="0" fontId="56" fillId="0" borderId="0" applyNumberFormat="0" applyFill="0" applyBorder="0" applyAlignment="0" applyProtection="0"/>
    <xf numFmtId="0" fontId="128" fillId="0" borderId="0"/>
    <xf numFmtId="0" fontId="128" fillId="0" borderId="0"/>
    <xf numFmtId="0" fontId="128" fillId="0" borderId="0"/>
    <xf numFmtId="0" fontId="128" fillId="0" borderId="0"/>
    <xf numFmtId="0" fontId="17" fillId="0" borderId="0" applyFont="0" applyFill="0" applyBorder="0" applyAlignment="0" applyProtection="0"/>
    <xf numFmtId="168" fontId="18" fillId="0" borderId="0" applyFont="0" applyFill="0" applyBorder="0" applyAlignment="0" applyProtection="0"/>
    <xf numFmtId="0" fontId="56" fillId="0" borderId="0" applyNumberFormat="0" applyFill="0" applyBorder="0" applyAlignment="0" applyProtection="0"/>
    <xf numFmtId="168" fontId="18" fillId="0" borderId="0" applyFont="0" applyFill="0" applyBorder="0" applyAlignment="0" applyProtection="0"/>
    <xf numFmtId="0" fontId="17" fillId="0" borderId="0" applyFont="0" applyFill="0" applyBorder="0" applyAlignment="0" applyProtection="0"/>
    <xf numFmtId="0" fontId="56" fillId="0" borderId="0" applyNumberFormat="0" applyFill="0" applyBorder="0" applyAlignment="0" applyProtection="0"/>
    <xf numFmtId="192" fontId="18" fillId="0" borderId="0" applyFont="0" applyFill="0" applyBorder="0" applyAlignment="0" applyProtection="0"/>
    <xf numFmtId="0" fontId="17" fillId="0" borderId="0"/>
    <xf numFmtId="174" fontId="19" fillId="0" borderId="0" applyFont="0" applyFill="0" applyBorder="0" applyAlignment="0" applyProtection="0"/>
    <xf numFmtId="0" fontId="17" fillId="0" borderId="0"/>
    <xf numFmtId="0" fontId="17" fillId="0" borderId="0"/>
    <xf numFmtId="0" fontId="17" fillId="0" borderId="0" applyFont="0" applyFill="0" applyBorder="0" applyAlignment="0" applyProtection="0"/>
    <xf numFmtId="0" fontId="112" fillId="0" borderId="0"/>
    <xf numFmtId="0" fontId="287" fillId="0" borderId="0"/>
    <xf numFmtId="277" fontId="18" fillId="0" borderId="0" applyFont="0" applyFill="0" applyBorder="0" applyAlignment="0" applyProtection="0"/>
    <xf numFmtId="168" fontId="18" fillId="0" borderId="0" applyFont="0" applyFill="0" applyBorder="0" applyAlignment="0" applyProtection="0"/>
    <xf numFmtId="0" fontId="56" fillId="0" borderId="0" applyNumberFormat="0" applyFill="0" applyBorder="0" applyAlignment="0" applyProtection="0"/>
    <xf numFmtId="192" fontId="18" fillId="0" borderId="0" applyFont="0" applyFill="0" applyBorder="0" applyAlignment="0" applyProtection="0"/>
    <xf numFmtId="0" fontId="56" fillId="0" borderId="0" applyNumberFormat="0" applyFill="0" applyBorder="0" applyAlignment="0" applyProtection="0"/>
    <xf numFmtId="0" fontId="28" fillId="0" borderId="0"/>
    <xf numFmtId="0" fontId="56" fillId="0" borderId="0" applyNumberForma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277" fontId="18"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174"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174"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203" fontId="18" fillId="0" borderId="0" applyFont="0" applyFill="0" applyBorder="0" applyAlignment="0" applyProtection="0"/>
    <xf numFmtId="320" fontId="174"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175" fontId="174" fillId="0" borderId="0" applyFont="0" applyFill="0" applyBorder="0" applyAlignment="0" applyProtection="0"/>
    <xf numFmtId="287" fontId="19" fillId="0" borderId="0" applyFont="0" applyFill="0" applyBorder="0" applyAlignment="0" applyProtection="0"/>
    <xf numFmtId="287" fontId="19" fillId="0" borderId="0" applyFont="0" applyFill="0" applyBorder="0" applyAlignment="0" applyProtection="0"/>
    <xf numFmtId="43" fontId="19" fillId="0" borderId="0" applyFont="0" applyFill="0" applyBorder="0" applyAlignment="0" applyProtection="0"/>
    <xf numFmtId="321" fontId="19" fillId="0" borderId="0" applyFont="0" applyFill="0" applyBorder="0" applyAlignment="0" applyProtection="0"/>
    <xf numFmtId="287" fontId="19" fillId="0" borderId="0" applyFont="0" applyFill="0" applyBorder="0" applyAlignment="0" applyProtection="0"/>
    <xf numFmtId="321"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5" fontId="18" fillId="0" borderId="0" applyFont="0" applyFill="0" applyBorder="0" applyAlignment="0" applyProtection="0"/>
    <xf numFmtId="198" fontId="18" fillId="0" borderId="0" applyFont="0" applyFill="0" applyBorder="0" applyAlignment="0" applyProtection="0"/>
    <xf numFmtId="0" fontId="18" fillId="0" borderId="0" applyFont="0" applyFill="0" applyBorder="0" applyAlignment="0" applyProtection="0"/>
    <xf numFmtId="195" fontId="18" fillId="0" borderId="0" applyFont="0" applyFill="0" applyBorder="0" applyAlignment="0" applyProtection="0"/>
    <xf numFmtId="0" fontId="18" fillId="0" borderId="0" applyFont="0" applyFill="0" applyBorder="0" applyAlignment="0" applyProtection="0"/>
    <xf numFmtId="43"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195" fontId="18" fillId="0" borderId="0" applyFont="0" applyFill="0" applyBorder="0" applyAlignment="0" applyProtection="0"/>
    <xf numFmtId="213" fontId="288" fillId="0" borderId="0" applyFont="0" applyFill="0" applyBorder="0" applyAlignment="0" applyProtection="0"/>
    <xf numFmtId="213" fontId="28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43"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2" fontId="18" fillId="0" borderId="0" applyFont="0" applyFill="0" applyBorder="0" applyAlignment="0" applyProtection="0"/>
    <xf numFmtId="171" fontId="18" fillId="0" borderId="0" applyFont="0" applyFill="0" applyBorder="0" applyAlignment="0" applyProtection="0"/>
    <xf numFmtId="0" fontId="18" fillId="0" borderId="0" applyFont="0" applyFill="0" applyBorder="0" applyAlignment="0" applyProtection="0"/>
    <xf numFmtId="322"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43" fontId="18" fillId="0" borderId="0" applyFont="0" applyFill="0" applyBorder="0" applyAlignment="0" applyProtection="0"/>
    <xf numFmtId="17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2" fontId="18" fillId="0" borderId="0" applyFont="0" applyFill="0" applyBorder="0" applyAlignment="0" applyProtection="0"/>
    <xf numFmtId="171" fontId="18" fillId="0" borderId="0" applyFont="0" applyFill="0" applyBorder="0" applyAlignment="0" applyProtection="0"/>
    <xf numFmtId="195" fontId="18" fillId="0" borderId="0" applyFont="0" applyFill="0" applyBorder="0" applyAlignment="0" applyProtection="0"/>
    <xf numFmtId="171" fontId="18" fillId="0" borderId="0" applyFont="0" applyFill="0" applyBorder="0" applyAlignment="0" applyProtection="0"/>
    <xf numFmtId="171" fontId="18" fillId="0" borderId="0" applyFont="0" applyFill="0" applyBorder="0" applyAlignment="0" applyProtection="0"/>
    <xf numFmtId="323" fontId="18" fillId="0" borderId="0" applyFont="0" applyFill="0" applyBorder="0" applyAlignment="0" applyProtection="0"/>
    <xf numFmtId="43" fontId="174" fillId="0" borderId="0" applyFont="0" applyFill="0" applyBorder="0" applyAlignment="0" applyProtection="0"/>
    <xf numFmtId="323" fontId="18" fillId="0" borderId="0" applyFont="0" applyFill="0" applyBorder="0" applyAlignment="0" applyProtection="0"/>
    <xf numFmtId="323" fontId="18" fillId="0" borderId="0" applyFont="0" applyFill="0" applyBorder="0" applyAlignment="0" applyProtection="0"/>
    <xf numFmtId="41" fontId="174"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43" fontId="1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4" fontId="19" fillId="0" borderId="0" applyFont="0" applyFill="0" applyBorder="0" applyAlignment="0" applyProtection="0"/>
    <xf numFmtId="192" fontId="18" fillId="0" borderId="0" applyFont="0" applyFill="0" applyBorder="0" applyAlignment="0" applyProtection="0"/>
    <xf numFmtId="181" fontId="18"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190" fontId="18"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192" fontId="18" fillId="0" borderId="0" applyFont="0" applyFill="0" applyBorder="0" applyAlignment="0" applyProtection="0"/>
    <xf numFmtId="181" fontId="19"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181" fontId="19"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168" fontId="18"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168" fontId="18" fillId="0" borderId="0" applyFont="0" applyFill="0" applyBorder="0" applyAlignment="0" applyProtection="0"/>
    <xf numFmtId="192" fontId="18" fillId="0" borderId="0" applyFont="0" applyFill="0" applyBorder="0" applyAlignment="0" applyProtection="0"/>
    <xf numFmtId="168" fontId="18" fillId="0" borderId="0" applyFont="0" applyFill="0" applyBorder="0" applyAlignment="0" applyProtection="0"/>
    <xf numFmtId="192" fontId="18" fillId="0" borderId="0" applyFont="0" applyFill="0" applyBorder="0" applyAlignment="0" applyProtection="0"/>
    <xf numFmtId="319" fontId="18" fillId="0" borderId="0" applyFont="0" applyFill="0" applyBorder="0" applyAlignment="0" applyProtection="0"/>
    <xf numFmtId="277"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277" fontId="18" fillId="0" borderId="0" applyFont="0" applyFill="0" applyBorder="0" applyAlignment="0" applyProtection="0"/>
    <xf numFmtId="318" fontId="18" fillId="0" borderId="0" applyFont="0" applyFill="0" applyBorder="0" applyAlignment="0" applyProtection="0"/>
    <xf numFmtId="277" fontId="18" fillId="0" borderId="0" applyFont="0" applyFill="0" applyBorder="0" applyAlignment="0" applyProtection="0"/>
    <xf numFmtId="277" fontId="18" fillId="0" borderId="0" applyFont="0" applyFill="0" applyBorder="0" applyAlignment="0" applyProtection="0"/>
    <xf numFmtId="190" fontId="18" fillId="0" borderId="0" applyFont="0" applyFill="0" applyBorder="0" applyAlignment="0" applyProtection="0"/>
    <xf numFmtId="325" fontId="18" fillId="0" borderId="0" applyFont="0" applyFill="0" applyBorder="0" applyAlignment="0" applyProtection="0"/>
    <xf numFmtId="168" fontId="18" fillId="0" borderId="0" applyFont="0" applyFill="0" applyBorder="0" applyAlignment="0" applyProtection="0"/>
    <xf numFmtId="181" fontId="18" fillId="0" borderId="0" applyFont="0" applyFill="0" applyBorder="0" applyAlignment="0" applyProtection="0"/>
    <xf numFmtId="181" fontId="18" fillId="0" borderId="0" applyFont="0" applyFill="0" applyBorder="0" applyAlignment="0" applyProtection="0"/>
    <xf numFmtId="181" fontId="18" fillId="0" borderId="0" applyFont="0" applyFill="0" applyBorder="0" applyAlignment="0" applyProtection="0"/>
    <xf numFmtId="182" fontId="18" fillId="0" borderId="0" applyFont="0" applyFill="0" applyBorder="0" applyAlignment="0" applyProtection="0"/>
    <xf numFmtId="182" fontId="18" fillId="0" borderId="0" applyFont="0" applyFill="0" applyBorder="0" applyAlignment="0" applyProtection="0"/>
    <xf numFmtId="326" fontId="18" fillId="0" borderId="0" applyFont="0" applyFill="0" applyBorder="0" applyAlignment="0" applyProtection="0"/>
    <xf numFmtId="327" fontId="174" fillId="0" borderId="0" applyFont="0" applyFill="0" applyBorder="0" applyAlignment="0" applyProtection="0"/>
    <xf numFmtId="326" fontId="18" fillId="0" borderId="0" applyFont="0" applyFill="0" applyBorder="0" applyAlignment="0" applyProtection="0"/>
    <xf numFmtId="326" fontId="18" fillId="0" borderId="0" applyFont="0" applyFill="0" applyBorder="0" applyAlignment="0" applyProtection="0"/>
    <xf numFmtId="328" fontId="174" fillId="0" borderId="0" applyFont="0" applyFill="0" applyBorder="0" applyAlignment="0" applyProtection="0"/>
    <xf numFmtId="329" fontId="18" fillId="0" borderId="0" applyFont="0" applyFill="0" applyBorder="0" applyAlignment="0" applyProtection="0"/>
    <xf numFmtId="41" fontId="174" fillId="0" borderId="0" applyFont="0" applyFill="0" applyBorder="0" applyAlignment="0" applyProtection="0"/>
    <xf numFmtId="329" fontId="18" fillId="0" borderId="0" applyFont="0" applyFill="0" applyBorder="0" applyAlignment="0" applyProtection="0"/>
    <xf numFmtId="329" fontId="18" fillId="0" borderId="0" applyFont="0" applyFill="0" applyBorder="0" applyAlignment="0" applyProtection="0"/>
    <xf numFmtId="327" fontId="174" fillId="0" borderId="0" applyFont="0" applyFill="0" applyBorder="0" applyAlignment="0" applyProtection="0"/>
    <xf numFmtId="277" fontId="18" fillId="0" borderId="0" applyFont="0" applyFill="0" applyBorder="0" applyAlignment="0" applyProtection="0"/>
    <xf numFmtId="277" fontId="18" fillId="0" borderId="0" applyFont="0" applyFill="0" applyBorder="0" applyAlignment="0" applyProtection="0"/>
    <xf numFmtId="330" fontId="235" fillId="0" borderId="0" applyFont="0" applyFill="0" applyBorder="0" applyAlignment="0" applyProtection="0"/>
    <xf numFmtId="325" fontId="18" fillId="0" borderId="0" applyFont="0" applyFill="0" applyBorder="0" applyAlignment="0" applyProtection="0"/>
    <xf numFmtId="321"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5" fontId="18" fillId="0" borderId="0" applyFont="0" applyFill="0" applyBorder="0" applyAlignment="0" applyProtection="0"/>
    <xf numFmtId="198" fontId="18" fillId="0" borderId="0" applyFont="0" applyFill="0" applyBorder="0" applyAlignment="0" applyProtection="0"/>
    <xf numFmtId="0" fontId="18" fillId="0" borderId="0" applyFont="0" applyFill="0" applyBorder="0" applyAlignment="0" applyProtection="0"/>
    <xf numFmtId="195" fontId="18" fillId="0" borderId="0" applyFont="0" applyFill="0" applyBorder="0" applyAlignment="0" applyProtection="0"/>
    <xf numFmtId="0" fontId="18" fillId="0" borderId="0" applyFont="0" applyFill="0" applyBorder="0" applyAlignment="0" applyProtection="0"/>
    <xf numFmtId="43"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195" fontId="18" fillId="0" borderId="0" applyFont="0" applyFill="0" applyBorder="0" applyAlignment="0" applyProtection="0"/>
    <xf numFmtId="213" fontId="288" fillId="0" borderId="0" applyFont="0" applyFill="0" applyBorder="0" applyAlignment="0" applyProtection="0"/>
    <xf numFmtId="213" fontId="28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43"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2" fontId="18" fillId="0" borderId="0" applyFont="0" applyFill="0" applyBorder="0" applyAlignment="0" applyProtection="0"/>
    <xf numFmtId="171" fontId="18" fillId="0" borderId="0" applyFont="0" applyFill="0" applyBorder="0" applyAlignment="0" applyProtection="0"/>
    <xf numFmtId="0" fontId="18" fillId="0" borderId="0" applyFont="0" applyFill="0" applyBorder="0" applyAlignment="0" applyProtection="0"/>
    <xf numFmtId="322"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43" fontId="18" fillId="0" borderId="0" applyFont="0" applyFill="0" applyBorder="0" applyAlignment="0" applyProtection="0"/>
    <xf numFmtId="17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2" fontId="18" fillId="0" borderId="0" applyFont="0" applyFill="0" applyBorder="0" applyAlignment="0" applyProtection="0"/>
    <xf numFmtId="171" fontId="18" fillId="0" borderId="0" applyFont="0" applyFill="0" applyBorder="0" applyAlignment="0" applyProtection="0"/>
    <xf numFmtId="195" fontId="18" fillId="0" borderId="0" applyFont="0" applyFill="0" applyBorder="0" applyAlignment="0" applyProtection="0"/>
    <xf numFmtId="171" fontId="18" fillId="0" borderId="0" applyFont="0" applyFill="0" applyBorder="0" applyAlignment="0" applyProtection="0"/>
    <xf numFmtId="171" fontId="18" fillId="0" borderId="0" applyFont="0" applyFill="0" applyBorder="0" applyAlignment="0" applyProtection="0"/>
    <xf numFmtId="323" fontId="18" fillId="0" borderId="0" applyFont="0" applyFill="0" applyBorder="0" applyAlignment="0" applyProtection="0"/>
    <xf numFmtId="43" fontId="174" fillId="0" borderId="0" applyFont="0" applyFill="0" applyBorder="0" applyAlignment="0" applyProtection="0"/>
    <xf numFmtId="323" fontId="18" fillId="0" borderId="0" applyFont="0" applyFill="0" applyBorder="0" applyAlignment="0" applyProtection="0"/>
    <xf numFmtId="323" fontId="18" fillId="0" borderId="0" applyFont="0" applyFill="0" applyBorder="0" applyAlignment="0" applyProtection="0"/>
    <xf numFmtId="41" fontId="174"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287" fontId="19" fillId="0" borderId="0" applyFont="0" applyFill="0" applyBorder="0" applyAlignment="0" applyProtection="0"/>
    <xf numFmtId="287" fontId="19" fillId="0" borderId="0" applyFont="0" applyFill="0" applyBorder="0" applyAlignment="0" applyProtection="0"/>
    <xf numFmtId="43" fontId="19" fillId="0" borderId="0" applyFont="0" applyFill="0" applyBorder="0" applyAlignment="0" applyProtection="0"/>
    <xf numFmtId="321" fontId="19" fillId="0" borderId="0" applyFont="0" applyFill="0" applyBorder="0" applyAlignment="0" applyProtection="0"/>
    <xf numFmtId="287" fontId="19" fillId="0" borderId="0" applyFont="0" applyFill="0" applyBorder="0" applyAlignment="0" applyProtection="0"/>
    <xf numFmtId="43" fontId="1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4" fontId="18" fillId="0" borderId="0" applyFont="0" applyFill="0" applyBorder="0" applyAlignment="0" applyProtection="0"/>
    <xf numFmtId="203"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178" fontId="18" fillId="0" borderId="0" applyFont="0" applyFill="0" applyBorder="0" applyAlignment="0" applyProtection="0"/>
    <xf numFmtId="202" fontId="18" fillId="0" borderId="0" applyFont="0" applyFill="0" applyBorder="0" applyAlignment="0" applyProtection="0"/>
    <xf numFmtId="179" fontId="19" fillId="0" borderId="0" applyFont="0" applyFill="0" applyBorder="0" applyAlignment="0" applyProtection="0"/>
    <xf numFmtId="178" fontId="18" fillId="0" borderId="0" applyFont="0" applyFill="0" applyBorder="0" applyAlignment="0" applyProtection="0"/>
    <xf numFmtId="4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178"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331" fontId="288" fillId="0" borderId="0" applyFont="0" applyFill="0" applyBorder="0" applyAlignment="0" applyProtection="0"/>
    <xf numFmtId="331" fontId="288" fillId="0" borderId="0" applyFont="0" applyFill="0" applyBorder="0" applyAlignment="0" applyProtection="0"/>
    <xf numFmtId="203"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4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203" fontId="18" fillId="0" borderId="0" applyFont="0" applyFill="0" applyBorder="0" applyAlignment="0" applyProtection="0"/>
    <xf numFmtId="169"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41" fontId="18" fillId="0" borderId="0" applyFont="0" applyFill="0" applyBorder="0" applyAlignment="0" applyProtection="0"/>
    <xf numFmtId="169" fontId="18" fillId="0" borderId="0" applyFont="0" applyFill="0" applyBorder="0" applyAlignment="0" applyProtection="0"/>
    <xf numFmtId="201" fontId="18" fillId="0" borderId="0" applyFont="0" applyFill="0" applyBorder="0" applyAlignment="0" applyProtection="0"/>
    <xf numFmtId="320"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320" fontId="18" fillId="0" borderId="0" applyFont="0" applyFill="0" applyBorder="0" applyAlignment="0" applyProtection="0"/>
    <xf numFmtId="320" fontId="18" fillId="0" borderId="0" applyFont="0" applyFill="0" applyBorder="0" applyAlignment="0" applyProtection="0"/>
    <xf numFmtId="320"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78"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332" fontId="18" fillId="0" borderId="0" applyFont="0" applyFill="0" applyBorder="0" applyAlignment="0" applyProtection="0"/>
    <xf numFmtId="175" fontId="174" fillId="0" borderId="0" applyFont="0" applyFill="0" applyBorder="0" applyAlignment="0" applyProtection="0"/>
    <xf numFmtId="332" fontId="18" fillId="0" borderId="0" applyFont="0" applyFill="0" applyBorder="0" applyAlignment="0" applyProtection="0"/>
    <xf numFmtId="332" fontId="18" fillId="0" borderId="0" applyFont="0" applyFill="0" applyBorder="0" applyAlignment="0" applyProtection="0"/>
    <xf numFmtId="174" fontId="174"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0" fontId="18" fillId="0" borderId="0" applyFont="0" applyFill="0" applyBorder="0" applyAlignment="0" applyProtection="0"/>
    <xf numFmtId="320" fontId="18" fillId="0" borderId="0" applyFont="0" applyFill="0" applyBorder="0" applyAlignment="0" applyProtection="0"/>
    <xf numFmtId="41" fontId="18" fillId="0" borderId="0" applyFont="0" applyFill="0" applyBorder="0" applyAlignment="0" applyProtection="0"/>
    <xf numFmtId="333" fontId="235"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192" fontId="18" fillId="0" borderId="0" applyFont="0" applyFill="0" applyBorder="0" applyAlignment="0" applyProtection="0"/>
    <xf numFmtId="181" fontId="18"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190" fontId="18"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192" fontId="18" fillId="0" borderId="0" applyFont="0" applyFill="0" applyBorder="0" applyAlignment="0" applyProtection="0"/>
    <xf numFmtId="181" fontId="19"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181" fontId="19"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168" fontId="18" fillId="0" borderId="0" applyFont="0" applyFill="0" applyBorder="0" applyAlignment="0" applyProtection="0"/>
    <xf numFmtId="192"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318" fontId="18" fillId="0" borderId="0" applyFont="0" applyFill="0" applyBorder="0" applyAlignment="0" applyProtection="0"/>
    <xf numFmtId="168" fontId="18" fillId="0" borderId="0" applyFont="0" applyFill="0" applyBorder="0" applyAlignment="0" applyProtection="0"/>
    <xf numFmtId="192" fontId="18" fillId="0" borderId="0" applyFont="0" applyFill="0" applyBorder="0" applyAlignment="0" applyProtection="0"/>
    <xf numFmtId="168" fontId="18" fillId="0" borderId="0" applyFont="0" applyFill="0" applyBorder="0" applyAlignment="0" applyProtection="0"/>
    <xf numFmtId="192" fontId="18" fillId="0" borderId="0" applyFont="0" applyFill="0" applyBorder="0" applyAlignment="0" applyProtection="0"/>
    <xf numFmtId="319" fontId="18" fillId="0" borderId="0" applyFont="0" applyFill="0" applyBorder="0" applyAlignment="0" applyProtection="0"/>
    <xf numFmtId="277"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192" fontId="18" fillId="0" borderId="0" applyFont="0" applyFill="0" applyBorder="0" applyAlignment="0" applyProtection="0"/>
    <xf numFmtId="277" fontId="18" fillId="0" borderId="0" applyFont="0" applyFill="0" applyBorder="0" applyAlignment="0" applyProtection="0"/>
    <xf numFmtId="318" fontId="18" fillId="0" borderId="0" applyFont="0" applyFill="0" applyBorder="0" applyAlignment="0" applyProtection="0"/>
    <xf numFmtId="277" fontId="18" fillId="0" borderId="0" applyFont="0" applyFill="0" applyBorder="0" applyAlignment="0" applyProtection="0"/>
    <xf numFmtId="277" fontId="18" fillId="0" borderId="0" applyFont="0" applyFill="0" applyBorder="0" applyAlignment="0" applyProtection="0"/>
    <xf numFmtId="190" fontId="18" fillId="0" borderId="0" applyFont="0" applyFill="0" applyBorder="0" applyAlignment="0" applyProtection="0"/>
    <xf numFmtId="325" fontId="18" fillId="0" borderId="0" applyFont="0" applyFill="0" applyBorder="0" applyAlignment="0" applyProtection="0"/>
    <xf numFmtId="168" fontId="18" fillId="0" borderId="0" applyFont="0" applyFill="0" applyBorder="0" applyAlignment="0" applyProtection="0"/>
    <xf numFmtId="181" fontId="18" fillId="0" borderId="0" applyFont="0" applyFill="0" applyBorder="0" applyAlignment="0" applyProtection="0"/>
    <xf numFmtId="181" fontId="18" fillId="0" borderId="0" applyFont="0" applyFill="0" applyBorder="0" applyAlignment="0" applyProtection="0"/>
    <xf numFmtId="181" fontId="18" fillId="0" borderId="0" applyFont="0" applyFill="0" applyBorder="0" applyAlignment="0" applyProtection="0"/>
    <xf numFmtId="182" fontId="18" fillId="0" borderId="0" applyFont="0" applyFill="0" applyBorder="0" applyAlignment="0" applyProtection="0"/>
    <xf numFmtId="182" fontId="18" fillId="0" borderId="0" applyFont="0" applyFill="0" applyBorder="0" applyAlignment="0" applyProtection="0"/>
    <xf numFmtId="326" fontId="18" fillId="0" borderId="0" applyFont="0" applyFill="0" applyBorder="0" applyAlignment="0" applyProtection="0"/>
    <xf numFmtId="327" fontId="174" fillId="0" borderId="0" applyFont="0" applyFill="0" applyBorder="0" applyAlignment="0" applyProtection="0"/>
    <xf numFmtId="326" fontId="18" fillId="0" borderId="0" applyFont="0" applyFill="0" applyBorder="0" applyAlignment="0" applyProtection="0"/>
    <xf numFmtId="326" fontId="18" fillId="0" borderId="0" applyFont="0" applyFill="0" applyBorder="0" applyAlignment="0" applyProtection="0"/>
    <xf numFmtId="328" fontId="174" fillId="0" borderId="0" applyFont="0" applyFill="0" applyBorder="0" applyAlignment="0" applyProtection="0"/>
    <xf numFmtId="329" fontId="18" fillId="0" borderId="0" applyFont="0" applyFill="0" applyBorder="0" applyAlignment="0" applyProtection="0"/>
    <xf numFmtId="41" fontId="174" fillId="0" borderId="0" applyFont="0" applyFill="0" applyBorder="0" applyAlignment="0" applyProtection="0"/>
    <xf numFmtId="329" fontId="18" fillId="0" borderId="0" applyFont="0" applyFill="0" applyBorder="0" applyAlignment="0" applyProtection="0"/>
    <xf numFmtId="329" fontId="18" fillId="0" borderId="0" applyFont="0" applyFill="0" applyBorder="0" applyAlignment="0" applyProtection="0"/>
    <xf numFmtId="327" fontId="174" fillId="0" borderId="0" applyFont="0" applyFill="0" applyBorder="0" applyAlignment="0" applyProtection="0"/>
    <xf numFmtId="324" fontId="19" fillId="0" borderId="0" applyFont="0" applyFill="0" applyBorder="0" applyAlignment="0" applyProtection="0"/>
    <xf numFmtId="277" fontId="18" fillId="0" borderId="0" applyFont="0" applyFill="0" applyBorder="0" applyAlignment="0" applyProtection="0"/>
    <xf numFmtId="277" fontId="18" fillId="0" borderId="0" applyFont="0" applyFill="0" applyBorder="0" applyAlignment="0" applyProtection="0"/>
    <xf numFmtId="330" fontId="235" fillId="0" borderId="0" applyFont="0" applyFill="0" applyBorder="0" applyAlignment="0" applyProtection="0"/>
    <xf numFmtId="325" fontId="18" fillId="0" borderId="0" applyFont="0" applyFill="0" applyBorder="0" applyAlignment="0" applyProtection="0"/>
    <xf numFmtId="324" fontId="18" fillId="0" borderId="0" applyFont="0" applyFill="0" applyBorder="0" applyAlignment="0" applyProtection="0"/>
    <xf numFmtId="203"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178" fontId="18" fillId="0" borderId="0" applyFont="0" applyFill="0" applyBorder="0" applyAlignment="0" applyProtection="0"/>
    <xf numFmtId="202" fontId="18" fillId="0" borderId="0" applyFont="0" applyFill="0" applyBorder="0" applyAlignment="0" applyProtection="0"/>
    <xf numFmtId="179" fontId="19" fillId="0" borderId="0" applyFont="0" applyFill="0" applyBorder="0" applyAlignment="0" applyProtection="0"/>
    <xf numFmtId="178" fontId="18" fillId="0" borderId="0" applyFont="0" applyFill="0" applyBorder="0" applyAlignment="0" applyProtection="0"/>
    <xf numFmtId="4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178"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331" fontId="288" fillId="0" borderId="0" applyFont="0" applyFill="0" applyBorder="0" applyAlignment="0" applyProtection="0"/>
    <xf numFmtId="331" fontId="288" fillId="0" borderId="0" applyFont="0" applyFill="0" applyBorder="0" applyAlignment="0" applyProtection="0"/>
    <xf numFmtId="203"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4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203" fontId="18" fillId="0" borderId="0" applyFont="0" applyFill="0" applyBorder="0" applyAlignment="0" applyProtection="0"/>
    <xf numFmtId="169"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41" fontId="18" fillId="0" borderId="0" applyFont="0" applyFill="0" applyBorder="0" applyAlignment="0" applyProtection="0"/>
    <xf numFmtId="169" fontId="18" fillId="0" borderId="0" applyFont="0" applyFill="0" applyBorder="0" applyAlignment="0" applyProtection="0"/>
    <xf numFmtId="201" fontId="18" fillId="0" borderId="0" applyFont="0" applyFill="0" applyBorder="0" applyAlignment="0" applyProtection="0"/>
    <xf numFmtId="320"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320" fontId="18" fillId="0" borderId="0" applyFont="0" applyFill="0" applyBorder="0" applyAlignment="0" applyProtection="0"/>
    <xf numFmtId="320" fontId="18" fillId="0" borderId="0" applyFont="0" applyFill="0" applyBorder="0" applyAlignment="0" applyProtection="0"/>
    <xf numFmtId="320"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78"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332" fontId="18" fillId="0" borderId="0" applyFont="0" applyFill="0" applyBorder="0" applyAlignment="0" applyProtection="0"/>
    <xf numFmtId="175" fontId="174" fillId="0" borderId="0" applyFont="0" applyFill="0" applyBorder="0" applyAlignment="0" applyProtection="0"/>
    <xf numFmtId="332" fontId="18" fillId="0" borderId="0" applyFont="0" applyFill="0" applyBorder="0" applyAlignment="0" applyProtection="0"/>
    <xf numFmtId="332" fontId="18" fillId="0" borderId="0" applyFont="0" applyFill="0" applyBorder="0" applyAlignment="0" applyProtection="0"/>
    <xf numFmtId="174" fontId="174"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0" fontId="18" fillId="0" borderId="0" applyFont="0" applyFill="0" applyBorder="0" applyAlignment="0" applyProtection="0"/>
    <xf numFmtId="320" fontId="18" fillId="0" borderId="0" applyFont="0" applyFill="0" applyBorder="0" applyAlignment="0" applyProtection="0"/>
    <xf numFmtId="41" fontId="18" fillId="0" borderId="0" applyFont="0" applyFill="0" applyBorder="0" applyAlignment="0" applyProtection="0"/>
    <xf numFmtId="333" fontId="235"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321"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5" fontId="18" fillId="0" borderId="0" applyFont="0" applyFill="0" applyBorder="0" applyAlignment="0" applyProtection="0"/>
    <xf numFmtId="198" fontId="18" fillId="0" borderId="0" applyFont="0" applyFill="0" applyBorder="0" applyAlignment="0" applyProtection="0"/>
    <xf numFmtId="0" fontId="18" fillId="0" borderId="0" applyFont="0" applyFill="0" applyBorder="0" applyAlignment="0" applyProtection="0"/>
    <xf numFmtId="195" fontId="18" fillId="0" borderId="0" applyFont="0" applyFill="0" applyBorder="0" applyAlignment="0" applyProtection="0"/>
    <xf numFmtId="0" fontId="18" fillId="0" borderId="0" applyFont="0" applyFill="0" applyBorder="0" applyAlignment="0" applyProtection="0"/>
    <xf numFmtId="43"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195" fontId="18" fillId="0" borderId="0" applyFont="0" applyFill="0" applyBorder="0" applyAlignment="0" applyProtection="0"/>
    <xf numFmtId="213" fontId="288" fillId="0" borderId="0" applyFont="0" applyFill="0" applyBorder="0" applyAlignment="0" applyProtection="0"/>
    <xf numFmtId="213" fontId="28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43"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2" fontId="18" fillId="0" borderId="0" applyFont="0" applyFill="0" applyBorder="0" applyAlignment="0" applyProtection="0"/>
    <xf numFmtId="171" fontId="18" fillId="0" borderId="0" applyFont="0" applyFill="0" applyBorder="0" applyAlignment="0" applyProtection="0"/>
    <xf numFmtId="0" fontId="18" fillId="0" borderId="0" applyFont="0" applyFill="0" applyBorder="0" applyAlignment="0" applyProtection="0"/>
    <xf numFmtId="322"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43" fontId="18" fillId="0" borderId="0" applyFont="0" applyFill="0" applyBorder="0" applyAlignment="0" applyProtection="0"/>
    <xf numFmtId="17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2" fontId="18" fillId="0" borderId="0" applyFont="0" applyFill="0" applyBorder="0" applyAlignment="0" applyProtection="0"/>
    <xf numFmtId="171" fontId="18" fillId="0" borderId="0" applyFont="0" applyFill="0" applyBorder="0" applyAlignment="0" applyProtection="0"/>
    <xf numFmtId="195" fontId="18" fillId="0" borderId="0" applyFont="0" applyFill="0" applyBorder="0" applyAlignment="0" applyProtection="0"/>
    <xf numFmtId="171" fontId="18" fillId="0" borderId="0" applyFont="0" applyFill="0" applyBorder="0" applyAlignment="0" applyProtection="0"/>
    <xf numFmtId="171" fontId="18" fillId="0" borderId="0" applyFont="0" applyFill="0" applyBorder="0" applyAlignment="0" applyProtection="0"/>
    <xf numFmtId="323" fontId="18" fillId="0" borderId="0" applyFont="0" applyFill="0" applyBorder="0" applyAlignment="0" applyProtection="0"/>
    <xf numFmtId="43" fontId="174" fillId="0" borderId="0" applyFont="0" applyFill="0" applyBorder="0" applyAlignment="0" applyProtection="0"/>
    <xf numFmtId="323" fontId="18" fillId="0" borderId="0" applyFont="0" applyFill="0" applyBorder="0" applyAlignment="0" applyProtection="0"/>
    <xf numFmtId="323" fontId="18" fillId="0" borderId="0" applyFont="0" applyFill="0" applyBorder="0" applyAlignment="0" applyProtection="0"/>
    <xf numFmtId="41" fontId="174"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43" fontId="1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4"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174"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174"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203" fontId="18" fillId="0" borderId="0" applyFont="0" applyFill="0" applyBorder="0" applyAlignment="0" applyProtection="0"/>
    <xf numFmtId="320" fontId="174"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175" fontId="174" fillId="0" borderId="0" applyFont="0" applyFill="0" applyBorder="0" applyAlignment="0" applyProtection="0"/>
    <xf numFmtId="287" fontId="19" fillId="0" borderId="0" applyFont="0" applyFill="0" applyBorder="0" applyAlignment="0" applyProtection="0"/>
    <xf numFmtId="287" fontId="19" fillId="0" borderId="0" applyFont="0" applyFill="0" applyBorder="0" applyAlignment="0" applyProtection="0"/>
    <xf numFmtId="43" fontId="19" fillId="0" borderId="0" applyFont="0" applyFill="0" applyBorder="0" applyAlignment="0" applyProtection="0"/>
    <xf numFmtId="321" fontId="19" fillId="0" borderId="0" applyFont="0" applyFill="0" applyBorder="0" applyAlignment="0" applyProtection="0"/>
    <xf numFmtId="287" fontId="19" fillId="0" borderId="0" applyFont="0" applyFill="0" applyBorder="0" applyAlignment="0" applyProtection="0"/>
    <xf numFmtId="277" fontId="18" fillId="0" borderId="0" applyFont="0" applyFill="0" applyBorder="0" applyAlignment="0" applyProtection="0"/>
    <xf numFmtId="277" fontId="18" fillId="0" borderId="0" applyFont="0" applyFill="0" applyBorder="0" applyAlignment="0" applyProtection="0"/>
    <xf numFmtId="190" fontId="18" fillId="0" borderId="0" applyFont="0" applyFill="0" applyBorder="0" applyAlignment="0" applyProtection="0"/>
    <xf numFmtId="325" fontId="18"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7" fillId="0" borderId="0" applyFont="0" applyFill="0" applyBorder="0" applyAlignment="0" applyProtection="0"/>
    <xf numFmtId="0" fontId="289" fillId="0" borderId="0"/>
    <xf numFmtId="0" fontId="290" fillId="0" borderId="0"/>
    <xf numFmtId="168" fontId="54" fillId="0" borderId="0" applyFont="0" applyFill="0" applyBorder="0" applyAlignment="0" applyProtection="0"/>
    <xf numFmtId="0" fontId="66" fillId="0" borderId="0"/>
    <xf numFmtId="0" fontId="284" fillId="0" borderId="0"/>
    <xf numFmtId="0" fontId="284" fillId="0" borderId="0"/>
    <xf numFmtId="0" fontId="284" fillId="0" borderId="0"/>
    <xf numFmtId="0" fontId="284" fillId="0" borderId="0"/>
    <xf numFmtId="0" fontId="112" fillId="0" borderId="0"/>
    <xf numFmtId="0" fontId="23" fillId="0" borderId="0">
      <alignment wrapText="1"/>
    </xf>
    <xf numFmtId="0" fontId="23" fillId="0" borderId="0">
      <alignment wrapText="1"/>
    </xf>
    <xf numFmtId="0" fontId="23" fillId="0" borderId="0">
      <alignment wrapText="1"/>
    </xf>
    <xf numFmtId="0" fontId="23" fillId="0" borderId="0">
      <alignment wrapText="1"/>
    </xf>
    <xf numFmtId="0" fontId="23" fillId="0" borderId="0">
      <alignment wrapText="1"/>
    </xf>
    <xf numFmtId="0" fontId="112" fillId="0" borderId="0"/>
    <xf numFmtId="0" fontId="112" fillId="0" borderId="0"/>
    <xf numFmtId="0" fontId="112" fillId="0" borderId="0"/>
    <xf numFmtId="0" fontId="112" fillId="0" borderId="0"/>
    <xf numFmtId="0" fontId="16" fillId="0" borderId="0"/>
    <xf numFmtId="0" fontId="16" fillId="0" borderId="0"/>
    <xf numFmtId="0" fontId="16" fillId="0" borderId="0"/>
    <xf numFmtId="0" fontId="16" fillId="0" borderId="0"/>
    <xf numFmtId="0" fontId="290" fillId="0" borderId="0"/>
    <xf numFmtId="181" fontId="18" fillId="0" borderId="0" applyFont="0" applyFill="0" applyBorder="0" applyAlignment="0" applyProtection="0"/>
    <xf numFmtId="181" fontId="18" fillId="0" borderId="0" applyFont="0" applyFill="0" applyBorder="0" applyAlignment="0" applyProtection="0"/>
    <xf numFmtId="181" fontId="18" fillId="0" borderId="0" applyFont="0" applyFill="0" applyBorder="0" applyAlignment="0" applyProtection="0"/>
    <xf numFmtId="182" fontId="18" fillId="0" borderId="0" applyFont="0" applyFill="0" applyBorder="0" applyAlignment="0" applyProtection="0"/>
    <xf numFmtId="182" fontId="18" fillId="0" borderId="0" applyFont="0" applyFill="0" applyBorder="0" applyAlignment="0" applyProtection="0"/>
    <xf numFmtId="326" fontId="18" fillId="0" borderId="0" applyFont="0" applyFill="0" applyBorder="0" applyAlignment="0" applyProtection="0"/>
    <xf numFmtId="327" fontId="174" fillId="0" borderId="0" applyFont="0" applyFill="0" applyBorder="0" applyAlignment="0" applyProtection="0"/>
    <xf numFmtId="326" fontId="18" fillId="0" borderId="0" applyFont="0" applyFill="0" applyBorder="0" applyAlignment="0" applyProtection="0"/>
    <xf numFmtId="326" fontId="18" fillId="0" borderId="0" applyFont="0" applyFill="0" applyBorder="0" applyAlignment="0" applyProtection="0"/>
    <xf numFmtId="328" fontId="174" fillId="0" borderId="0" applyFont="0" applyFill="0" applyBorder="0" applyAlignment="0" applyProtection="0"/>
    <xf numFmtId="0" fontId="56" fillId="0" borderId="0" applyNumberFormat="0" applyFill="0" applyBorder="0" applyAlignment="0" applyProtection="0"/>
    <xf numFmtId="0" fontId="28" fillId="0" borderId="0"/>
    <xf numFmtId="0" fontId="28" fillId="0" borderId="0"/>
    <xf numFmtId="0" fontId="17" fillId="0" borderId="0" applyFont="0" applyFill="0" applyBorder="0" applyAlignment="0" applyProtection="0"/>
    <xf numFmtId="0" fontId="17" fillId="0" borderId="0" applyFont="0" applyFill="0" applyBorder="0" applyAlignment="0" applyProtection="0"/>
    <xf numFmtId="0" fontId="16" fillId="0" borderId="0"/>
    <xf numFmtId="0" fontId="16" fillId="0" borderId="0"/>
    <xf numFmtId="0" fontId="16" fillId="0" borderId="0"/>
    <xf numFmtId="0" fontId="16" fillId="0" borderId="0"/>
    <xf numFmtId="329" fontId="18" fillId="0" borderId="0" applyFont="0" applyFill="0" applyBorder="0" applyAlignment="0" applyProtection="0"/>
    <xf numFmtId="41" fontId="174" fillId="0" borderId="0" applyFont="0" applyFill="0" applyBorder="0" applyAlignment="0" applyProtection="0"/>
    <xf numFmtId="329" fontId="18" fillId="0" borderId="0" applyFont="0" applyFill="0" applyBorder="0" applyAlignment="0" applyProtection="0"/>
    <xf numFmtId="329" fontId="18" fillId="0" borderId="0" applyFont="0" applyFill="0" applyBorder="0" applyAlignment="0" applyProtection="0"/>
    <xf numFmtId="327" fontId="174"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55"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28"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324" fontId="18" fillId="0" borderId="0" applyFont="0" applyFill="0" applyBorder="0" applyAlignment="0" applyProtection="0"/>
    <xf numFmtId="203"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178" fontId="18" fillId="0" borderId="0" applyFont="0" applyFill="0" applyBorder="0" applyAlignment="0" applyProtection="0"/>
    <xf numFmtId="202" fontId="18" fillId="0" borderId="0" applyFont="0" applyFill="0" applyBorder="0" applyAlignment="0" applyProtection="0"/>
    <xf numFmtId="179" fontId="19" fillId="0" borderId="0" applyFont="0" applyFill="0" applyBorder="0" applyAlignment="0" applyProtection="0"/>
    <xf numFmtId="178" fontId="18" fillId="0" borderId="0" applyFont="0" applyFill="0" applyBorder="0" applyAlignment="0" applyProtection="0"/>
    <xf numFmtId="4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178"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331" fontId="288" fillId="0" borderId="0" applyFont="0" applyFill="0" applyBorder="0" applyAlignment="0" applyProtection="0"/>
    <xf numFmtId="331" fontId="288" fillId="0" borderId="0" applyFont="0" applyFill="0" applyBorder="0" applyAlignment="0" applyProtection="0"/>
    <xf numFmtId="203"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4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203" fontId="18" fillId="0" borderId="0" applyFont="0" applyFill="0" applyBorder="0" applyAlignment="0" applyProtection="0"/>
    <xf numFmtId="169" fontId="18" fillId="0" borderId="0" applyFont="0" applyFill="0" applyBorder="0" applyAlignment="0" applyProtection="0"/>
    <xf numFmtId="201" fontId="18" fillId="0" borderId="0" applyFont="0" applyFill="0" applyBorder="0" applyAlignment="0" applyProtection="0"/>
    <xf numFmtId="203" fontId="18" fillId="0" borderId="0" applyFont="0" applyFill="0" applyBorder="0" applyAlignment="0" applyProtection="0"/>
    <xf numFmtId="41" fontId="18" fillId="0" borderId="0" applyFont="0" applyFill="0" applyBorder="0" applyAlignment="0" applyProtection="0"/>
    <xf numFmtId="169" fontId="18" fillId="0" borderId="0" applyFont="0" applyFill="0" applyBorder="0" applyAlignment="0" applyProtection="0"/>
    <xf numFmtId="201" fontId="18" fillId="0" borderId="0" applyFont="0" applyFill="0" applyBorder="0" applyAlignment="0" applyProtection="0"/>
    <xf numFmtId="320"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320" fontId="18" fillId="0" borderId="0" applyFont="0" applyFill="0" applyBorder="0" applyAlignment="0" applyProtection="0"/>
    <xf numFmtId="320" fontId="18" fillId="0" borderId="0" applyFont="0" applyFill="0" applyBorder="0" applyAlignment="0" applyProtection="0"/>
    <xf numFmtId="320"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78"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332" fontId="18" fillId="0" borderId="0" applyFont="0" applyFill="0" applyBorder="0" applyAlignment="0" applyProtection="0"/>
    <xf numFmtId="175" fontId="174" fillId="0" borderId="0" applyFont="0" applyFill="0" applyBorder="0" applyAlignment="0" applyProtection="0"/>
    <xf numFmtId="332" fontId="18" fillId="0" borderId="0" applyFont="0" applyFill="0" applyBorder="0" applyAlignment="0" applyProtection="0"/>
    <xf numFmtId="332" fontId="18" fillId="0" borderId="0" applyFont="0" applyFill="0" applyBorder="0" applyAlignment="0" applyProtection="0"/>
    <xf numFmtId="174" fontId="174"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0" fontId="18" fillId="0" borderId="0" applyFont="0" applyFill="0" applyBorder="0" applyAlignment="0" applyProtection="0"/>
    <xf numFmtId="320" fontId="18" fillId="0" borderId="0" applyFont="0" applyFill="0" applyBorder="0" applyAlignment="0" applyProtection="0"/>
    <xf numFmtId="41" fontId="18" fillId="0" borderId="0" applyFont="0" applyFill="0" applyBorder="0" applyAlignment="0" applyProtection="0"/>
    <xf numFmtId="333" fontId="235"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201" fontId="18" fillId="0" borderId="0" applyFont="0" applyFill="0" applyBorder="0" applyAlignment="0" applyProtection="0"/>
    <xf numFmtId="324" fontId="18" fillId="0" borderId="0" applyFont="0" applyFill="0" applyBorder="0" applyAlignment="0" applyProtection="0"/>
    <xf numFmtId="201" fontId="18" fillId="0" borderId="0" applyFont="0" applyFill="0" applyBorder="0" applyAlignment="0" applyProtection="0"/>
    <xf numFmtId="321"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5" fontId="18" fillId="0" borderId="0" applyFont="0" applyFill="0" applyBorder="0" applyAlignment="0" applyProtection="0"/>
    <xf numFmtId="198" fontId="18" fillId="0" borderId="0" applyFont="0" applyFill="0" applyBorder="0" applyAlignment="0" applyProtection="0"/>
    <xf numFmtId="0" fontId="18" fillId="0" borderId="0" applyFont="0" applyFill="0" applyBorder="0" applyAlignment="0" applyProtection="0"/>
    <xf numFmtId="195" fontId="18" fillId="0" borderId="0" applyFont="0" applyFill="0" applyBorder="0" applyAlignment="0" applyProtection="0"/>
    <xf numFmtId="0" fontId="18" fillId="0" borderId="0" applyFont="0" applyFill="0" applyBorder="0" applyAlignment="0" applyProtection="0"/>
    <xf numFmtId="43"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195" fontId="18" fillId="0" borderId="0" applyFont="0" applyFill="0" applyBorder="0" applyAlignment="0" applyProtection="0"/>
    <xf numFmtId="213" fontId="288" fillId="0" borderId="0" applyFont="0" applyFill="0" applyBorder="0" applyAlignment="0" applyProtection="0"/>
    <xf numFmtId="213" fontId="28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43"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2" fontId="18" fillId="0" borderId="0" applyFont="0" applyFill="0" applyBorder="0" applyAlignment="0" applyProtection="0"/>
    <xf numFmtId="171" fontId="18" fillId="0" borderId="0" applyFont="0" applyFill="0" applyBorder="0" applyAlignment="0" applyProtection="0"/>
    <xf numFmtId="0" fontId="18" fillId="0" borderId="0" applyFont="0" applyFill="0" applyBorder="0" applyAlignment="0" applyProtection="0"/>
    <xf numFmtId="322" fontId="18" fillId="0" borderId="0" applyFont="0" applyFill="0" applyBorder="0" applyAlignment="0" applyProtection="0"/>
    <xf numFmtId="196" fontId="18" fillId="0" borderId="0" applyFont="0" applyFill="0" applyBorder="0" applyAlignment="0" applyProtection="0"/>
    <xf numFmtId="0" fontId="18" fillId="0" borderId="0" applyFont="0" applyFill="0" applyBorder="0" applyAlignment="0" applyProtection="0"/>
    <xf numFmtId="43" fontId="18" fillId="0" borderId="0" applyFont="0" applyFill="0" applyBorder="0" applyAlignment="0" applyProtection="0"/>
    <xf numFmtId="171"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22" fontId="18" fillId="0" borderId="0" applyFont="0" applyFill="0" applyBorder="0" applyAlignment="0" applyProtection="0"/>
    <xf numFmtId="171" fontId="18" fillId="0" borderId="0" applyFont="0" applyFill="0" applyBorder="0" applyAlignment="0" applyProtection="0"/>
    <xf numFmtId="195" fontId="18" fillId="0" borderId="0" applyFont="0" applyFill="0" applyBorder="0" applyAlignment="0" applyProtection="0"/>
    <xf numFmtId="171" fontId="18" fillId="0" borderId="0" applyFont="0" applyFill="0" applyBorder="0" applyAlignment="0" applyProtection="0"/>
    <xf numFmtId="171" fontId="18" fillId="0" borderId="0" applyFont="0" applyFill="0" applyBorder="0" applyAlignment="0" applyProtection="0"/>
    <xf numFmtId="323" fontId="18" fillId="0" borderId="0" applyFont="0" applyFill="0" applyBorder="0" applyAlignment="0" applyProtection="0"/>
    <xf numFmtId="43" fontId="174" fillId="0" borderId="0" applyFont="0" applyFill="0" applyBorder="0" applyAlignment="0" applyProtection="0"/>
    <xf numFmtId="323" fontId="18" fillId="0" borderId="0" applyFont="0" applyFill="0" applyBorder="0" applyAlignment="0" applyProtection="0"/>
    <xf numFmtId="323" fontId="18" fillId="0" borderId="0" applyFont="0" applyFill="0" applyBorder="0" applyAlignment="0" applyProtection="0"/>
    <xf numFmtId="41" fontId="174"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43" fontId="18" fillId="0" borderId="0" applyFont="0" applyFill="0" applyBorder="0" applyAlignment="0" applyProtection="0"/>
    <xf numFmtId="0"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196" fontId="18" fillId="0" borderId="0" applyFont="0" applyFill="0" applyBorder="0" applyAlignment="0" applyProtection="0"/>
    <xf numFmtId="321" fontId="18" fillId="0" borderId="0" applyFont="0" applyFill="0" applyBorder="0" applyAlignment="0" applyProtection="0"/>
    <xf numFmtId="196" fontId="18"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174"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174" fontId="19" fillId="0" borderId="0" applyFont="0" applyFill="0" applyBorder="0" applyAlignment="0" applyProtection="0"/>
    <xf numFmtId="319" fontId="19" fillId="0" borderId="0" applyFont="0" applyFill="0" applyBorder="0" applyAlignment="0" applyProtection="0"/>
    <xf numFmtId="319" fontId="19" fillId="0" borderId="0" applyFont="0" applyFill="0" applyBorder="0" applyAlignment="0" applyProtection="0"/>
    <xf numFmtId="203" fontId="18" fillId="0" borderId="0" applyFont="0" applyFill="0" applyBorder="0" applyAlignment="0" applyProtection="0"/>
    <xf numFmtId="320" fontId="174" fillId="0" borderId="0" applyFont="0" applyFill="0" applyBorder="0" applyAlignment="0" applyProtection="0"/>
    <xf numFmtId="203" fontId="18" fillId="0" borderId="0" applyFont="0" applyFill="0" applyBorder="0" applyAlignment="0" applyProtection="0"/>
    <xf numFmtId="203" fontId="18" fillId="0" borderId="0" applyFont="0" applyFill="0" applyBorder="0" applyAlignment="0" applyProtection="0"/>
    <xf numFmtId="175" fontId="174" fillId="0" borderId="0" applyFont="0" applyFill="0" applyBorder="0" applyAlignment="0" applyProtection="0"/>
    <xf numFmtId="287" fontId="19" fillId="0" borderId="0" applyFont="0" applyFill="0" applyBorder="0" applyAlignment="0" applyProtection="0"/>
    <xf numFmtId="287" fontId="19" fillId="0" borderId="0" applyFont="0" applyFill="0" applyBorder="0" applyAlignment="0" applyProtection="0"/>
    <xf numFmtId="43" fontId="19" fillId="0" borderId="0" applyFont="0" applyFill="0" applyBorder="0" applyAlignment="0" applyProtection="0"/>
    <xf numFmtId="321" fontId="19" fillId="0" borderId="0" applyFont="0" applyFill="0" applyBorder="0" applyAlignment="0" applyProtection="0"/>
    <xf numFmtId="287" fontId="19" fillId="0" borderId="0" applyFont="0" applyFill="0" applyBorder="0" applyAlignment="0" applyProtection="0"/>
    <xf numFmtId="324" fontId="19" fillId="0" borderId="0" applyFont="0" applyFill="0" applyBorder="0" applyAlignment="0" applyProtection="0"/>
    <xf numFmtId="0" fontId="56" fillId="0" borderId="0" applyNumberFormat="0" applyFill="0" applyBorder="0" applyAlignment="0" applyProtection="0"/>
    <xf numFmtId="168" fontId="18" fillId="0" borderId="0" applyFont="0" applyFill="0" applyBorder="0" applyAlignment="0" applyProtection="0"/>
    <xf numFmtId="174" fontId="19" fillId="0" borderId="0" applyFont="0" applyFill="0" applyBorder="0" applyAlignment="0" applyProtection="0"/>
    <xf numFmtId="277" fontId="18" fillId="0" borderId="0" applyFont="0" applyFill="0" applyBorder="0" applyAlignment="0" applyProtection="0"/>
    <xf numFmtId="0" fontId="56" fillId="0" borderId="0" applyNumberFormat="0" applyFill="0" applyBorder="0" applyAlignment="0" applyProtection="0"/>
    <xf numFmtId="277" fontId="18" fillId="0" borderId="0" applyFont="0" applyFill="0" applyBorder="0" applyAlignment="0" applyProtection="0"/>
    <xf numFmtId="0" fontId="56" fillId="0" borderId="0" applyNumberFormat="0" applyFill="0" applyBorder="0" applyAlignment="0" applyProtection="0"/>
    <xf numFmtId="0" fontId="28" fillId="0" borderId="0"/>
    <xf numFmtId="168" fontId="18" fillId="0" borderId="0" applyFont="0" applyFill="0" applyBorder="0" applyAlignment="0" applyProtection="0"/>
    <xf numFmtId="0" fontId="56" fillId="0" borderId="0" applyNumberFormat="0" applyFill="0" applyBorder="0" applyAlignment="0" applyProtection="0"/>
    <xf numFmtId="0" fontId="17" fillId="0" borderId="0"/>
    <xf numFmtId="0" fontId="56" fillId="0" borderId="0" applyNumberFormat="0" applyFill="0" applyBorder="0" applyAlignment="0" applyProtection="0"/>
    <xf numFmtId="330" fontId="235" fillId="0" borderId="0" applyFont="0" applyFill="0" applyBorder="0" applyAlignment="0" applyProtection="0"/>
    <xf numFmtId="0" fontId="112" fillId="0" borderId="0"/>
    <xf numFmtId="0" fontId="56" fillId="0" borderId="0" applyNumberFormat="0" applyFill="0" applyBorder="0" applyAlignment="0" applyProtection="0"/>
    <xf numFmtId="168" fontId="18" fillId="0" borderId="0" applyFont="0" applyFill="0" applyBorder="0" applyAlignment="0" applyProtection="0"/>
    <xf numFmtId="0" fontId="291" fillId="0" borderId="0"/>
    <xf numFmtId="0" fontId="291" fillId="0" borderId="0"/>
    <xf numFmtId="0" fontId="291" fillId="0" borderId="0"/>
    <xf numFmtId="0" fontId="291" fillId="0" borderId="0"/>
    <xf numFmtId="0" fontId="23" fillId="0" borderId="0">
      <alignment wrapText="1"/>
    </xf>
    <xf numFmtId="0" fontId="23" fillId="0" borderId="0">
      <alignment wrapText="1"/>
    </xf>
    <xf numFmtId="0" fontId="23" fillId="0" borderId="0">
      <alignment wrapText="1"/>
    </xf>
    <xf numFmtId="0" fontId="23" fillId="0" borderId="0">
      <alignment wrapText="1"/>
    </xf>
    <xf numFmtId="0" fontId="23" fillId="0" borderId="0">
      <alignment wrapText="1"/>
    </xf>
    <xf numFmtId="0" fontId="291" fillId="0" borderId="0"/>
    <xf numFmtId="0" fontId="291" fillId="0" borderId="0"/>
    <xf numFmtId="0" fontId="291" fillId="0" borderId="0"/>
    <xf numFmtId="0" fontId="291" fillId="0" borderId="0"/>
    <xf numFmtId="0" fontId="23" fillId="0" borderId="0">
      <alignment wrapText="1"/>
    </xf>
    <xf numFmtId="0" fontId="23" fillId="0" borderId="0">
      <alignment wrapText="1"/>
    </xf>
    <xf numFmtId="0" fontId="23" fillId="0" borderId="0">
      <alignment wrapText="1"/>
    </xf>
    <xf numFmtId="0" fontId="23" fillId="0" borderId="0">
      <alignment wrapText="1"/>
    </xf>
    <xf numFmtId="0" fontId="23" fillId="0" borderId="0">
      <alignment wrapText="1"/>
    </xf>
    <xf numFmtId="325" fontId="18" fillId="0" borderId="0" applyFont="0" applyFill="0" applyBorder="0" applyAlignment="0" applyProtection="0"/>
    <xf numFmtId="0" fontId="28" fillId="0" borderId="0"/>
    <xf numFmtId="0" fontId="66" fillId="0" borderId="0"/>
    <xf numFmtId="0" fontId="284" fillId="0" borderId="0"/>
    <xf numFmtId="0" fontId="284" fillId="0" borderId="0"/>
    <xf numFmtId="0" fontId="284" fillId="0" borderId="0"/>
    <xf numFmtId="0" fontId="284" fillId="0" borderId="0"/>
    <xf numFmtId="0" fontId="66" fillId="0" borderId="0"/>
    <xf numFmtId="0" fontId="66" fillId="0" borderId="0"/>
    <xf numFmtId="0" fontId="284" fillId="0" borderId="0"/>
    <xf numFmtId="0" fontId="284" fillId="0" borderId="0"/>
    <xf numFmtId="0" fontId="284" fillId="0" borderId="0"/>
    <xf numFmtId="0" fontId="284" fillId="0" borderId="0"/>
    <xf numFmtId="0" fontId="66" fillId="0" borderId="0"/>
    <xf numFmtId="0" fontId="287" fillId="0" borderId="0"/>
    <xf numFmtId="0" fontId="66" fillId="0" borderId="0"/>
    <xf numFmtId="0" fontId="284" fillId="0" borderId="0"/>
    <xf numFmtId="0" fontId="284" fillId="0" borderId="0"/>
    <xf numFmtId="0" fontId="284" fillId="0" borderId="0"/>
    <xf numFmtId="0" fontId="284" fillId="0" borderId="0"/>
    <xf numFmtId="0" fontId="16" fillId="0" borderId="0"/>
    <xf numFmtId="0" fontId="16" fillId="0" borderId="0"/>
    <xf numFmtId="0" fontId="16" fillId="0" borderId="0"/>
    <xf numFmtId="0" fontId="290" fillId="0" borderId="0"/>
    <xf numFmtId="0" fontId="16" fillId="0" borderId="0"/>
    <xf numFmtId="0" fontId="16" fillId="0" borderId="0"/>
    <xf numFmtId="0" fontId="30" fillId="0" borderId="0"/>
    <xf numFmtId="0" fontId="1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285" fillId="0" borderId="0"/>
    <xf numFmtId="0" fontId="23" fillId="0" borderId="0"/>
    <xf numFmtId="0" fontId="23" fillId="0" borderId="0"/>
    <xf numFmtId="0" fontId="16" fillId="0" borderId="0"/>
    <xf numFmtId="0" fontId="16" fillId="0" borderId="0"/>
    <xf numFmtId="0" fontId="16" fillId="0" borderId="0"/>
    <xf numFmtId="0" fontId="23"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35" fillId="0" borderId="0"/>
    <xf numFmtId="0" fontId="290" fillId="0" borderId="0"/>
    <xf numFmtId="0" fontId="285" fillId="0" borderId="0"/>
    <xf numFmtId="0" fontId="23" fillId="0" borderId="0"/>
    <xf numFmtId="0" fontId="285" fillId="0" borderId="0"/>
    <xf numFmtId="0" fontId="23" fillId="0" borderId="0"/>
    <xf numFmtId="0" fontId="28" fillId="0" borderId="0"/>
    <xf numFmtId="0" fontId="66" fillId="0" borderId="0"/>
    <xf numFmtId="0" fontId="28" fillId="0" borderId="0"/>
    <xf numFmtId="0" fontId="66" fillId="0" borderId="0"/>
    <xf numFmtId="0" fontId="287" fillId="0" borderId="0"/>
    <xf numFmtId="0" fontId="66" fillId="0" borderId="0"/>
    <xf numFmtId="334" fontId="23" fillId="0" borderId="0" applyFill="0" applyBorder="0" applyAlignment="0" applyProtection="0"/>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310" fontId="23" fillId="0" borderId="0" applyFont="0" applyFill="0" applyBorder="0" applyAlignment="0" applyProtection="0">
      <alignment vertical="center"/>
    </xf>
    <xf numFmtId="9" fontId="23" fillId="44" borderId="0"/>
    <xf numFmtId="301" fontId="266" fillId="0" borderId="0">
      <alignment vertical="center"/>
    </xf>
    <xf numFmtId="335" fontId="266" fillId="0" borderId="0" applyFont="0" applyFill="0" applyBorder="0" applyAlignment="0" applyProtection="0">
      <alignment vertical="center"/>
    </xf>
    <xf numFmtId="9" fontId="292" fillId="0" borderId="0" applyFont="0" applyFill="0" applyBorder="0" applyAlignment="0" applyProtection="0"/>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176"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43" fontId="23"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176" fontId="14"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171" fontId="293" fillId="0" borderId="10" applyNumberFormat="0" applyFont="0" applyBorder="0" applyAlignment="0">
      <alignment horizontal="center" vertical="center"/>
    </xf>
    <xf numFmtId="0" fontId="23" fillId="0" borderId="0"/>
    <xf numFmtId="0" fontId="294" fillId="0" borderId="0"/>
    <xf numFmtId="0" fontId="295" fillId="0" borderId="0"/>
    <xf numFmtId="0" fontId="295" fillId="0" borderId="0"/>
    <xf numFmtId="1" fontId="296" fillId="0" borderId="4" applyBorder="0" applyAlignment="0">
      <alignment horizontal="center"/>
    </xf>
    <xf numFmtId="1" fontId="296" fillId="0" borderId="4" applyBorder="0" applyAlignment="0">
      <alignment horizontal="center"/>
    </xf>
    <xf numFmtId="1" fontId="296" fillId="0" borderId="4" applyBorder="0" applyAlignment="0">
      <alignment horizontal="center"/>
    </xf>
    <xf numFmtId="1" fontId="293" fillId="0" borderId="10" applyNumberFormat="0" applyFont="0" applyBorder="0" applyAlignment="0">
      <alignment horizontal="center" vertical="center"/>
    </xf>
    <xf numFmtId="1" fontId="296" fillId="0" borderId="4" applyBorder="0" applyAlignment="0">
      <alignment horizontal="center"/>
    </xf>
    <xf numFmtId="1" fontId="293" fillId="0" borderId="10" applyNumberFormat="0" applyFont="0" applyBorder="0" applyAlignment="0">
      <alignment horizontal="center" vertical="center"/>
    </xf>
    <xf numFmtId="1" fontId="296" fillId="0" borderId="4" applyBorder="0" applyAlignment="0">
      <alignment horizontal="center"/>
    </xf>
    <xf numFmtId="1" fontId="78" fillId="0" borderId="4" applyBorder="0" applyAlignment="0">
      <alignment horizontal="center"/>
    </xf>
    <xf numFmtId="1" fontId="296" fillId="0" borderId="4" applyBorder="0" applyAlignment="0">
      <alignment horizontal="center"/>
    </xf>
    <xf numFmtId="1" fontId="296" fillId="0" borderId="4" applyBorder="0" applyAlignment="0">
      <alignment horizontal="center"/>
    </xf>
    <xf numFmtId="1" fontId="297" fillId="0" borderId="0" applyBorder="0" applyAlignment="0"/>
    <xf numFmtId="1" fontId="293" fillId="0" borderId="10" applyNumberFormat="0" applyFont="0" applyBorder="0" applyAlignment="0">
      <alignment horizontal="center" vertical="center"/>
    </xf>
    <xf numFmtId="178" fontId="298" fillId="0" borderId="4">
      <alignment vertical="center"/>
    </xf>
    <xf numFmtId="178" fontId="298" fillId="0" borderId="4">
      <alignment vertical="center"/>
    </xf>
    <xf numFmtId="336" fontId="281" fillId="0" borderId="0">
      <alignment vertical="center"/>
    </xf>
    <xf numFmtId="337" fontId="299" fillId="0" borderId="0">
      <alignment vertical="center"/>
    </xf>
    <xf numFmtId="334" fontId="23" fillId="0" borderId="0" applyFill="0" applyBorder="0" applyAlignment="0" applyProtection="0"/>
    <xf numFmtId="0" fontId="80" fillId="8" borderId="0"/>
    <xf numFmtId="0" fontId="81" fillId="8" borderId="0"/>
    <xf numFmtId="0" fontId="81" fillId="8" borderId="0"/>
    <xf numFmtId="0" fontId="81" fillId="8" borderId="0"/>
    <xf numFmtId="0" fontId="81" fillId="8" borderId="0"/>
    <xf numFmtId="0" fontId="81" fillId="8" borderId="0"/>
    <xf numFmtId="0" fontId="81" fillId="8" borderId="0"/>
    <xf numFmtId="0" fontId="81" fillId="8" borderId="0"/>
    <xf numFmtId="0" fontId="80" fillId="8" borderId="0"/>
    <xf numFmtId="0" fontId="81" fillId="8" borderId="0"/>
    <xf numFmtId="0" fontId="81" fillId="8" borderId="0"/>
    <xf numFmtId="0" fontId="80" fillId="8" borderId="0"/>
    <xf numFmtId="0" fontId="81" fillId="8" borderId="0"/>
    <xf numFmtId="0" fontId="81" fillId="64" borderId="0"/>
    <xf numFmtId="0" fontId="81" fillId="64" borderId="0"/>
    <xf numFmtId="0" fontId="81" fillId="64" borderId="0"/>
    <xf numFmtId="0" fontId="81" fillId="64" borderId="0"/>
    <xf numFmtId="0" fontId="81" fillId="64" borderId="0"/>
    <xf numFmtId="0" fontId="81" fillId="8" borderId="0"/>
    <xf numFmtId="0" fontId="81" fillId="8" borderId="0"/>
    <xf numFmtId="0" fontId="81" fillId="8" borderId="0"/>
    <xf numFmtId="0" fontId="81" fillId="64" borderId="0"/>
    <xf numFmtId="0" fontId="81" fillId="8" borderId="0"/>
    <xf numFmtId="0" fontId="81" fillId="8" borderId="0"/>
    <xf numFmtId="0" fontId="81" fillId="64" borderId="0"/>
    <xf numFmtId="0" fontId="81" fillId="8" borderId="0"/>
    <xf numFmtId="0" fontId="81" fillId="8" borderId="0"/>
    <xf numFmtId="0" fontId="81" fillId="8" borderId="0"/>
    <xf numFmtId="0" fontId="81" fillId="8" borderId="0"/>
    <xf numFmtId="0" fontId="81" fillId="8" borderId="0"/>
    <xf numFmtId="0" fontId="81" fillId="8" borderId="0"/>
    <xf numFmtId="0" fontId="80" fillId="8" borderId="0"/>
    <xf numFmtId="0" fontId="80" fillId="64" borderId="0"/>
    <xf numFmtId="0" fontId="80" fillId="8" borderId="0"/>
    <xf numFmtId="0" fontId="81" fillId="8" borderId="0"/>
    <xf numFmtId="0" fontId="80" fillId="8" borderId="0"/>
    <xf numFmtId="0" fontId="80" fillId="64" borderId="0"/>
    <xf numFmtId="0" fontId="80" fillId="64" borderId="0"/>
    <xf numFmtId="0" fontId="80" fillId="8" borderId="0"/>
    <xf numFmtId="0" fontId="81" fillId="8" borderId="0"/>
    <xf numFmtId="0" fontId="80" fillId="8" borderId="0"/>
    <xf numFmtId="204" fontId="283" fillId="0" borderId="0" applyFont="0" applyFill="0" applyBorder="0" applyAlignment="0" applyProtection="0"/>
    <xf numFmtId="204" fontId="283" fillId="0" borderId="0" applyFont="0" applyFill="0" applyBorder="0" applyAlignment="0" applyProtection="0"/>
    <xf numFmtId="0" fontId="80" fillId="8" borderId="0"/>
    <xf numFmtId="0" fontId="81" fillId="8" borderId="0"/>
    <xf numFmtId="0" fontId="80" fillId="8" borderId="0"/>
    <xf numFmtId="0" fontId="81" fillId="8" borderId="0"/>
    <xf numFmtId="0" fontId="80" fillId="8" borderId="0"/>
    <xf numFmtId="338" fontId="300" fillId="0" borderId="0">
      <alignment vertical="center"/>
    </xf>
    <xf numFmtId="0" fontId="174" fillId="0" borderId="117" applyNumberFormat="0" applyFont="0" applyBorder="0" applyAlignment="0">
      <alignment horizontal="center" vertical="center"/>
    </xf>
    <xf numFmtId="204" fontId="283" fillId="0" borderId="0" applyFont="0" applyFill="0" applyBorder="0" applyAlignment="0" applyProtection="0"/>
    <xf numFmtId="0" fontId="80" fillId="8" borderId="0"/>
    <xf numFmtId="0" fontId="81" fillId="64" borderId="0"/>
    <xf numFmtId="0" fontId="81" fillId="64" borderId="0"/>
    <xf numFmtId="0" fontId="81" fillId="64" borderId="0"/>
    <xf numFmtId="0" fontId="81" fillId="64" borderId="0"/>
    <xf numFmtId="0" fontId="81" fillId="64" borderId="0"/>
    <xf numFmtId="0" fontId="81" fillId="8" borderId="0"/>
    <xf numFmtId="0" fontId="81" fillId="8" borderId="0"/>
    <xf numFmtId="0" fontId="81" fillId="8" borderId="0"/>
    <xf numFmtId="0" fontId="81" fillId="64" borderId="0"/>
    <xf numFmtId="0" fontId="81" fillId="8" borderId="0"/>
    <xf numFmtId="0" fontId="81" fillId="8" borderId="0"/>
    <xf numFmtId="0" fontId="81" fillId="64" borderId="0"/>
    <xf numFmtId="0" fontId="81" fillId="8" borderId="0"/>
    <xf numFmtId="0" fontId="81" fillId="8" borderId="0"/>
    <xf numFmtId="0" fontId="81" fillId="8" borderId="0"/>
    <xf numFmtId="0" fontId="81" fillId="8" borderId="0"/>
    <xf numFmtId="0" fontId="80" fillId="8" borderId="0"/>
    <xf numFmtId="0" fontId="81" fillId="8" borderId="0"/>
    <xf numFmtId="0" fontId="80" fillId="8" borderId="0"/>
    <xf numFmtId="0" fontId="80" fillId="8" borderId="0"/>
    <xf numFmtId="204" fontId="283" fillId="0" borderId="0" applyFont="0" applyFill="0" applyBorder="0" applyAlignment="0" applyProtection="0"/>
    <xf numFmtId="0" fontId="80" fillId="8" borderId="0"/>
    <xf numFmtId="204" fontId="283" fillId="0" borderId="0" applyFont="0" applyFill="0" applyBorder="0" applyAlignment="0" applyProtection="0"/>
    <xf numFmtId="204" fontId="283" fillId="0" borderId="0" applyFont="0" applyFill="0" applyBorder="0" applyAlignment="0" applyProtection="0"/>
    <xf numFmtId="0" fontId="80" fillId="8" borderId="0"/>
    <xf numFmtId="0" fontId="301" fillId="0" borderId="47" applyFont="0" applyAlignment="0">
      <alignment horizontal="left"/>
    </xf>
    <xf numFmtId="0" fontId="301" fillId="0" borderId="47" applyFont="0" applyAlignment="0">
      <alignment horizontal="left"/>
    </xf>
    <xf numFmtId="0" fontId="23" fillId="0" borderId="118" applyAlignment="0"/>
    <xf numFmtId="0" fontId="23" fillId="0" borderId="118" applyAlignment="0"/>
    <xf numFmtId="0" fontId="301" fillId="0" borderId="47" applyFont="0" applyAlignment="0">
      <alignment horizontal="left"/>
    </xf>
    <xf numFmtId="0" fontId="301" fillId="0" borderId="47" applyFont="0" applyAlignment="0">
      <alignment horizontal="left"/>
    </xf>
    <xf numFmtId="0" fontId="301" fillId="0" borderId="47" applyFont="0" applyAlignment="0">
      <alignment horizontal="left"/>
    </xf>
    <xf numFmtId="0" fontId="301" fillId="0" borderId="47" applyFont="0" applyAlignment="0">
      <alignment horizontal="left"/>
    </xf>
    <xf numFmtId="0" fontId="23" fillId="0" borderId="118" applyAlignment="0"/>
    <xf numFmtId="0" fontId="81" fillId="8" borderId="0"/>
    <xf numFmtId="0" fontId="80" fillId="8" borderId="0"/>
    <xf numFmtId="0" fontId="80" fillId="8" borderId="0"/>
    <xf numFmtId="339" fontId="283" fillId="0" borderId="0" applyFont="0" applyFill="0" applyBorder="0" applyAlignment="0" applyProtection="0"/>
    <xf numFmtId="0" fontId="15" fillId="8" borderId="0"/>
    <xf numFmtId="0" fontId="15" fillId="8" borderId="0"/>
    <xf numFmtId="0" fontId="15" fillId="8" borderId="0"/>
    <xf numFmtId="0" fontId="15" fillId="8" borderId="0"/>
    <xf numFmtId="0" fontId="15" fillId="8" borderId="0"/>
    <xf numFmtId="0" fontId="15" fillId="8" borderId="0"/>
    <xf numFmtId="0" fontId="15" fillId="8" borderId="0"/>
    <xf numFmtId="0" fontId="15" fillId="64" borderId="0"/>
    <xf numFmtId="0" fontId="15" fillId="64" borderId="0"/>
    <xf numFmtId="0" fontId="15" fillId="64" borderId="0"/>
    <xf numFmtId="0" fontId="15" fillId="64" borderId="0"/>
    <xf numFmtId="0" fontId="15" fillId="64" borderId="0"/>
    <xf numFmtId="0" fontId="15" fillId="8" borderId="0"/>
    <xf numFmtId="0" fontId="15" fillId="8" borderId="0"/>
    <xf numFmtId="0" fontId="15" fillId="8" borderId="0"/>
    <xf numFmtId="0" fontId="15" fillId="64" borderId="0"/>
    <xf numFmtId="0" fontId="15" fillId="8" borderId="0"/>
    <xf numFmtId="0" fontId="15" fillId="8" borderId="0"/>
    <xf numFmtId="0" fontId="15" fillId="64" borderId="0"/>
    <xf numFmtId="0" fontId="15" fillId="8" borderId="0"/>
    <xf numFmtId="0" fontId="15" fillId="8" borderId="0"/>
    <xf numFmtId="0" fontId="15" fillId="8" borderId="0"/>
    <xf numFmtId="0" fontId="15" fillId="8" borderId="0"/>
    <xf numFmtId="0" fontId="15" fillId="8" borderId="0"/>
    <xf numFmtId="0" fontId="15" fillId="8" borderId="0"/>
    <xf numFmtId="0" fontId="80" fillId="64" borderId="0"/>
    <xf numFmtId="0" fontId="80" fillId="8" borderId="0"/>
    <xf numFmtId="0" fontId="80" fillId="8" borderId="0"/>
    <xf numFmtId="0" fontId="80" fillId="64" borderId="0"/>
    <xf numFmtId="0" fontId="80" fillId="64" borderId="0"/>
    <xf numFmtId="0" fontId="80" fillId="8" borderId="0"/>
    <xf numFmtId="0" fontId="80" fillId="8" borderId="0"/>
    <xf numFmtId="0" fontId="80" fillId="8" borderId="0"/>
    <xf numFmtId="0" fontId="80" fillId="8" borderId="0"/>
    <xf numFmtId="0" fontId="80" fillId="64" borderId="0"/>
    <xf numFmtId="0" fontId="80" fillId="64" borderId="0"/>
    <xf numFmtId="0" fontId="80" fillId="8" borderId="0"/>
    <xf numFmtId="0" fontId="80" fillId="8" borderId="0"/>
    <xf numFmtId="0" fontId="80" fillId="64" borderId="0"/>
    <xf numFmtId="0" fontId="80" fillId="64" borderId="0"/>
    <xf numFmtId="0" fontId="80" fillId="8" borderId="0"/>
    <xf numFmtId="0" fontId="80" fillId="8" borderId="0"/>
    <xf numFmtId="0" fontId="80" fillId="8" borderId="0"/>
    <xf numFmtId="0" fontId="80" fillId="8" borderId="0"/>
    <xf numFmtId="0" fontId="80" fillId="64" borderId="0"/>
    <xf numFmtId="0" fontId="301" fillId="0" borderId="6" applyFont="0" applyAlignment="0">
      <alignment horizontal="left"/>
    </xf>
    <xf numFmtId="0" fontId="80" fillId="8" borderId="0"/>
    <xf numFmtId="0" fontId="80" fillId="8" borderId="0"/>
    <xf numFmtId="0" fontId="80" fillId="64" borderId="0"/>
    <xf numFmtId="0" fontId="80" fillId="64" borderId="0"/>
    <xf numFmtId="0" fontId="80" fillId="8" borderId="0"/>
    <xf numFmtId="0" fontId="80" fillId="8" borderId="0"/>
    <xf numFmtId="0" fontId="80" fillId="8" borderId="0"/>
    <xf numFmtId="0" fontId="80" fillId="8" borderId="0"/>
    <xf numFmtId="0" fontId="80" fillId="64" borderId="0"/>
    <xf numFmtId="0" fontId="168" fillId="0" borderId="0" applyProtection="0">
      <alignment vertical="center" wrapText="1"/>
    </xf>
    <xf numFmtId="0" fontId="81" fillId="8" borderId="0"/>
    <xf numFmtId="0" fontId="80" fillId="8" borderId="0"/>
    <xf numFmtId="0" fontId="80" fillId="8" borderId="0"/>
    <xf numFmtId="0" fontId="80" fillId="64" borderId="0"/>
    <xf numFmtId="0" fontId="80" fillId="8" borderId="0"/>
    <xf numFmtId="0" fontId="80" fillId="64" borderId="0"/>
    <xf numFmtId="0" fontId="80" fillId="8" borderId="0"/>
    <xf numFmtId="0" fontId="80" fillId="8" borderId="0"/>
    <xf numFmtId="0" fontId="80" fillId="8" borderId="0"/>
    <xf numFmtId="0" fontId="81" fillId="64" borderId="0"/>
    <xf numFmtId="0" fontId="81" fillId="64" borderId="0"/>
    <xf numFmtId="0" fontId="81" fillId="64" borderId="0"/>
    <xf numFmtId="0" fontId="81" fillId="64" borderId="0"/>
    <xf numFmtId="0" fontId="81" fillId="64" borderId="0"/>
    <xf numFmtId="0" fontId="81" fillId="8" borderId="0"/>
    <xf numFmtId="0" fontId="81" fillId="8" borderId="0"/>
    <xf numFmtId="0" fontId="81" fillId="8" borderId="0"/>
    <xf numFmtId="0" fontId="81" fillId="64" borderId="0"/>
    <xf numFmtId="0" fontId="81" fillId="8" borderId="0"/>
    <xf numFmtId="0" fontId="81" fillId="8" borderId="0"/>
    <xf numFmtId="0" fontId="81" fillId="64" borderId="0"/>
    <xf numFmtId="0" fontId="81" fillId="8" borderId="0"/>
    <xf numFmtId="0" fontId="81" fillId="8" borderId="0"/>
    <xf numFmtId="0" fontId="81" fillId="8" borderId="0"/>
    <xf numFmtId="0" fontId="81" fillId="8" borderId="0"/>
    <xf numFmtId="0" fontId="80" fillId="8" borderId="0"/>
    <xf numFmtId="0" fontId="81" fillId="8" borderId="0"/>
    <xf numFmtId="0" fontId="80" fillId="8" borderId="0"/>
    <xf numFmtId="0" fontId="80" fillId="8" borderId="0"/>
    <xf numFmtId="0" fontId="81" fillId="8" borderId="0"/>
    <xf numFmtId="0" fontId="81" fillId="8" borderId="0"/>
    <xf numFmtId="0" fontId="80" fillId="8" borderId="0"/>
    <xf numFmtId="0" fontId="80" fillId="8" borderId="0"/>
    <xf numFmtId="0" fontId="80" fillId="8" borderId="0"/>
    <xf numFmtId="0" fontId="80" fillId="8" borderId="0"/>
    <xf numFmtId="0" fontId="80" fillId="8" borderId="0"/>
    <xf numFmtId="0" fontId="81" fillId="64" borderId="0"/>
    <xf numFmtId="0" fontId="81" fillId="64" borderId="0"/>
    <xf numFmtId="0" fontId="81" fillId="64" borderId="0"/>
    <xf numFmtId="0" fontId="81" fillId="64" borderId="0"/>
    <xf numFmtId="0" fontId="81" fillId="64" borderId="0"/>
    <xf numFmtId="0" fontId="81" fillId="8" borderId="0"/>
    <xf numFmtId="0" fontId="81" fillId="8" borderId="0"/>
    <xf numFmtId="0" fontId="81" fillId="8" borderId="0"/>
    <xf numFmtId="0" fontId="81" fillId="64" borderId="0"/>
    <xf numFmtId="0" fontId="81" fillId="8" borderId="0"/>
    <xf numFmtId="0" fontId="81" fillId="8" borderId="0"/>
    <xf numFmtId="0" fontId="81" fillId="64" borderId="0"/>
    <xf numFmtId="0" fontId="81" fillId="8" borderId="0"/>
    <xf numFmtId="0" fontId="81" fillId="8" borderId="0"/>
    <xf numFmtId="0" fontId="81" fillId="8" borderId="0"/>
    <xf numFmtId="0" fontId="81" fillId="8" borderId="0"/>
    <xf numFmtId="0" fontId="301" fillId="0" borderId="6" applyFont="0" applyAlignment="0">
      <alignment horizontal="left"/>
    </xf>
    <xf numFmtId="0" fontId="301" fillId="0" borderId="6" applyFont="0" applyAlignment="0">
      <alignment horizontal="left"/>
    </xf>
    <xf numFmtId="0" fontId="301" fillId="0" borderId="6" applyFont="0" applyAlignment="0">
      <alignment horizontal="left"/>
    </xf>
    <xf numFmtId="0" fontId="23" fillId="0" borderId="118" applyAlignment="0"/>
    <xf numFmtId="0" fontId="301" fillId="0" borderId="47" applyFont="0" applyAlignment="0">
      <alignment horizontal="left"/>
    </xf>
    <xf numFmtId="0" fontId="23" fillId="0" borderId="118" applyAlignment="0"/>
    <xf numFmtId="0" fontId="301" fillId="0" borderId="47" applyFont="0" applyAlignment="0">
      <alignment horizontal="left"/>
    </xf>
    <xf numFmtId="0" fontId="301" fillId="0" borderId="47" applyFont="0" applyAlignment="0">
      <alignment horizontal="left"/>
    </xf>
    <xf numFmtId="0" fontId="301" fillId="0" borderId="47" applyFont="0" applyAlignment="0">
      <alignment horizontal="left"/>
    </xf>
    <xf numFmtId="0" fontId="81" fillId="8" borderId="0"/>
    <xf numFmtId="0" fontId="81" fillId="8" borderId="0"/>
    <xf numFmtId="0" fontId="80" fillId="8" borderId="0"/>
    <xf numFmtId="0" fontId="80" fillId="8" borderId="0"/>
    <xf numFmtId="340" fontId="283" fillId="0" borderId="0" applyFont="0" applyFill="0" applyBorder="0" applyAlignment="0" applyProtection="0"/>
    <xf numFmtId="340" fontId="283" fillId="0" borderId="0" applyFont="0" applyFill="0" applyBorder="0" applyAlignment="0" applyProtection="0"/>
    <xf numFmtId="340" fontId="283" fillId="0" borderId="0" applyFont="0" applyFill="0" applyBorder="0" applyAlignment="0" applyProtection="0"/>
    <xf numFmtId="0" fontId="80" fillId="8" borderId="0"/>
    <xf numFmtId="0" fontId="80" fillId="8" borderId="0"/>
    <xf numFmtId="0" fontId="81" fillId="64" borderId="0"/>
    <xf numFmtId="0" fontId="81" fillId="64" borderId="0"/>
    <xf numFmtId="0" fontId="81" fillId="64" borderId="0"/>
    <xf numFmtId="0" fontId="81" fillId="64" borderId="0"/>
    <xf numFmtId="0" fontId="81" fillId="64" borderId="0"/>
    <xf numFmtId="0" fontId="81" fillId="8" borderId="0"/>
    <xf numFmtId="0" fontId="81" fillId="8" borderId="0"/>
    <xf numFmtId="0" fontId="81" fillId="8" borderId="0"/>
    <xf numFmtId="0" fontId="81" fillId="64" borderId="0"/>
    <xf numFmtId="0" fontId="81" fillId="8" borderId="0"/>
    <xf numFmtId="0" fontId="81" fillId="8" borderId="0"/>
    <xf numFmtId="0" fontId="81" fillId="64" borderId="0"/>
    <xf numFmtId="0" fontId="81" fillId="8" borderId="0"/>
    <xf numFmtId="0" fontId="81" fillId="8" borderId="0"/>
    <xf numFmtId="0" fontId="81" fillId="8" borderId="0"/>
    <xf numFmtId="0" fontId="81" fillId="8" borderId="0"/>
    <xf numFmtId="0" fontId="81" fillId="8" borderId="0"/>
    <xf numFmtId="0" fontId="81" fillId="8" borderId="0"/>
    <xf numFmtId="340" fontId="283" fillId="0" borderId="0" applyFont="0" applyFill="0" applyBorder="0" applyAlignment="0" applyProtection="0"/>
    <xf numFmtId="340" fontId="283" fillId="0" borderId="0" applyFont="0" applyFill="0" applyBorder="0" applyAlignment="0" applyProtection="0"/>
    <xf numFmtId="0" fontId="81" fillId="8" borderId="0"/>
    <xf numFmtId="0" fontId="80" fillId="8" borderId="0"/>
    <xf numFmtId="0" fontId="80" fillId="8" borderId="0"/>
    <xf numFmtId="0" fontId="80" fillId="8" borderId="0"/>
    <xf numFmtId="0" fontId="81" fillId="8" borderId="0"/>
    <xf numFmtId="0" fontId="81" fillId="8" borderId="0"/>
    <xf numFmtId="0" fontId="81" fillId="8" borderId="0"/>
    <xf numFmtId="0" fontId="80" fillId="8" borderId="0"/>
    <xf numFmtId="0" fontId="81" fillId="8" borderId="0"/>
    <xf numFmtId="0" fontId="81" fillId="8" borderId="0"/>
    <xf numFmtId="0" fontId="81" fillId="8" borderId="0"/>
    <xf numFmtId="0" fontId="80" fillId="8" borderId="0"/>
    <xf numFmtId="0" fontId="81" fillId="8" borderId="0"/>
    <xf numFmtId="0" fontId="81" fillId="8" borderId="0"/>
    <xf numFmtId="0" fontId="81" fillId="8" borderId="0"/>
    <xf numFmtId="0" fontId="81" fillId="8" borderId="0"/>
    <xf numFmtId="0" fontId="80" fillId="8" borderId="0"/>
    <xf numFmtId="0" fontId="80" fillId="8" borderId="0"/>
    <xf numFmtId="0" fontId="80" fillId="8" borderId="0"/>
    <xf numFmtId="339" fontId="283" fillId="0" borderId="0" applyFont="0" applyFill="0" applyBorder="0" applyAlignment="0" applyProtection="0"/>
    <xf numFmtId="0" fontId="80" fillId="8" borderId="0"/>
    <xf numFmtId="204" fontId="283" fillId="0" borderId="0" applyFont="0" applyFill="0" applyBorder="0" applyAlignment="0" applyProtection="0"/>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0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2" fontId="16" fillId="0" borderId="0">
      <alignment vertical="center"/>
    </xf>
    <xf numFmtId="166"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166" fontId="16" fillId="0" borderId="0">
      <alignment vertical="center"/>
    </xf>
    <xf numFmtId="166" fontId="16" fillId="0" borderId="0">
      <alignment vertical="center"/>
    </xf>
    <xf numFmtId="166"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166" fontId="16" fillId="0" borderId="0">
      <alignment vertical="center"/>
    </xf>
    <xf numFmtId="166" fontId="16" fillId="0" borderId="0">
      <alignment vertical="center"/>
    </xf>
    <xf numFmtId="166"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166" fontId="16" fillId="0" borderId="0">
      <alignment vertical="center"/>
    </xf>
    <xf numFmtId="166" fontId="16" fillId="0" borderId="0">
      <alignment vertical="center"/>
    </xf>
    <xf numFmtId="166"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15" fontId="302"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342" fontId="16" fillId="0" borderId="0">
      <alignment vertical="center"/>
    </xf>
    <xf numFmtId="166" fontId="16" fillId="0" borderId="0">
      <alignment vertical="center"/>
    </xf>
    <xf numFmtId="315" fontId="302" fillId="0" borderId="0">
      <alignment vertical="center"/>
    </xf>
    <xf numFmtId="343" fontId="16" fillId="0" borderId="0">
      <alignment vertical="center"/>
    </xf>
    <xf numFmtId="343" fontId="16" fillId="0" borderId="0">
      <alignment vertical="center"/>
    </xf>
    <xf numFmtId="343" fontId="16" fillId="0" borderId="0">
      <alignment vertical="center"/>
    </xf>
    <xf numFmtId="343" fontId="16" fillId="0" borderId="0">
      <alignment vertical="center"/>
    </xf>
    <xf numFmtId="343"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1" fontId="16" fillId="0" borderId="0">
      <alignment vertical="center"/>
    </xf>
    <xf numFmtId="344" fontId="16" fillId="0" borderId="0">
      <alignment vertical="center"/>
    </xf>
    <xf numFmtId="344" fontId="16" fillId="0" borderId="0">
      <alignment vertical="center"/>
    </xf>
    <xf numFmtId="344" fontId="16" fillId="0" borderId="0">
      <alignment vertical="center"/>
    </xf>
    <xf numFmtId="344" fontId="16" fillId="0" borderId="0">
      <alignment vertical="center"/>
    </xf>
    <xf numFmtId="344" fontId="16" fillId="0" borderId="0">
      <alignment vertical="center"/>
    </xf>
    <xf numFmtId="315" fontId="302" fillId="0" borderId="0">
      <alignment vertical="center"/>
    </xf>
    <xf numFmtId="343" fontId="16" fillId="0" borderId="0">
      <alignment vertical="center"/>
    </xf>
    <xf numFmtId="344" fontId="16" fillId="0" borderId="0">
      <alignment vertical="center"/>
    </xf>
    <xf numFmtId="315" fontId="302" fillId="0" borderId="0">
      <alignment vertical="center"/>
    </xf>
    <xf numFmtId="344" fontId="16" fillId="0" borderId="0">
      <alignment vertical="center"/>
    </xf>
    <xf numFmtId="344" fontId="16" fillId="0" borderId="0">
      <alignment vertical="center"/>
    </xf>
    <xf numFmtId="343" fontId="16" fillId="0" borderId="0">
      <alignment vertical="center"/>
    </xf>
    <xf numFmtId="343" fontId="16" fillId="0" borderId="0">
      <alignment vertical="center"/>
    </xf>
    <xf numFmtId="343" fontId="16" fillId="0" borderId="0">
      <alignment vertical="center"/>
    </xf>
    <xf numFmtId="343" fontId="16" fillId="0" borderId="0">
      <alignment vertical="center"/>
    </xf>
    <xf numFmtId="343" fontId="16" fillId="0" borderId="0">
      <alignment vertical="center"/>
    </xf>
    <xf numFmtId="343" fontId="16" fillId="0" borderId="0">
      <alignment vertical="center"/>
    </xf>
    <xf numFmtId="344" fontId="16" fillId="0" borderId="0">
      <alignment vertical="center"/>
    </xf>
    <xf numFmtId="343" fontId="16" fillId="0" borderId="0">
      <alignment vertical="center"/>
    </xf>
    <xf numFmtId="343" fontId="16" fillId="0" borderId="0">
      <alignment vertical="center"/>
    </xf>
    <xf numFmtId="343" fontId="16" fillId="0" borderId="0">
      <alignment vertical="center"/>
    </xf>
    <xf numFmtId="315" fontId="302" fillId="0" borderId="0">
      <alignment vertical="center"/>
    </xf>
    <xf numFmtId="343" fontId="16" fillId="0" borderId="0">
      <alignment vertical="center"/>
    </xf>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0"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89" fillId="8" borderId="0"/>
    <xf numFmtId="0" fontId="81" fillId="8" borderId="0"/>
    <xf numFmtId="0" fontId="81" fillId="8" borderId="0"/>
    <xf numFmtId="0" fontId="303" fillId="0" borderId="0"/>
    <xf numFmtId="0" fontId="81"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303" fillId="0" borderId="0"/>
    <xf numFmtId="0" fontId="303" fillId="0" borderId="0"/>
    <xf numFmtId="0" fontId="303" fillId="0" borderId="0"/>
    <xf numFmtId="0" fontId="81" fillId="8" borderId="0"/>
    <xf numFmtId="0" fontId="89" fillId="8" borderId="0"/>
    <xf numFmtId="0" fontId="303" fillId="0" borderId="0"/>
    <xf numFmtId="0" fontId="81" fillId="8" borderId="0"/>
    <xf numFmtId="0" fontId="303" fillId="0" borderId="0"/>
    <xf numFmtId="0" fontId="303" fillId="0" borderId="0"/>
    <xf numFmtId="0" fontId="303" fillId="0" borderId="0"/>
    <xf numFmtId="0" fontId="89" fillId="8" borderId="0"/>
    <xf numFmtId="0" fontId="81" fillId="8" borderId="0"/>
    <xf numFmtId="0" fontId="89" fillId="8" borderId="0"/>
    <xf numFmtId="0" fontId="303" fillId="0" borderId="0"/>
    <xf numFmtId="0" fontId="303" fillId="0" borderId="0"/>
    <xf numFmtId="0" fontId="89" fillId="8" borderId="0"/>
    <xf numFmtId="0" fontId="81" fillId="8" borderId="0"/>
    <xf numFmtId="0" fontId="89" fillId="8" borderId="0"/>
    <xf numFmtId="0" fontId="81" fillId="8" borderId="0"/>
    <xf numFmtId="0" fontId="89" fillId="8" borderId="0"/>
    <xf numFmtId="0" fontId="89"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9" fillId="8" borderId="0"/>
    <xf numFmtId="0" fontId="81" fillId="8" borderId="0"/>
    <xf numFmtId="0" fontId="89" fillId="8" borderId="0"/>
    <xf numFmtId="0" fontId="89" fillId="8" borderId="0"/>
    <xf numFmtId="0" fontId="303" fillId="0" borderId="0"/>
    <xf numFmtId="0" fontId="89" fillId="8" borderId="0"/>
    <xf numFmtId="0" fontId="303" fillId="0" borderId="0"/>
    <xf numFmtId="0" fontId="89" fillId="8" borderId="0"/>
    <xf numFmtId="0" fontId="89"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81"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9" fillId="8" borderId="0"/>
    <xf numFmtId="0" fontId="81" fillId="8" borderId="0"/>
    <xf numFmtId="0" fontId="89" fillId="8" borderId="0"/>
    <xf numFmtId="0" fontId="89" fillId="8" borderId="0"/>
    <xf numFmtId="0" fontId="81" fillId="8" borderId="0"/>
    <xf numFmtId="0" fontId="303" fillId="0" borderId="0"/>
    <xf numFmtId="0" fontId="89" fillId="8" borderId="0"/>
    <xf numFmtId="0" fontId="89" fillId="8" borderId="0"/>
    <xf numFmtId="0" fontId="89"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89"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81" fillId="8" borderId="0"/>
    <xf numFmtId="0" fontId="81" fillId="8" borderId="0"/>
    <xf numFmtId="0" fontId="81" fillId="8" borderId="0"/>
    <xf numFmtId="0" fontId="89" fillId="8" borderId="0"/>
    <xf numFmtId="0" fontId="89" fillId="8" borderId="0"/>
    <xf numFmtId="0" fontId="303" fillId="0" borderId="0"/>
    <xf numFmtId="0" fontId="81" fillId="8" borderId="0"/>
    <xf numFmtId="0" fontId="81" fillId="8" borderId="0"/>
    <xf numFmtId="0" fontId="81" fillId="8" borderId="0"/>
    <xf numFmtId="0" fontId="89" fillId="8" borderId="0"/>
    <xf numFmtId="0" fontId="81" fillId="8" borderId="0"/>
    <xf numFmtId="0" fontId="81" fillId="8" borderId="0"/>
    <xf numFmtId="0" fontId="81" fillId="8" borderId="0"/>
    <xf numFmtId="0" fontId="89" fillId="8" borderId="0"/>
    <xf numFmtId="0" fontId="81" fillId="8" borderId="0"/>
    <xf numFmtId="0" fontId="81" fillId="8" borderId="0"/>
    <xf numFmtId="0" fontId="81" fillId="8" borderId="0"/>
    <xf numFmtId="0" fontId="81" fillId="8" borderId="0"/>
    <xf numFmtId="0" fontId="89" fillId="8" borderId="0"/>
    <xf numFmtId="0" fontId="89" fillId="8" borderId="0"/>
    <xf numFmtId="0" fontId="89"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90" fillId="10" borderId="0" applyNumberFormat="0" applyBorder="0" applyAlignment="0" applyProtection="0"/>
    <xf numFmtId="0" fontId="90" fillId="11" borderId="0" applyNumberFormat="0" applyBorder="0" applyAlignment="0" applyProtection="0"/>
    <xf numFmtId="0" fontId="90" fillId="12"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304" fillId="16" borderId="0" applyNumberFormat="0" applyBorder="0" applyAlignment="0" applyProtection="0">
      <alignment vertical="center"/>
    </xf>
    <xf numFmtId="0" fontId="304" fillId="17" borderId="0" applyNumberFormat="0" applyBorder="0" applyAlignment="0" applyProtection="0">
      <alignment vertical="center"/>
    </xf>
    <xf numFmtId="0" fontId="304" fillId="58" borderId="0" applyNumberFormat="0" applyBorder="0" applyAlignment="0" applyProtection="0">
      <alignment vertical="center"/>
    </xf>
    <xf numFmtId="0" fontId="304" fillId="15" borderId="0" applyNumberFormat="0" applyBorder="0" applyAlignment="0" applyProtection="0">
      <alignment vertical="center"/>
    </xf>
    <xf numFmtId="0" fontId="304" fillId="14" borderId="0" applyNumberFormat="0" applyBorder="0" applyAlignment="0" applyProtection="0">
      <alignment vertical="center"/>
    </xf>
    <xf numFmtId="0" fontId="304" fillId="58" borderId="0" applyNumberFormat="0" applyBorder="0" applyAlignment="0" applyProtection="0">
      <alignment vertical="center"/>
    </xf>
    <xf numFmtId="0" fontId="305" fillId="10" borderId="0" applyNumberFormat="0" applyBorder="0" applyAlignment="0" applyProtection="0">
      <alignment vertical="center"/>
    </xf>
    <xf numFmtId="0" fontId="305" fillId="11" borderId="0" applyNumberFormat="0" applyBorder="0" applyAlignment="0" applyProtection="0">
      <alignment vertical="center"/>
    </xf>
    <xf numFmtId="0" fontId="305" fillId="12" borderId="0" applyNumberFormat="0" applyBorder="0" applyAlignment="0" applyProtection="0">
      <alignment vertical="center"/>
    </xf>
    <xf numFmtId="0" fontId="305" fillId="13" borderId="0" applyNumberFormat="0" applyBorder="0" applyAlignment="0" applyProtection="0">
      <alignment vertical="center"/>
    </xf>
    <xf numFmtId="0" fontId="305" fillId="14" borderId="0" applyNumberFormat="0" applyBorder="0" applyAlignment="0" applyProtection="0">
      <alignment vertical="center"/>
    </xf>
    <xf numFmtId="0" fontId="305" fillId="15" borderId="0" applyNumberFormat="0" applyBorder="0" applyAlignment="0" applyProtection="0">
      <alignment vertical="center"/>
    </xf>
    <xf numFmtId="0" fontId="2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92" fillId="8" borderId="0"/>
    <xf numFmtId="0" fontId="81" fillId="8" borderId="0"/>
    <xf numFmtId="0" fontId="81" fillId="8" borderId="0"/>
    <xf numFmtId="0" fontId="303" fillId="0" borderId="0"/>
    <xf numFmtId="0" fontId="81"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303" fillId="0" borderId="0"/>
    <xf numFmtId="0" fontId="303" fillId="0" borderId="0"/>
    <xf numFmtId="0" fontId="303" fillId="0" borderId="0"/>
    <xf numFmtId="0" fontId="81" fillId="8" borderId="0"/>
    <xf numFmtId="0" fontId="92" fillId="8" borderId="0"/>
    <xf numFmtId="0" fontId="303" fillId="0" borderId="0"/>
    <xf numFmtId="0" fontId="81" fillId="8" borderId="0"/>
    <xf numFmtId="0" fontId="303" fillId="0" borderId="0"/>
    <xf numFmtId="0" fontId="303" fillId="0" borderId="0"/>
    <xf numFmtId="0" fontId="303" fillId="0" borderId="0"/>
    <xf numFmtId="0" fontId="92" fillId="8" borderId="0"/>
    <xf numFmtId="0" fontId="81" fillId="8" borderId="0"/>
    <xf numFmtId="0" fontId="92" fillId="8" borderId="0"/>
    <xf numFmtId="0" fontId="303" fillId="0" borderId="0"/>
    <xf numFmtId="0" fontId="303" fillId="0" borderId="0"/>
    <xf numFmtId="0" fontId="92" fillId="8" borderId="0"/>
    <xf numFmtId="0" fontId="81" fillId="8" borderId="0"/>
    <xf numFmtId="0" fontId="92" fillId="8" borderId="0"/>
    <xf numFmtId="0" fontId="81" fillId="8" borderId="0"/>
    <xf numFmtId="0" fontId="92"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92" fillId="8" borderId="0"/>
    <xf numFmtId="0" fontId="81" fillId="8" borderId="0"/>
    <xf numFmtId="0" fontId="92" fillId="8" borderId="0"/>
    <xf numFmtId="0" fontId="92" fillId="8" borderId="0"/>
    <xf numFmtId="0" fontId="303" fillId="0" borderId="0"/>
    <xf numFmtId="0" fontId="92" fillId="8" borderId="0"/>
    <xf numFmtId="0" fontId="303" fillId="0" borderId="0"/>
    <xf numFmtId="0" fontId="92" fillId="8" borderId="0"/>
    <xf numFmtId="0" fontId="92"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81"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92" fillId="8" borderId="0"/>
    <xf numFmtId="0" fontId="81" fillId="8" borderId="0"/>
    <xf numFmtId="0" fontId="92" fillId="8" borderId="0"/>
    <xf numFmtId="0" fontId="92" fillId="8" borderId="0"/>
    <xf numFmtId="0" fontId="81" fillId="8" borderId="0"/>
    <xf numFmtId="0" fontId="303" fillId="0" borderId="0"/>
    <xf numFmtId="0" fontId="92" fillId="8" borderId="0"/>
    <xf numFmtId="0" fontId="92" fillId="8" borderId="0"/>
    <xf numFmtId="0" fontId="92"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92"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8" borderId="0"/>
    <xf numFmtId="0" fontId="81" fillId="8" borderId="0"/>
    <xf numFmtId="0" fontId="81" fillId="8" borderId="0"/>
    <xf numFmtId="0" fontId="81" fillId="8" borderId="0"/>
    <xf numFmtId="0" fontId="92" fillId="8" borderId="0"/>
    <xf numFmtId="0" fontId="92" fillId="8" borderId="0"/>
    <xf numFmtId="0" fontId="303" fillId="0" borderId="0"/>
    <xf numFmtId="0" fontId="81" fillId="8" borderId="0"/>
    <xf numFmtId="0" fontId="81" fillId="8" borderId="0"/>
    <xf numFmtId="0" fontId="81" fillId="8" borderId="0"/>
    <xf numFmtId="0" fontId="92" fillId="8" borderId="0"/>
    <xf numFmtId="0" fontId="81" fillId="8" borderId="0"/>
    <xf numFmtId="0" fontId="81" fillId="8" borderId="0"/>
    <xf numFmtId="0" fontId="81" fillId="8" borderId="0"/>
    <xf numFmtId="0" fontId="92" fillId="8" borderId="0"/>
    <xf numFmtId="0" fontId="81" fillId="8" borderId="0"/>
    <xf numFmtId="0" fontId="81" fillId="8" borderId="0"/>
    <xf numFmtId="0" fontId="81" fillId="8" borderId="0"/>
    <xf numFmtId="0" fontId="81" fillId="8" borderId="0"/>
    <xf numFmtId="0" fontId="92" fillId="8" borderId="0"/>
    <xf numFmtId="0" fontId="92" fillId="8" borderId="0"/>
    <xf numFmtId="0" fontId="92" fillId="8"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0" borderId="0">
      <alignment wrapText="1"/>
    </xf>
    <xf numFmtId="0" fontId="303" fillId="0" borderId="0"/>
    <xf numFmtId="0" fontId="303" fillId="0" borderId="0"/>
    <xf numFmtId="0" fontId="303" fillId="0" borderId="0"/>
    <xf numFmtId="0" fontId="81" fillId="0" borderId="0">
      <alignment wrapText="1"/>
    </xf>
    <xf numFmtId="0" fontId="93" fillId="0" borderId="0">
      <alignment wrapText="1"/>
    </xf>
    <xf numFmtId="0" fontId="81" fillId="0" borderId="0">
      <alignment wrapText="1"/>
    </xf>
    <xf numFmtId="0" fontId="93" fillId="0" borderId="0">
      <alignment wrapText="1"/>
    </xf>
    <xf numFmtId="0" fontId="81" fillId="0" borderId="0">
      <alignment wrapText="1"/>
    </xf>
    <xf numFmtId="0" fontId="93" fillId="0" borderId="0">
      <alignment wrapText="1"/>
    </xf>
    <xf numFmtId="0" fontId="93" fillId="0" borderId="0">
      <alignment wrapText="1"/>
    </xf>
    <xf numFmtId="0" fontId="81" fillId="0" borderId="0">
      <alignment wrapText="1"/>
    </xf>
    <xf numFmtId="0" fontId="93" fillId="0" borderId="0">
      <alignment wrapText="1"/>
    </xf>
    <xf numFmtId="0" fontId="81" fillId="0" borderId="0">
      <alignment wrapText="1"/>
    </xf>
    <xf numFmtId="0" fontId="93" fillId="0" borderId="0">
      <alignment wrapText="1"/>
    </xf>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93"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303" fillId="0" borderId="0"/>
    <xf numFmtId="0" fontId="93" fillId="0" borderId="0">
      <alignment wrapText="1"/>
    </xf>
    <xf numFmtId="0" fontId="93" fillId="0" borderId="0">
      <alignment wrapText="1"/>
    </xf>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0" borderId="0">
      <alignment wrapText="1"/>
    </xf>
    <xf numFmtId="0" fontId="81" fillId="0" borderId="0">
      <alignment wrapText="1"/>
    </xf>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93" fillId="0" borderId="0">
      <alignment wrapText="1"/>
    </xf>
    <xf numFmtId="0" fontId="81" fillId="0" borderId="0">
      <alignment wrapText="1"/>
    </xf>
    <xf numFmtId="0" fontId="93" fillId="0" borderId="0">
      <alignment wrapText="1"/>
    </xf>
    <xf numFmtId="0" fontId="93" fillId="0" borderId="0">
      <alignment wrapText="1"/>
    </xf>
    <xf numFmtId="0" fontId="81" fillId="0" borderId="0">
      <alignment wrapText="1"/>
    </xf>
    <xf numFmtId="0" fontId="303" fillId="0" borderId="0"/>
    <xf numFmtId="0" fontId="93" fillId="0" borderId="0">
      <alignment wrapText="1"/>
    </xf>
    <xf numFmtId="0" fontId="93" fillId="0" borderId="0">
      <alignment wrapText="1"/>
    </xf>
    <xf numFmtId="0" fontId="93" fillId="0" borderId="0">
      <alignment wrapText="1"/>
    </xf>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0" borderId="0">
      <alignment wrapText="1"/>
    </xf>
    <xf numFmtId="0" fontId="93" fillId="0" borderId="0">
      <alignment wrapText="1"/>
    </xf>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81"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81" fillId="0" borderId="0">
      <alignment wrapText="1"/>
    </xf>
    <xf numFmtId="0" fontId="81" fillId="0" borderId="0">
      <alignment wrapText="1"/>
    </xf>
    <xf numFmtId="0" fontId="81" fillId="0" borderId="0">
      <alignment wrapText="1"/>
    </xf>
    <xf numFmtId="0" fontId="81" fillId="0" borderId="0">
      <alignment wrapText="1"/>
    </xf>
    <xf numFmtId="0" fontId="93" fillId="0" borderId="0">
      <alignment wrapText="1"/>
    </xf>
    <xf numFmtId="0" fontId="93" fillId="0" borderId="0">
      <alignment wrapText="1"/>
    </xf>
    <xf numFmtId="0" fontId="93" fillId="0" borderId="0">
      <alignment wrapText="1"/>
    </xf>
    <xf numFmtId="0" fontId="303" fillId="0" borderId="0"/>
    <xf numFmtId="0" fontId="303" fillId="0" borderId="0"/>
    <xf numFmtId="0" fontId="303" fillId="0" borderId="0"/>
    <xf numFmtId="0" fontId="303" fillId="0" borderId="0"/>
    <xf numFmtId="0" fontId="303" fillId="0" borderId="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6" borderId="0" applyNumberFormat="0" applyBorder="0" applyAlignment="0" applyProtection="0"/>
    <xf numFmtId="0" fontId="90" fillId="19" borderId="0" applyNumberFormat="0" applyBorder="0" applyAlignment="0" applyProtection="0"/>
    <xf numFmtId="0" fontId="304" fillId="14" borderId="0" applyNumberFormat="0" applyBorder="0" applyAlignment="0" applyProtection="0">
      <alignment vertical="center"/>
    </xf>
    <xf numFmtId="0" fontId="304" fillId="17" borderId="0" applyNumberFormat="0" applyBorder="0" applyAlignment="0" applyProtection="0">
      <alignment vertical="center"/>
    </xf>
    <xf numFmtId="0" fontId="304" fillId="59" borderId="0" applyNumberFormat="0" applyBorder="0" applyAlignment="0" applyProtection="0">
      <alignment vertical="center"/>
    </xf>
    <xf numFmtId="0" fontId="304" fillId="11" borderId="0" applyNumberFormat="0" applyBorder="0" applyAlignment="0" applyProtection="0">
      <alignment vertical="center"/>
    </xf>
    <xf numFmtId="0" fontId="304" fillId="14" borderId="0" applyNumberFormat="0" applyBorder="0" applyAlignment="0" applyProtection="0">
      <alignment vertical="center"/>
    </xf>
    <xf numFmtId="0" fontId="304" fillId="58" borderId="0" applyNumberFormat="0" applyBorder="0" applyAlignment="0" applyProtection="0">
      <alignment vertical="center"/>
    </xf>
    <xf numFmtId="0" fontId="305" fillId="16" borderId="0" applyNumberFormat="0" applyBorder="0" applyAlignment="0" applyProtection="0">
      <alignment vertical="center"/>
    </xf>
    <xf numFmtId="0" fontId="305" fillId="17" borderId="0" applyNumberFormat="0" applyBorder="0" applyAlignment="0" applyProtection="0">
      <alignment vertical="center"/>
    </xf>
    <xf numFmtId="0" fontId="305" fillId="18" borderId="0" applyNumberFormat="0" applyBorder="0" applyAlignment="0" applyProtection="0">
      <alignment vertical="center"/>
    </xf>
    <xf numFmtId="0" fontId="305" fillId="13" borderId="0" applyNumberFormat="0" applyBorder="0" applyAlignment="0" applyProtection="0">
      <alignment vertical="center"/>
    </xf>
    <xf numFmtId="0" fontId="305" fillId="16" borderId="0" applyNumberFormat="0" applyBorder="0" applyAlignment="0" applyProtection="0">
      <alignment vertical="center"/>
    </xf>
    <xf numFmtId="0" fontId="305" fillId="19" borderId="0" applyNumberFormat="0" applyBorder="0" applyAlignment="0" applyProtection="0">
      <alignment vertical="center"/>
    </xf>
    <xf numFmtId="0" fontId="56" fillId="0" borderId="0"/>
    <xf numFmtId="0" fontId="303" fillId="0" borderId="0"/>
    <xf numFmtId="0" fontId="303" fillId="0" borderId="0"/>
    <xf numFmtId="0" fontId="56" fillId="0" borderId="0"/>
    <xf numFmtId="0" fontId="303" fillId="0" borderId="0"/>
    <xf numFmtId="0" fontId="303" fillId="0" borderId="0"/>
    <xf numFmtId="0" fontId="56" fillId="0" borderId="0"/>
    <xf numFmtId="0" fontId="303" fillId="0" borderId="0"/>
    <xf numFmtId="0" fontId="303" fillId="0" borderId="0"/>
    <xf numFmtId="0" fontId="303" fillId="0" borderId="0"/>
    <xf numFmtId="0" fontId="303" fillId="0" borderId="0"/>
    <xf numFmtId="0" fontId="56" fillId="0" borderId="0"/>
    <xf numFmtId="0" fontId="303" fillId="0" borderId="0"/>
    <xf numFmtId="0" fontId="303" fillId="0" borderId="0"/>
    <xf numFmtId="0" fontId="56" fillId="0" borderId="0"/>
    <xf numFmtId="0" fontId="303" fillId="0" borderId="0"/>
    <xf numFmtId="0" fontId="303" fillId="0" borderId="0"/>
    <xf numFmtId="0" fontId="56" fillId="0" borderId="0"/>
    <xf numFmtId="0" fontId="303" fillId="0" borderId="0"/>
    <xf numFmtId="0" fontId="303" fillId="0" borderId="0"/>
    <xf numFmtId="0" fontId="303" fillId="0" borderId="0"/>
    <xf numFmtId="0" fontId="56"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95" fillId="20" borderId="0" applyNumberFormat="0" applyBorder="0" applyAlignment="0" applyProtection="0"/>
    <xf numFmtId="0" fontId="95" fillId="17" borderId="0" applyNumberFormat="0" applyBorder="0" applyAlignment="0" applyProtection="0"/>
    <xf numFmtId="0" fontId="95" fillId="18" borderId="0" applyNumberFormat="0" applyBorder="0" applyAlignment="0" applyProtection="0"/>
    <xf numFmtId="0" fontId="95" fillId="21" borderId="0" applyNumberFormat="0" applyBorder="0" applyAlignment="0" applyProtection="0"/>
    <xf numFmtId="0" fontId="95" fillId="22" borderId="0" applyNumberFormat="0" applyBorder="0" applyAlignment="0" applyProtection="0"/>
    <xf numFmtId="0" fontId="95" fillId="23" borderId="0" applyNumberFormat="0" applyBorder="0" applyAlignment="0" applyProtection="0"/>
    <xf numFmtId="0" fontId="306" fillId="14" borderId="0" applyNumberFormat="0" applyBorder="0" applyAlignment="0" applyProtection="0">
      <alignment vertical="center"/>
    </xf>
    <xf numFmtId="0" fontId="306" fillId="57" borderId="0" applyNumberFormat="0" applyBorder="0" applyAlignment="0" applyProtection="0">
      <alignment vertical="center"/>
    </xf>
    <xf numFmtId="0" fontId="306" fillId="19" borderId="0" applyNumberFormat="0" applyBorder="0" applyAlignment="0" applyProtection="0">
      <alignment vertical="center"/>
    </xf>
    <xf numFmtId="0" fontId="306" fillId="11" borderId="0" applyNumberFormat="0" applyBorder="0" applyAlignment="0" applyProtection="0">
      <alignment vertical="center"/>
    </xf>
    <xf numFmtId="0" fontId="306" fillId="14" borderId="0" applyNumberFormat="0" applyBorder="0" applyAlignment="0" applyProtection="0">
      <alignment vertical="center"/>
    </xf>
    <xf numFmtId="0" fontId="306" fillId="17" borderId="0" applyNumberFormat="0" applyBorder="0" applyAlignment="0" applyProtection="0">
      <alignment vertical="center"/>
    </xf>
    <xf numFmtId="0" fontId="307" fillId="20" borderId="0" applyNumberFormat="0" applyBorder="0" applyAlignment="0" applyProtection="0">
      <alignment vertical="center"/>
    </xf>
    <xf numFmtId="0" fontId="307" fillId="17" borderId="0" applyNumberFormat="0" applyBorder="0" applyAlignment="0" applyProtection="0">
      <alignment vertical="center"/>
    </xf>
    <xf numFmtId="0" fontId="307" fillId="18" borderId="0" applyNumberFormat="0" applyBorder="0" applyAlignment="0" applyProtection="0">
      <alignment vertical="center"/>
    </xf>
    <xf numFmtId="0" fontId="307" fillId="21" borderId="0" applyNumberFormat="0" applyBorder="0" applyAlignment="0" applyProtection="0">
      <alignment vertical="center"/>
    </xf>
    <xf numFmtId="0" fontId="307" fillId="22" borderId="0" applyNumberFormat="0" applyBorder="0" applyAlignment="0" applyProtection="0">
      <alignment vertical="center"/>
    </xf>
    <xf numFmtId="0" fontId="307" fillId="23" borderId="0" applyNumberFormat="0" applyBorder="0" applyAlignment="0" applyProtection="0">
      <alignment vertical="center"/>
    </xf>
    <xf numFmtId="0" fontId="303" fillId="0" borderId="0"/>
    <xf numFmtId="0" fontId="303" fillId="0" borderId="0"/>
    <xf numFmtId="3" fontId="140" fillId="0" borderId="0">
      <alignment vertical="center"/>
    </xf>
    <xf numFmtId="3" fontId="140" fillId="0" borderId="0">
      <alignment vertical="center"/>
    </xf>
    <xf numFmtId="3" fontId="140" fillId="0" borderId="0">
      <alignment vertical="center"/>
    </xf>
    <xf numFmtId="3" fontId="140" fillId="0" borderId="0">
      <alignment vertical="center"/>
    </xf>
    <xf numFmtId="3" fontId="140" fillId="0" borderId="0">
      <alignment vertical="center"/>
    </xf>
    <xf numFmtId="3" fontId="140" fillId="0" borderId="0">
      <alignment vertical="center"/>
    </xf>
    <xf numFmtId="345" fontId="270" fillId="0" borderId="0" applyFont="0" applyFill="0" applyBorder="0" applyAlignment="0" applyProtection="0"/>
    <xf numFmtId="224" fontId="270" fillId="0" borderId="0" applyFont="0" applyFill="0" applyBorder="0" applyAlignment="0" applyProtection="0"/>
    <xf numFmtId="345" fontId="270" fillId="0" borderId="0" applyFont="0" applyFill="0" applyBorder="0" applyAlignment="0" applyProtection="0"/>
    <xf numFmtId="224" fontId="270" fillId="0" borderId="0" applyFont="0" applyFill="0" applyBorder="0" applyAlignment="0" applyProtection="0"/>
    <xf numFmtId="0" fontId="308" fillId="65" borderId="0" applyNumberFormat="0" applyBorder="0" applyAlignment="0" applyProtection="0"/>
    <xf numFmtId="0" fontId="308" fillId="66" borderId="0" applyNumberFormat="0" applyBorder="0" applyAlignment="0" applyProtection="0"/>
    <xf numFmtId="0" fontId="309" fillId="67" borderId="0" applyNumberFormat="0" applyBorder="0" applyAlignment="0" applyProtection="0"/>
    <xf numFmtId="0" fontId="308" fillId="68" borderId="0" applyNumberFormat="0" applyBorder="0" applyAlignment="0" applyProtection="0"/>
    <xf numFmtId="0" fontId="308" fillId="69" borderId="0" applyNumberFormat="0" applyBorder="0" applyAlignment="0" applyProtection="0"/>
    <xf numFmtId="0" fontId="309" fillId="69" borderId="0" applyNumberFormat="0" applyBorder="0" applyAlignment="0" applyProtection="0"/>
    <xf numFmtId="0" fontId="303" fillId="0" borderId="0"/>
    <xf numFmtId="0" fontId="308" fillId="70" borderId="0" applyNumberFormat="0" applyBorder="0" applyAlignment="0" applyProtection="0"/>
    <xf numFmtId="0" fontId="308" fillId="71" borderId="0" applyNumberFormat="0" applyBorder="0" applyAlignment="0" applyProtection="0"/>
    <xf numFmtId="0" fontId="309" fillId="71" borderId="0" applyNumberFormat="0" applyBorder="0" applyAlignment="0" applyProtection="0"/>
    <xf numFmtId="0" fontId="303" fillId="0" borderId="0"/>
    <xf numFmtId="0" fontId="308" fillId="72" borderId="0" applyNumberFormat="0" applyBorder="0" applyAlignment="0" applyProtection="0"/>
    <xf numFmtId="0" fontId="308" fillId="72" borderId="0" applyNumberFormat="0" applyBorder="0" applyAlignment="0" applyProtection="0"/>
    <xf numFmtId="0" fontId="309" fillId="73" borderId="0" applyNumberFormat="0" applyBorder="0" applyAlignment="0" applyProtection="0"/>
    <xf numFmtId="0" fontId="303" fillId="0" borderId="0"/>
    <xf numFmtId="0" fontId="308" fillId="74" borderId="0" applyNumberFormat="0" applyBorder="0" applyAlignment="0" applyProtection="0"/>
    <xf numFmtId="0" fontId="308" fillId="66" borderId="0" applyNumberFormat="0" applyBorder="0" applyAlignment="0" applyProtection="0"/>
    <xf numFmtId="0" fontId="309" fillId="75" borderId="0" applyNumberFormat="0" applyBorder="0" applyAlignment="0" applyProtection="0"/>
    <xf numFmtId="0" fontId="303" fillId="0" borderId="0"/>
    <xf numFmtId="0" fontId="308" fillId="76" borderId="0" applyNumberFormat="0" applyBorder="0" applyAlignment="0" applyProtection="0"/>
    <xf numFmtId="0" fontId="308" fillId="77" borderId="0" applyNumberFormat="0" applyBorder="0" applyAlignment="0" applyProtection="0"/>
    <xf numFmtId="0" fontId="309" fillId="78" borderId="0" applyNumberFormat="0" applyBorder="0" applyAlignment="0" applyProtection="0"/>
    <xf numFmtId="0" fontId="303" fillId="0" borderId="0"/>
    <xf numFmtId="0" fontId="303" fillId="0" borderId="0"/>
    <xf numFmtId="333" fontId="15" fillId="0" borderId="0" applyFont="0" applyFill="0" applyBorder="0" applyAlignment="0" applyProtection="0"/>
    <xf numFmtId="0" fontId="303" fillId="0" borderId="0"/>
    <xf numFmtId="0" fontId="100" fillId="0" borderId="0" applyFont="0" applyFill="0" applyBorder="0" applyAlignment="0" applyProtection="0"/>
    <xf numFmtId="0" fontId="303" fillId="0" borderId="0"/>
    <xf numFmtId="346" fontId="270" fillId="0" borderId="0" applyFont="0" applyFill="0" applyBorder="0" applyAlignment="0" applyProtection="0"/>
    <xf numFmtId="347" fontId="270" fillId="0" borderId="0" applyFont="0" applyFill="0" applyBorder="0" applyAlignment="0" applyProtection="0"/>
    <xf numFmtId="302" fontId="15" fillId="0" borderId="0" applyFont="0" applyFill="0" applyBorder="0" applyAlignment="0" applyProtection="0"/>
    <xf numFmtId="0" fontId="303" fillId="0" borderId="0"/>
    <xf numFmtId="0" fontId="103" fillId="0" borderId="0" applyFont="0" applyFill="0" applyBorder="0" applyAlignment="0" applyProtection="0"/>
    <xf numFmtId="346" fontId="270" fillId="0" borderId="0" applyFont="0" applyFill="0" applyBorder="0" applyAlignment="0" applyProtection="0"/>
    <xf numFmtId="347" fontId="270" fillId="0" borderId="0" applyFont="0" applyFill="0" applyBorder="0" applyAlignment="0" applyProtection="0"/>
    <xf numFmtId="0" fontId="303" fillId="0" borderId="0"/>
    <xf numFmtId="49" fontId="310" fillId="0" borderId="119" applyNumberFormat="0" applyFill="0" applyBorder="0" applyAlignment="0" applyProtection="0">
      <alignment horizontal="center" vertical="center"/>
    </xf>
    <xf numFmtId="0" fontId="303" fillId="0" borderId="0"/>
    <xf numFmtId="303" fontId="15" fillId="0" borderId="0" applyFont="0" applyFill="0" applyBorder="0" applyAlignment="0" applyProtection="0"/>
    <xf numFmtId="0" fontId="303" fillId="0" borderId="0"/>
    <xf numFmtId="0" fontId="100" fillId="0" borderId="0" applyFont="0" applyFill="0" applyBorder="0" applyAlignment="0" applyProtection="0"/>
    <xf numFmtId="301" fontId="15" fillId="0" borderId="0" applyFont="0" applyFill="0" applyBorder="0" applyAlignment="0" applyProtection="0"/>
    <xf numFmtId="0" fontId="303" fillId="0" borderId="0"/>
    <xf numFmtId="0" fontId="100" fillId="0" borderId="0" applyFont="0" applyFill="0" applyBorder="0" applyAlignment="0" applyProtection="0"/>
    <xf numFmtId="0" fontId="303" fillId="0" borderId="0"/>
    <xf numFmtId="0" fontId="303" fillId="0" borderId="0"/>
    <xf numFmtId="0" fontId="303" fillId="0" borderId="0"/>
    <xf numFmtId="0" fontId="303" fillId="0" borderId="0"/>
    <xf numFmtId="0" fontId="303" fillId="0" borderId="0"/>
    <xf numFmtId="0" fontId="311" fillId="0" borderId="0"/>
    <xf numFmtId="0" fontId="56" fillId="0" borderId="4" applyNumberFormat="0" applyFont="0" applyFill="0" applyAlignment="0" applyProtection="0">
      <alignment horizontal="center" vertical="center"/>
    </xf>
    <xf numFmtId="0" fontId="312" fillId="0" borderId="6" applyNumberFormat="0" applyFont="0" applyFill="0" applyAlignment="0" applyProtection="0"/>
    <xf numFmtId="0" fontId="313" fillId="0" borderId="0"/>
    <xf numFmtId="0" fontId="55" fillId="0" borderId="0"/>
    <xf numFmtId="0" fontId="314" fillId="0" borderId="0"/>
    <xf numFmtId="0" fontId="315" fillId="0" borderId="0"/>
    <xf numFmtId="0" fontId="105" fillId="0" borderId="0"/>
    <xf numFmtId="0" fontId="303" fillId="0" borderId="0"/>
    <xf numFmtId="0" fontId="109" fillId="0" borderId="0"/>
    <xf numFmtId="0" fontId="56" fillId="0" borderId="0"/>
    <xf numFmtId="0" fontId="303" fillId="0" borderId="0"/>
    <xf numFmtId="0" fontId="100"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348" fontId="15" fillId="0" borderId="0" applyFill="0" applyBorder="0" applyAlignment="0"/>
    <xf numFmtId="0" fontId="303" fillId="0" borderId="0"/>
    <xf numFmtId="0" fontId="303" fillId="0" borderId="0"/>
    <xf numFmtId="0" fontId="303" fillId="0" borderId="0"/>
    <xf numFmtId="0" fontId="303" fillId="0" borderId="0"/>
    <xf numFmtId="0" fontId="303" fillId="0" borderId="0"/>
    <xf numFmtId="8" fontId="23" fillId="0" borderId="0" applyFont="0" applyFill="0" applyBorder="0" applyAlignment="0" applyProtection="0"/>
    <xf numFmtId="8" fontId="23" fillId="0" borderId="0" applyFont="0" applyFill="0" applyBorder="0" applyAlignment="0" applyProtection="0"/>
    <xf numFmtId="38" fontId="125" fillId="0" borderId="0" applyFont="0" applyFill="0" applyBorder="0" applyAlignment="0" applyProtection="0"/>
    <xf numFmtId="38" fontId="122" fillId="0" borderId="0" applyFont="0" applyFill="0" applyBorder="0" applyAlignment="0" applyProtection="0"/>
    <xf numFmtId="8" fontId="23" fillId="0" borderId="0" applyFont="0" applyFill="0" applyBorder="0" applyAlignment="0" applyProtection="0"/>
    <xf numFmtId="8" fontId="23" fillId="0" borderId="0" applyFont="0" applyFill="0" applyBorder="0" applyAlignment="0" applyProtection="0"/>
    <xf numFmtId="8" fontId="23" fillId="0" borderId="0" applyFont="0" applyFill="0" applyBorder="0" applyAlignment="0" applyProtection="0"/>
    <xf numFmtId="8"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5" fontId="23" fillId="0" borderId="0" applyFont="0" applyFill="0" applyBorder="0" applyAlignment="0" applyProtection="0"/>
    <xf numFmtId="5" fontId="23" fillId="0" borderId="0" applyFont="0" applyFill="0" applyBorder="0" applyAlignment="0" applyProtection="0"/>
    <xf numFmtId="41" fontId="23" fillId="0" borderId="0" applyFont="0" applyFill="0" applyBorder="0" applyAlignment="0" applyProtection="0"/>
    <xf numFmtId="38" fontId="122" fillId="0" borderId="0" applyFont="0" applyFill="0" applyBorder="0" applyAlignment="0" applyProtection="0">
      <alignment vertical="center"/>
    </xf>
    <xf numFmtId="38" fontId="125" fillId="0" borderId="0" applyFont="0" applyFill="0" applyBorder="0" applyAlignment="0" applyProtection="0"/>
    <xf numFmtId="0" fontId="303" fillId="0" borderId="0"/>
    <xf numFmtId="0" fontId="303" fillId="0" borderId="0"/>
    <xf numFmtId="0" fontId="303" fillId="0" borderId="0"/>
    <xf numFmtId="0" fontId="303" fillId="0" borderId="0"/>
    <xf numFmtId="171" fontId="90" fillId="0" borderId="0" applyFont="0" applyFill="0" applyBorder="0" applyAlignment="0" applyProtection="0"/>
    <xf numFmtId="42" fontId="23" fillId="0" borderId="0" applyFont="0" applyFill="0" applyBorder="0" applyAlignment="0" applyProtection="0"/>
    <xf numFmtId="42" fontId="23" fillId="0" borderId="0" applyFont="0" applyFill="0" applyBorder="0" applyAlignment="0" applyProtection="0"/>
    <xf numFmtId="349" fontId="23" fillId="0" borderId="0" applyFont="0" applyFill="0" applyBorder="0" applyAlignment="0" applyProtection="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40" fontId="125" fillId="0" borderId="0" applyFont="0" applyFill="0" applyBorder="0" applyAlignment="0" applyProtection="0"/>
    <xf numFmtId="171" fontId="23" fillId="0" borderId="0" applyFont="0" applyFill="0" applyBorder="0" applyAlignment="0" applyProtection="0"/>
    <xf numFmtId="171" fontId="21" fillId="0" borderId="0" applyFont="0" applyFill="0" applyBorder="0" applyAlignment="0" applyProtection="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43" fontId="23" fillId="0" borderId="0" applyFont="0" applyFill="0" applyBorder="0" applyAlignment="0" applyProtection="0"/>
    <xf numFmtId="40" fontId="125" fillId="0" borderId="0" applyFont="0" applyFill="0" applyBorder="0" applyAlignment="0" applyProtection="0"/>
    <xf numFmtId="171" fontId="316" fillId="0" borderId="0" applyFont="0" applyFill="0" applyBorder="0" applyAlignment="0" applyProtection="0"/>
    <xf numFmtId="41" fontId="317" fillId="0" borderId="0" applyFont="0" applyFill="0" applyBorder="0" applyAlignment="0" applyProtection="0"/>
    <xf numFmtId="174" fontId="317" fillId="0" borderId="0" applyFont="0" applyFill="0" applyBorder="0" applyAlignment="0" applyProtection="0"/>
    <xf numFmtId="174" fontId="31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318" fillId="0" borderId="0" applyFont="0" applyFill="0" applyBorder="0" applyAlignment="0" applyProtection="0"/>
    <xf numFmtId="0" fontId="303" fillId="0" borderId="0"/>
    <xf numFmtId="237" fontId="112" fillId="0" borderId="0"/>
    <xf numFmtId="197" fontId="15" fillId="0" borderId="5">
      <alignment vertical="center" wrapText="1"/>
    </xf>
    <xf numFmtId="171" fontId="319" fillId="0" borderId="0" applyFont="0" applyFill="0" applyBorder="0" applyAlignment="0" applyProtection="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350" fontId="23" fillId="0" borderId="0" applyFont="0" applyFill="0" applyBorder="0" applyAlignment="0" applyProtection="0"/>
    <xf numFmtId="0" fontId="303" fillId="0" borderId="0"/>
    <xf numFmtId="351" fontId="23" fillId="0" borderId="0" applyFont="0" applyFill="0" applyBorder="0" applyAlignment="0" applyProtection="0"/>
    <xf numFmtId="218" fontId="23" fillId="0" borderId="0" applyFont="0" applyFill="0" applyBorder="0" applyAlignment="0" applyProtection="0"/>
    <xf numFmtId="240" fontId="23" fillId="0" borderId="0" applyFont="0" applyFill="0" applyBorder="0" applyAlignment="0" applyProtection="0"/>
    <xf numFmtId="352" fontId="27" fillId="0" borderId="0" applyFont="0" applyFill="0" applyBorder="0" applyAlignment="0" applyProtection="0"/>
    <xf numFmtId="353" fontId="23" fillId="0" borderId="0"/>
    <xf numFmtId="0" fontId="303" fillId="0" borderId="0"/>
    <xf numFmtId="0" fontId="303" fillId="0" borderId="0"/>
    <xf numFmtId="0" fontId="303" fillId="0" borderId="0"/>
    <xf numFmtId="0" fontId="303" fillId="0" borderId="0"/>
    <xf numFmtId="0" fontId="320" fillId="25" borderId="120" applyNumberFormat="0" applyAlignment="0" applyProtection="0"/>
    <xf numFmtId="0" fontId="172" fillId="15" borderId="121" applyNumberFormat="0" applyAlignment="0" applyProtection="0"/>
    <xf numFmtId="0" fontId="303" fillId="0" borderId="0"/>
    <xf numFmtId="0" fontId="303" fillId="0" borderId="0"/>
    <xf numFmtId="0" fontId="321" fillId="0" borderId="71" applyNumberFormat="0" applyFill="0" applyAlignment="0" applyProtection="0"/>
    <xf numFmtId="0" fontId="322" fillId="0" borderId="72" applyNumberFormat="0" applyFill="0" applyAlignment="0" applyProtection="0"/>
    <xf numFmtId="0" fontId="323" fillId="0" borderId="73" applyNumberFormat="0" applyFill="0" applyAlignment="0" applyProtection="0"/>
    <xf numFmtId="0" fontId="323" fillId="0" borderId="0" applyNumberForma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246" fontId="23" fillId="0" borderId="0"/>
    <xf numFmtId="38" fontId="122" fillId="0" borderId="0" applyFont="0" applyFill="0" applyBorder="0" applyAlignment="0" applyProtection="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247" fontId="142" fillId="0" borderId="0" applyFont="0" applyFill="0" applyBorder="0" applyAlignment="0" applyProtection="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169" fontId="142" fillId="0" borderId="0" applyFont="0" applyFill="0" applyBorder="0" applyAlignment="0" applyProtection="0"/>
    <xf numFmtId="169" fontId="142" fillId="0" borderId="0" applyFont="0" applyFill="0" applyBorder="0" applyAlignment="0" applyProtection="0"/>
    <xf numFmtId="0" fontId="303" fillId="0" borderId="0"/>
    <xf numFmtId="0" fontId="303" fillId="0" borderId="0"/>
    <xf numFmtId="172" fontId="142" fillId="0" borderId="0" applyFont="0" applyFill="0" applyBorder="0" applyAlignment="0" applyProtection="0"/>
    <xf numFmtId="169" fontId="142" fillId="0" borderId="0" applyFont="0" applyFill="0" applyBorder="0" applyAlignment="0" applyProtection="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248" fontId="142" fillId="0" borderId="0" applyFont="0" applyFill="0" applyBorder="0" applyAlignment="0" applyProtection="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171" fontId="142" fillId="0" borderId="0" applyFont="0" applyFill="0" applyBorder="0" applyAlignment="0" applyProtection="0"/>
    <xf numFmtId="171" fontId="142" fillId="0" borderId="0" applyFont="0" applyFill="0" applyBorder="0" applyAlignment="0" applyProtection="0"/>
    <xf numFmtId="0" fontId="303" fillId="0" borderId="0"/>
    <xf numFmtId="0" fontId="303" fillId="0" borderId="0"/>
    <xf numFmtId="173" fontId="142" fillId="0" borderId="0" applyFont="0" applyFill="0" applyBorder="0" applyAlignment="0" applyProtection="0"/>
    <xf numFmtId="171" fontId="142" fillId="0" borderId="0" applyFont="0" applyFill="0" applyBorder="0" applyAlignment="0" applyProtection="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276" fillId="0" borderId="0">
      <alignment horizontal="left"/>
    </xf>
    <xf numFmtId="38" fontId="23" fillId="0" borderId="0" applyFill="0" applyBorder="0" applyAlignment="0" applyProtection="0"/>
    <xf numFmtId="0" fontId="90" fillId="0" borderId="0"/>
    <xf numFmtId="0" fontId="90" fillId="0" borderId="0"/>
    <xf numFmtId="0" fontId="303" fillId="0" borderId="0"/>
    <xf numFmtId="0" fontId="303" fillId="0" borderId="0"/>
    <xf numFmtId="0" fontId="303" fillId="0" borderId="0"/>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61" fillId="0" borderId="0">
      <protection locked="0"/>
    </xf>
    <xf numFmtId="0" fontId="303" fillId="0" borderId="0"/>
    <xf numFmtId="0" fontId="303" fillId="0" borderId="0"/>
    <xf numFmtId="0" fontId="303" fillId="0" borderId="0"/>
    <xf numFmtId="0" fontId="303" fillId="0" borderId="0"/>
    <xf numFmtId="0" fontId="303" fillId="0" borderId="0"/>
    <xf numFmtId="0" fontId="303" fillId="0" borderId="0"/>
    <xf numFmtId="0" fontId="61" fillId="0" borderId="0">
      <protection locked="0"/>
    </xf>
    <xf numFmtId="0" fontId="61" fillId="0" borderId="0">
      <protection locked="0"/>
    </xf>
    <xf numFmtId="0" fontId="303" fillId="0" borderId="0"/>
    <xf numFmtId="0" fontId="303" fillId="0" borderId="0"/>
    <xf numFmtId="0" fontId="220" fillId="58" borderId="122" applyNumberFormat="0" applyFont="0" applyAlignment="0" applyProtection="0"/>
    <xf numFmtId="3" fontId="15" fillId="28" borderId="123">
      <alignment horizontal="right" vertical="top" wrapText="1"/>
    </xf>
    <xf numFmtId="3" fontId="15" fillId="28" borderId="123">
      <alignment horizontal="right" vertical="top" wrapText="1"/>
    </xf>
    <xf numFmtId="0" fontId="303" fillId="0" borderId="0"/>
    <xf numFmtId="38" fontId="159" fillId="37" borderId="0" applyNumberFormat="0" applyBorder="0" applyAlignment="0" applyProtection="0"/>
    <xf numFmtId="38" fontId="159" fillId="37" borderId="0" applyNumberFormat="0" applyBorder="0" applyAlignment="0" applyProtection="0"/>
    <xf numFmtId="224" fontId="56" fillId="0" borderId="4" applyFont="0" applyFill="0" applyBorder="0" applyAlignment="0" applyProtection="0">
      <alignment horizontal="center"/>
    </xf>
    <xf numFmtId="256" fontId="56" fillId="29" borderId="5" applyBorder="0">
      <alignment horizontal="center"/>
    </xf>
    <xf numFmtId="256" fontId="56" fillId="29" borderId="5" applyBorder="0">
      <alignment horizontal="center"/>
    </xf>
    <xf numFmtId="0" fontId="303" fillId="0" borderId="0"/>
    <xf numFmtId="0" fontId="303" fillId="0" borderId="0"/>
    <xf numFmtId="0" fontId="324" fillId="0" borderId="0">
      <alignment vertical="center"/>
      <protection locked="0"/>
    </xf>
    <xf numFmtId="49" fontId="325" fillId="50" borderId="124" applyNumberFormat="0" applyBorder="0" applyProtection="0">
      <alignment horizontal="center" vertical="center"/>
    </xf>
    <xf numFmtId="49" fontId="82" fillId="50" borderId="4" applyNumberFormat="0" applyBorder="0" applyProtection="0">
      <alignment horizontal="center" vertical="center"/>
    </xf>
    <xf numFmtId="0" fontId="164" fillId="0" borderId="125" applyNumberFormat="0" applyAlignment="0" applyProtection="0"/>
    <xf numFmtId="0" fontId="164" fillId="0" borderId="2">
      <alignment horizontal="left" vertical="center"/>
    </xf>
    <xf numFmtId="0" fontId="164" fillId="0" borderId="2">
      <alignment horizontal="left" vertical="center"/>
    </xf>
    <xf numFmtId="0" fontId="164" fillId="0" borderId="2">
      <alignment horizontal="left" vertical="center"/>
    </xf>
    <xf numFmtId="0" fontId="164" fillId="0" borderId="2">
      <alignment horizontal="left" vertical="center"/>
    </xf>
    <xf numFmtId="0" fontId="164" fillId="0" borderId="2">
      <alignment horizontal="left" vertical="center"/>
    </xf>
    <xf numFmtId="0" fontId="164" fillId="0" borderId="2">
      <alignment horizontal="left" vertical="center"/>
    </xf>
    <xf numFmtId="0" fontId="164" fillId="0" borderId="2">
      <alignment horizontal="left" vertical="center"/>
    </xf>
    <xf numFmtId="0" fontId="164" fillId="0" borderId="126">
      <alignment horizontal="left" vertical="center"/>
    </xf>
    <xf numFmtId="0" fontId="164" fillId="0" borderId="127">
      <alignment horizontal="left" vertical="center"/>
    </xf>
    <xf numFmtId="0" fontId="164" fillId="0" borderId="127">
      <alignment horizontal="left" vertical="center"/>
    </xf>
    <xf numFmtId="0" fontId="164" fillId="0" borderId="127">
      <alignment horizontal="left" vertical="center"/>
    </xf>
    <xf numFmtId="0" fontId="164" fillId="0" borderId="127">
      <alignment horizontal="left" vertical="center"/>
    </xf>
    <xf numFmtId="0" fontId="164" fillId="0" borderId="127">
      <alignment horizontal="left" vertical="center"/>
    </xf>
    <xf numFmtId="0" fontId="164" fillId="0" borderId="127">
      <alignment horizontal="left" vertical="center"/>
    </xf>
    <xf numFmtId="0" fontId="164" fillId="0" borderId="127">
      <alignment horizontal="left" vertical="center"/>
    </xf>
    <xf numFmtId="0" fontId="303" fillId="0" borderId="0"/>
    <xf numFmtId="0" fontId="303" fillId="0" borderId="0"/>
    <xf numFmtId="0" fontId="303" fillId="0" borderId="0"/>
    <xf numFmtId="0" fontId="303" fillId="0" borderId="0"/>
    <xf numFmtId="176" fontId="326" fillId="0" borderId="0">
      <protection locked="0"/>
    </xf>
    <xf numFmtId="0" fontId="303" fillId="0" borderId="0"/>
    <xf numFmtId="0" fontId="303" fillId="0" borderId="0"/>
    <xf numFmtId="3" fontId="18" fillId="63" borderId="128" applyNumberFormat="0" applyBorder="0" applyAlignment="0">
      <alignment horizontal="center"/>
    </xf>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03" fillId="0" borderId="0"/>
    <xf numFmtId="0" fontId="327" fillId="0" borderId="0" applyNumberFormat="0" applyFill="0" applyBorder="0" applyAlignment="0" applyProtection="0">
      <alignment vertical="top"/>
      <protection locked="0"/>
    </xf>
    <xf numFmtId="0" fontId="180" fillId="0" borderId="0" applyNumberFormat="0" applyFill="0" applyBorder="0" applyAlignment="0" applyProtection="0">
      <alignment vertical="top"/>
      <protection locked="0"/>
    </xf>
    <xf numFmtId="0" fontId="328" fillId="0" borderId="0" applyNumberFormat="0" applyFill="0" applyBorder="0" applyAlignment="0" applyProtection="0">
      <alignment vertical="top"/>
      <protection locked="0"/>
    </xf>
    <xf numFmtId="0" fontId="327" fillId="0" borderId="0" applyNumberFormat="0" applyFill="0" applyBorder="0" applyAlignment="0" applyProtection="0">
      <alignment vertical="top"/>
      <protection locked="0"/>
    </xf>
    <xf numFmtId="0" fontId="303" fillId="0" borderId="0"/>
    <xf numFmtId="0" fontId="303" fillId="0" borderId="0"/>
    <xf numFmtId="0" fontId="303" fillId="0" borderId="0"/>
    <xf numFmtId="0" fontId="303" fillId="0" borderId="0"/>
    <xf numFmtId="213" fontId="23" fillId="0" borderId="0" applyBorder="0">
      <alignment horizontal="left" vertical="center"/>
    </xf>
    <xf numFmtId="0" fontId="303" fillId="0" borderId="0"/>
    <xf numFmtId="0" fontId="303" fillId="0" borderId="0"/>
    <xf numFmtId="0" fontId="303" fillId="0" borderId="0"/>
    <xf numFmtId="0" fontId="303" fillId="0" borderId="0"/>
    <xf numFmtId="0" fontId="303" fillId="0" borderId="0"/>
    <xf numFmtId="0" fontId="136" fillId="0" borderId="0" applyNumberFormat="0" applyFont="0" applyFill="0" applyAlignment="0"/>
    <xf numFmtId="0" fontId="303" fillId="0" borderId="0"/>
    <xf numFmtId="0" fontId="303" fillId="0" borderId="0"/>
    <xf numFmtId="0" fontId="136" fillId="0" borderId="0" applyNumberFormat="0" applyFont="0" applyFill="0" applyAlignment="0"/>
    <xf numFmtId="4" fontId="329" fillId="0" borderId="6" applyBorder="0"/>
    <xf numFmtId="4" fontId="329" fillId="0" borderId="6" applyBorder="0"/>
    <xf numFmtId="0" fontId="303" fillId="0" borderId="0"/>
    <xf numFmtId="0" fontId="303" fillId="0" borderId="0"/>
    <xf numFmtId="0" fontId="303" fillId="0" borderId="0"/>
    <xf numFmtId="0" fontId="303" fillId="0" borderId="0"/>
    <xf numFmtId="4" fontId="329" fillId="0" borderId="6" applyBorder="0"/>
    <xf numFmtId="0" fontId="303" fillId="0" borderId="0"/>
    <xf numFmtId="0" fontId="303" fillId="0" borderId="0"/>
    <xf numFmtId="0" fontId="303" fillId="0" borderId="0"/>
    <xf numFmtId="0" fontId="137" fillId="0" borderId="0" applyNumberFormat="0" applyFill="0" applyAlignment="0"/>
    <xf numFmtId="0" fontId="136" fillId="0" borderId="0" applyNumberFormat="0" applyFont="0" applyFill="0" applyAlignment="0"/>
    <xf numFmtId="0" fontId="303" fillId="0" borderId="0"/>
    <xf numFmtId="0" fontId="303" fillId="0" borderId="0"/>
    <xf numFmtId="0" fontId="303" fillId="0" borderId="0"/>
    <xf numFmtId="0" fontId="303" fillId="0" borderId="0"/>
    <xf numFmtId="3" fontId="56" fillId="0" borderId="90" applyFont="0" applyFill="0" applyBorder="0" applyAlignment="0" applyProtection="0">
      <alignment horizontal="right" vertical="center"/>
    </xf>
    <xf numFmtId="0" fontId="316" fillId="0" borderId="0"/>
    <xf numFmtId="0" fontId="23" fillId="0" borderId="0"/>
    <xf numFmtId="0" fontId="23" fillId="0" borderId="0"/>
    <xf numFmtId="0" fontId="122" fillId="0" borderId="0"/>
    <xf numFmtId="0" fontId="90" fillId="0" borderId="0"/>
    <xf numFmtId="0" fontId="90" fillId="0" borderId="0"/>
    <xf numFmtId="0" fontId="23" fillId="0" borderId="0"/>
    <xf numFmtId="0" fontId="107" fillId="0" borderId="0"/>
    <xf numFmtId="0" fontId="107" fillId="0" borderId="0"/>
    <xf numFmtId="0" fontId="112" fillId="0" borderId="0"/>
    <xf numFmtId="0" fontId="192" fillId="0" borderId="0"/>
    <xf numFmtId="0" fontId="107" fillId="0" borderId="0"/>
    <xf numFmtId="41" fontId="330" fillId="0" borderId="0" applyNumberFormat="0">
      <protection locked="0"/>
    </xf>
    <xf numFmtId="0" fontId="317"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331" fillId="0" borderId="0">
      <alignment vertical="center"/>
    </xf>
    <xf numFmtId="3" fontId="56" fillId="0" borderId="90" applyFont="0" applyFill="0" applyBorder="0" applyAlignment="0" applyProtection="0">
      <alignment horizontal="right" vertical="center"/>
    </xf>
    <xf numFmtId="0" fontId="316" fillId="0" borderId="0"/>
    <xf numFmtId="354" fontId="56" fillId="0" borderId="129" applyFont="0" applyFill="0" applyBorder="0" applyAlignment="0" applyProtection="0">
      <alignment horizontal="right"/>
    </xf>
    <xf numFmtId="0" fontId="316" fillId="0" borderId="0"/>
    <xf numFmtId="0" fontId="332" fillId="0" borderId="0">
      <alignment horizontal="center"/>
    </xf>
    <xf numFmtId="0" fontId="316" fillId="0" borderId="0"/>
    <xf numFmtId="0" fontId="56" fillId="0" borderId="0"/>
    <xf numFmtId="0" fontId="316" fillId="0" borderId="0"/>
    <xf numFmtId="0" fontId="316" fillId="0" borderId="0"/>
    <xf numFmtId="0" fontId="316" fillId="0" borderId="0"/>
    <xf numFmtId="0" fontId="316" fillId="0" borderId="0"/>
    <xf numFmtId="0" fontId="316" fillId="0" borderId="0"/>
    <xf numFmtId="10" fontId="16" fillId="0" borderId="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07" fillId="0" borderId="0" applyFont="0" applyFill="0" applyBorder="0" applyAlignment="0" applyProtection="0"/>
    <xf numFmtId="9" fontId="107" fillId="0" borderId="0" applyFont="0" applyFill="0" applyBorder="0" applyAlignment="0" applyProtection="0"/>
    <xf numFmtId="9" fontId="23" fillId="0" borderId="0" applyFont="0" applyFill="0" applyBorder="0" applyAlignment="0" applyProtection="0"/>
    <xf numFmtId="9" fontId="317" fillId="0" borderId="0" applyFont="0" applyFill="0" applyBorder="0" applyAlignment="0" applyProtection="0"/>
    <xf numFmtId="9" fontId="112" fillId="0" borderId="0" applyFont="0" applyFill="0" applyBorder="0" applyAlignment="0" applyProtection="0"/>
    <xf numFmtId="0" fontId="112" fillId="37" borderId="0">
      <alignment horizontal="centerContinuous"/>
    </xf>
    <xf numFmtId="0" fontId="316" fillId="0" borderId="0"/>
    <xf numFmtId="4" fontId="276" fillId="0" borderId="0">
      <alignment horizontal="right"/>
    </xf>
    <xf numFmtId="0" fontId="316" fillId="0" borderId="0"/>
    <xf numFmtId="4" fontId="333" fillId="0" borderId="0">
      <alignment horizontal="right"/>
    </xf>
    <xf numFmtId="0" fontId="180" fillId="0" borderId="0" applyNumberFormat="0" applyFill="0" applyBorder="0" applyAlignment="0" applyProtection="0">
      <alignment vertical="top"/>
      <protection locked="0"/>
    </xf>
    <xf numFmtId="0" fontId="56" fillId="0" borderId="0"/>
    <xf numFmtId="180" fontId="18" fillId="0" borderId="0" applyFont="0" applyFill="0" applyBorder="0" applyAlignment="0" applyProtection="0"/>
    <xf numFmtId="0" fontId="334" fillId="0" borderId="0">
      <alignment horizontal="left"/>
    </xf>
    <xf numFmtId="0" fontId="316" fillId="0" borderId="0"/>
    <xf numFmtId="0" fontId="316" fillId="0" borderId="0"/>
    <xf numFmtId="0" fontId="316" fillId="0" borderId="0"/>
    <xf numFmtId="0" fontId="316" fillId="0" borderId="0"/>
    <xf numFmtId="0" fontId="316" fillId="0" borderId="0"/>
    <xf numFmtId="0" fontId="17"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195" fillId="0" borderId="0"/>
    <xf numFmtId="0" fontId="316" fillId="0" borderId="0"/>
    <xf numFmtId="0" fontId="316" fillId="0" borderId="0"/>
    <xf numFmtId="0" fontId="316" fillId="0" borderId="0"/>
    <xf numFmtId="0" fontId="316" fillId="0" borderId="0"/>
    <xf numFmtId="0" fontId="316" fillId="0" borderId="0"/>
    <xf numFmtId="275" fontId="15" fillId="0" borderId="130">
      <alignment horizontal="right" vertical="center"/>
    </xf>
    <xf numFmtId="275" fontId="15" fillId="0" borderId="130">
      <alignment horizontal="right" vertical="center"/>
    </xf>
    <xf numFmtId="275" fontId="15" fillId="0" borderId="130">
      <alignment horizontal="right" vertical="center"/>
    </xf>
    <xf numFmtId="275" fontId="15" fillId="0" borderId="130">
      <alignment horizontal="right" vertical="center"/>
    </xf>
    <xf numFmtId="275" fontId="15" fillId="0" borderId="130">
      <alignment horizontal="right" vertical="center"/>
    </xf>
    <xf numFmtId="275" fontId="1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275" fontId="1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73" fontId="55" fillId="0" borderId="130">
      <alignment horizontal="right" vertical="center"/>
    </xf>
    <xf numFmtId="273" fontId="55" fillId="0" borderId="130">
      <alignment horizontal="right" vertical="center"/>
    </xf>
    <xf numFmtId="0" fontId="316" fillId="0" borderId="0"/>
    <xf numFmtId="0" fontId="316" fillId="0" borderId="0"/>
    <xf numFmtId="0" fontId="316" fillId="0" borderId="0"/>
    <xf numFmtId="276" fontId="15" fillId="0" borderId="130">
      <alignment horizontal="right" vertical="center"/>
    </xf>
    <xf numFmtId="283" fontId="27" fillId="0" borderId="130">
      <alignment horizontal="right" vertical="center"/>
    </xf>
    <xf numFmtId="280" fontId="140" fillId="0" borderId="130">
      <alignment horizontal="right" vertical="center"/>
    </xf>
    <xf numFmtId="280" fontId="140" fillId="0" borderId="130">
      <alignment horizontal="right" vertical="center"/>
    </xf>
    <xf numFmtId="280" fontId="140" fillId="0" borderId="130">
      <alignment horizontal="right" vertical="center"/>
    </xf>
    <xf numFmtId="275" fontId="15" fillId="0" borderId="130">
      <alignment horizontal="right" vertical="center"/>
    </xf>
    <xf numFmtId="275" fontId="15" fillId="0" borderId="130">
      <alignment horizontal="right" vertical="center"/>
    </xf>
    <xf numFmtId="273" fontId="5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75" fontId="1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73" fontId="55" fillId="0" borderId="130">
      <alignment horizontal="right" vertical="center"/>
    </xf>
    <xf numFmtId="0" fontId="316" fillId="0" borderId="0"/>
    <xf numFmtId="273" fontId="55" fillId="0" borderId="130">
      <alignment horizontal="right" vertical="center"/>
    </xf>
    <xf numFmtId="280" fontId="140" fillId="0" borderId="130">
      <alignment horizontal="right" vertical="center"/>
    </xf>
    <xf numFmtId="302" fontId="1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73" fontId="55" fillId="0" borderId="130">
      <alignment horizontal="right" vertical="center"/>
    </xf>
    <xf numFmtId="280" fontId="140" fillId="0" borderId="130">
      <alignment horizontal="right" vertical="center"/>
    </xf>
    <xf numFmtId="280" fontId="140"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3" fontId="27" fillId="0" borderId="130">
      <alignment horizontal="right" vertical="center"/>
    </xf>
    <xf numFmtId="283" fontId="27" fillId="0" borderId="130">
      <alignment horizontal="right" vertical="center"/>
    </xf>
    <xf numFmtId="283" fontId="27" fillId="0" borderId="130">
      <alignment horizontal="right" vertical="center"/>
    </xf>
    <xf numFmtId="0" fontId="316" fillId="0" borderId="0"/>
    <xf numFmtId="0" fontId="316" fillId="0" borderId="0"/>
    <xf numFmtId="0" fontId="316" fillId="0" borderId="0"/>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73" fontId="55" fillId="0" borderId="130">
      <alignment horizontal="right" vertical="center"/>
    </xf>
    <xf numFmtId="0" fontId="316" fillId="0" borderId="0"/>
    <xf numFmtId="0" fontId="316" fillId="0" borderId="0"/>
    <xf numFmtId="273" fontId="55" fillId="0" borderId="130">
      <alignment horizontal="right" vertical="center"/>
    </xf>
    <xf numFmtId="0" fontId="316" fillId="0" borderId="0"/>
    <xf numFmtId="0" fontId="316" fillId="0" borderId="0"/>
    <xf numFmtId="0" fontId="316" fillId="0" borderId="0"/>
    <xf numFmtId="273" fontId="55" fillId="0" borderId="130">
      <alignment horizontal="right" vertical="center"/>
    </xf>
    <xf numFmtId="273" fontId="55" fillId="0" borderId="130">
      <alignment horizontal="right" vertical="center"/>
    </xf>
    <xf numFmtId="273" fontId="55" fillId="0" borderId="130">
      <alignment horizontal="right" vertical="center"/>
    </xf>
    <xf numFmtId="0" fontId="316" fillId="0" borderId="0"/>
    <xf numFmtId="281" fontId="27" fillId="0" borderId="130">
      <alignment horizontal="right" vertical="center"/>
    </xf>
    <xf numFmtId="273" fontId="55" fillId="0" borderId="130">
      <alignment horizontal="right" vertical="center"/>
    </xf>
    <xf numFmtId="273" fontId="5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0" fontId="140" fillId="0" borderId="130">
      <alignment horizontal="right" vertical="center"/>
    </xf>
    <xf numFmtId="0" fontId="316" fillId="0" borderId="0"/>
    <xf numFmtId="274" fontId="18" fillId="0" borderId="130">
      <alignment horizontal="right" vertical="center"/>
    </xf>
    <xf numFmtId="0" fontId="316" fillId="0" borderId="0"/>
    <xf numFmtId="0" fontId="316" fillId="0" borderId="0"/>
    <xf numFmtId="0" fontId="316" fillId="0" borderId="0"/>
    <xf numFmtId="277" fontId="15" fillId="0" borderId="130">
      <alignment horizontal="right" vertical="center"/>
    </xf>
    <xf numFmtId="0" fontId="316" fillId="0" borderId="0"/>
    <xf numFmtId="273" fontId="5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73" fontId="5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3" fontId="27" fillId="0" borderId="130">
      <alignment horizontal="right" vertical="center"/>
    </xf>
    <xf numFmtId="283" fontId="27" fillId="0" borderId="130">
      <alignment horizontal="right" vertical="center"/>
    </xf>
    <xf numFmtId="273" fontId="5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280" fontId="140"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3" fontId="27" fillId="0" borderId="130">
      <alignment horizontal="right" vertical="center"/>
    </xf>
    <xf numFmtId="283" fontId="27"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273" fontId="5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355" fontId="140" fillId="0" borderId="131">
      <alignment horizontal="right" vertical="center"/>
    </xf>
    <xf numFmtId="280" fontId="140" fillId="0" borderId="130">
      <alignment horizontal="right" vertical="center"/>
    </xf>
    <xf numFmtId="280" fontId="140" fillId="0" borderId="130">
      <alignment horizontal="right" vertical="center"/>
    </xf>
    <xf numFmtId="280" fontId="140" fillId="0" borderId="130">
      <alignment horizontal="right" vertical="center"/>
    </xf>
    <xf numFmtId="0" fontId="316" fillId="0" borderId="0"/>
    <xf numFmtId="302" fontId="15" fillId="0" borderId="130">
      <alignment horizontal="right" vertical="center"/>
    </xf>
    <xf numFmtId="273" fontId="55" fillId="0" borderId="130">
      <alignment horizontal="right" vertical="center"/>
    </xf>
    <xf numFmtId="280" fontId="140" fillId="0" borderId="130">
      <alignment horizontal="right" vertical="center"/>
    </xf>
    <xf numFmtId="280" fontId="140" fillId="0" borderId="130">
      <alignment horizontal="right" vertical="center"/>
    </xf>
    <xf numFmtId="280" fontId="140" fillId="0" borderId="130">
      <alignment horizontal="right" vertical="center"/>
    </xf>
    <xf numFmtId="280" fontId="140" fillId="0" borderId="130">
      <alignment horizontal="right" vertical="center"/>
    </xf>
    <xf numFmtId="280" fontId="140"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73" fontId="55" fillId="0" borderId="130">
      <alignment horizontal="right" vertical="center"/>
    </xf>
    <xf numFmtId="273" fontId="55" fillId="0" borderId="130">
      <alignment horizontal="right" vertical="center"/>
    </xf>
    <xf numFmtId="273" fontId="55" fillId="0" borderId="130">
      <alignment horizontal="right" vertical="center"/>
    </xf>
    <xf numFmtId="273" fontId="55" fillId="0" borderId="130">
      <alignment horizontal="right" vertical="center"/>
    </xf>
    <xf numFmtId="0" fontId="316" fillId="0" borderId="0"/>
    <xf numFmtId="273" fontId="55" fillId="0" borderId="130">
      <alignment horizontal="right" vertical="center"/>
    </xf>
    <xf numFmtId="0" fontId="316" fillId="0" borderId="0"/>
    <xf numFmtId="0" fontId="316" fillId="0" borderId="0"/>
    <xf numFmtId="0" fontId="316" fillId="0" borderId="0"/>
    <xf numFmtId="273" fontId="5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275" fontId="15" fillId="0" borderId="130">
      <alignment horizontal="right" vertical="center"/>
    </xf>
    <xf numFmtId="280" fontId="140" fillId="0" borderId="130">
      <alignment horizontal="right" vertical="center"/>
    </xf>
    <xf numFmtId="273" fontId="55" fillId="0" borderId="130">
      <alignment horizontal="right" vertical="center"/>
    </xf>
    <xf numFmtId="275" fontId="15"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0" fontId="316" fillId="0" borderId="0"/>
    <xf numFmtId="355" fontId="140" fillId="0" borderId="132">
      <alignment horizontal="right" vertical="center"/>
    </xf>
    <xf numFmtId="280" fontId="140" fillId="0" borderId="133">
      <alignment horizontal="right" vertical="center"/>
    </xf>
    <xf numFmtId="280" fontId="140" fillId="0" borderId="133">
      <alignment horizontal="right" vertical="center"/>
    </xf>
    <xf numFmtId="355" fontId="140" fillId="0" borderId="132">
      <alignment horizontal="right" vertical="center"/>
    </xf>
    <xf numFmtId="273" fontId="55" fillId="0" borderId="130">
      <alignment horizontal="right" vertical="center"/>
    </xf>
    <xf numFmtId="280" fontId="140"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73" fontId="55" fillId="0" borderId="130">
      <alignment horizontal="right" vertical="center"/>
    </xf>
    <xf numFmtId="273" fontId="55" fillId="0" borderId="130">
      <alignment horizontal="right" vertical="center"/>
    </xf>
    <xf numFmtId="0" fontId="316" fillId="0" borderId="0"/>
    <xf numFmtId="0" fontId="316" fillId="0" borderId="0"/>
    <xf numFmtId="0" fontId="316" fillId="0" borderId="0"/>
    <xf numFmtId="0" fontId="316" fillId="0" borderId="0"/>
    <xf numFmtId="275" fontId="1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284" fontId="5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280" fontId="140" fillId="0" borderId="130">
      <alignment horizontal="right" vertical="center"/>
    </xf>
    <xf numFmtId="275" fontId="15" fillId="0" borderId="130">
      <alignment horizontal="right" vertical="center"/>
    </xf>
    <xf numFmtId="280" fontId="140" fillId="0" borderId="130">
      <alignment horizontal="right" vertical="center"/>
    </xf>
    <xf numFmtId="0" fontId="316" fillId="0" borderId="0"/>
    <xf numFmtId="0" fontId="316" fillId="0" borderId="0"/>
    <xf numFmtId="0" fontId="316" fillId="0" borderId="0"/>
    <xf numFmtId="275" fontId="15" fillId="0" borderId="130">
      <alignment horizontal="right" vertical="center"/>
    </xf>
    <xf numFmtId="275" fontId="15" fillId="0" borderId="130">
      <alignment horizontal="right" vertical="center"/>
    </xf>
    <xf numFmtId="0" fontId="316" fillId="0" borderId="0"/>
    <xf numFmtId="283" fontId="27" fillId="0" borderId="130">
      <alignment horizontal="right" vertical="center"/>
    </xf>
    <xf numFmtId="0" fontId="316" fillId="0" borderId="0"/>
    <xf numFmtId="0" fontId="316" fillId="0" borderId="0"/>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0" fontId="316" fillId="0" borderId="0"/>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83" fontId="27" fillId="0" borderId="130">
      <alignment horizontal="right" vertical="center"/>
    </xf>
    <xf numFmtId="273" fontId="55" fillId="0" borderId="130">
      <alignment horizontal="right" vertical="center"/>
    </xf>
    <xf numFmtId="273" fontId="55" fillId="0" borderId="130">
      <alignment horizontal="right" vertical="center"/>
    </xf>
    <xf numFmtId="0" fontId="316" fillId="0" borderId="0"/>
    <xf numFmtId="0" fontId="316" fillId="0" borderId="0"/>
    <xf numFmtId="273" fontId="55" fillId="0" borderId="130">
      <alignment horizontal="right" vertical="center"/>
    </xf>
    <xf numFmtId="273" fontId="55" fillId="0" borderId="130">
      <alignment horizontal="right" vertical="center"/>
    </xf>
    <xf numFmtId="0" fontId="316" fillId="0" borderId="0"/>
    <xf numFmtId="0" fontId="316" fillId="0" borderId="0"/>
    <xf numFmtId="275" fontId="15" fillId="0" borderId="130">
      <alignment horizontal="right" vertical="center"/>
    </xf>
    <xf numFmtId="0" fontId="316" fillId="0" borderId="0"/>
    <xf numFmtId="0" fontId="316" fillId="0" borderId="0"/>
    <xf numFmtId="275" fontId="15" fillId="0" borderId="130">
      <alignment horizontal="right" vertical="center"/>
    </xf>
    <xf numFmtId="275" fontId="15" fillId="0" borderId="130">
      <alignment horizontal="right" vertical="center"/>
    </xf>
    <xf numFmtId="275" fontId="15" fillId="0" borderId="130">
      <alignment horizontal="right" vertical="center"/>
    </xf>
    <xf numFmtId="0" fontId="316" fillId="0" borderId="0"/>
    <xf numFmtId="0" fontId="316" fillId="0" borderId="0"/>
    <xf numFmtId="0" fontId="316" fillId="0" borderId="0"/>
    <xf numFmtId="280" fontId="140" fillId="0" borderId="130">
      <alignment horizontal="right" vertical="center"/>
    </xf>
    <xf numFmtId="0" fontId="316" fillId="0" borderId="0"/>
    <xf numFmtId="0" fontId="316" fillId="0" borderId="0"/>
    <xf numFmtId="273" fontId="55" fillId="0" borderId="130">
      <alignment horizontal="right" vertical="center"/>
    </xf>
    <xf numFmtId="0" fontId="316" fillId="0" borderId="0"/>
    <xf numFmtId="280" fontId="140" fillId="0" borderId="130">
      <alignment horizontal="right" vertical="center"/>
    </xf>
    <xf numFmtId="280" fontId="140" fillId="0" borderId="130">
      <alignment horizontal="right" vertical="center"/>
    </xf>
    <xf numFmtId="356" fontId="33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280" fontId="140" fillId="0" borderId="130">
      <alignment horizontal="right" vertical="center"/>
    </xf>
    <xf numFmtId="280" fontId="140" fillId="0" borderId="130">
      <alignment horizontal="right" vertical="center"/>
    </xf>
    <xf numFmtId="0" fontId="316" fillId="0" borderId="0"/>
    <xf numFmtId="0" fontId="316" fillId="0" borderId="0"/>
    <xf numFmtId="0" fontId="316" fillId="0" borderId="0"/>
    <xf numFmtId="280" fontId="140" fillId="0" borderId="130">
      <alignment horizontal="right" vertical="center"/>
    </xf>
    <xf numFmtId="280" fontId="140" fillId="0" borderId="130">
      <alignment horizontal="right" vertical="center"/>
    </xf>
    <xf numFmtId="0" fontId="316" fillId="0" borderId="0"/>
    <xf numFmtId="275" fontId="15" fillId="0" borderId="130">
      <alignment horizontal="right" vertical="center"/>
    </xf>
    <xf numFmtId="273" fontId="55" fillId="0" borderId="130">
      <alignment horizontal="right" vertical="center"/>
    </xf>
    <xf numFmtId="273" fontId="55" fillId="0" borderId="130">
      <alignment horizontal="right" vertical="center"/>
    </xf>
    <xf numFmtId="0" fontId="316" fillId="0" borderId="0"/>
    <xf numFmtId="0" fontId="316" fillId="0" borderId="0"/>
    <xf numFmtId="0" fontId="316" fillId="0" borderId="0"/>
    <xf numFmtId="0" fontId="316" fillId="0" borderId="0"/>
    <xf numFmtId="284" fontId="55"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0" fontId="316" fillId="0" borderId="0"/>
    <xf numFmtId="302" fontId="15" fillId="0" borderId="130">
      <alignment horizontal="right" vertical="center"/>
    </xf>
    <xf numFmtId="0" fontId="316" fillId="0" borderId="0"/>
    <xf numFmtId="0" fontId="316" fillId="0" borderId="0"/>
    <xf numFmtId="280" fontId="140" fillId="0" borderId="130">
      <alignment horizontal="right" vertical="center"/>
    </xf>
    <xf numFmtId="275" fontId="15" fillId="0" borderId="130">
      <alignment horizontal="right" vertical="center"/>
    </xf>
    <xf numFmtId="275" fontId="15" fillId="0" borderId="130">
      <alignment horizontal="right" vertical="center"/>
    </xf>
    <xf numFmtId="0" fontId="316" fillId="0" borderId="0"/>
    <xf numFmtId="0" fontId="316" fillId="0" borderId="0"/>
    <xf numFmtId="0" fontId="316" fillId="0" borderId="0"/>
    <xf numFmtId="280" fontId="140" fillId="0" borderId="130">
      <alignment horizontal="right" vertical="center"/>
    </xf>
    <xf numFmtId="280" fontId="140" fillId="0" borderId="130">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0">
      <alignment horizontal="right" vertical="center"/>
    </xf>
    <xf numFmtId="357" fontId="55" fillId="0" borderId="132">
      <alignment horizontal="right" vertical="center"/>
    </xf>
    <xf numFmtId="275" fontId="15" fillId="0" borderId="133">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274" fontId="18" fillId="0" borderId="133">
      <alignment horizontal="right" vertical="center"/>
    </xf>
    <xf numFmtId="273" fontId="55" fillId="0" borderId="133">
      <alignment horizontal="right" vertical="center"/>
    </xf>
    <xf numFmtId="273" fontId="55" fillId="0" borderId="133">
      <alignment horizontal="right" vertical="center"/>
    </xf>
    <xf numFmtId="0" fontId="316" fillId="0" borderId="0"/>
    <xf numFmtId="273" fontId="55" fillId="0" borderId="133">
      <alignment horizontal="right" vertical="center"/>
    </xf>
    <xf numFmtId="356" fontId="335" fillId="0" borderId="133">
      <alignment horizontal="right" vertical="center"/>
    </xf>
    <xf numFmtId="273" fontId="55" fillId="0" borderId="133">
      <alignment horizontal="right" vertical="center"/>
    </xf>
    <xf numFmtId="280" fontId="140" fillId="0" borderId="133">
      <alignment horizontal="right" vertical="center"/>
    </xf>
    <xf numFmtId="273" fontId="55" fillId="0" borderId="133">
      <alignment horizontal="right" vertical="center"/>
    </xf>
    <xf numFmtId="273" fontId="55" fillId="0" borderId="133">
      <alignment horizontal="right" vertical="center"/>
    </xf>
    <xf numFmtId="273" fontId="55" fillId="0" borderId="133">
      <alignment horizontal="right" vertical="center"/>
    </xf>
    <xf numFmtId="273" fontId="55" fillId="0" borderId="133">
      <alignment horizontal="right" vertical="center"/>
    </xf>
    <xf numFmtId="275" fontId="15" fillId="0" borderId="133">
      <alignment horizontal="right" vertical="center"/>
    </xf>
    <xf numFmtId="275" fontId="15" fillId="0" borderId="133">
      <alignment horizontal="right" vertical="center"/>
    </xf>
    <xf numFmtId="275" fontId="15" fillId="0" borderId="133">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280" fontId="140" fillId="0" borderId="133">
      <alignment horizontal="righ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195" fillId="0" borderId="0" applyNumberFormat="0" applyFill="0" applyBorder="0" applyAlignment="0" applyProtection="0"/>
    <xf numFmtId="0" fontId="316" fillId="0" borderId="0"/>
    <xf numFmtId="0" fontId="316" fillId="0" borderId="0"/>
    <xf numFmtId="0" fontId="168" fillId="0" borderId="0">
      <alignment horizontal="center"/>
    </xf>
    <xf numFmtId="0" fontId="316" fillId="0" borderId="0"/>
    <xf numFmtId="0" fontId="316" fillId="0" borderId="0"/>
    <xf numFmtId="0" fontId="316" fillId="0" borderId="0"/>
    <xf numFmtId="0" fontId="336" fillId="0" borderId="0" applyNumberFormat="0" applyBorder="0" applyProtection="0">
      <alignment horizontal="center" vertical="center"/>
    </xf>
    <xf numFmtId="0" fontId="337" fillId="0" borderId="0" applyNumberFormat="0" applyProtection="0">
      <alignment horizontal="center" vertical="center"/>
    </xf>
    <xf numFmtId="0" fontId="232" fillId="0" borderId="0" applyNumberFormat="0" applyProtection="0">
      <alignment horizontal="center" vertical="center"/>
    </xf>
    <xf numFmtId="0" fontId="316" fillId="0" borderId="0"/>
    <xf numFmtId="0" fontId="316" fillId="0" borderId="0"/>
    <xf numFmtId="0" fontId="31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316" fillId="0" borderId="0"/>
    <xf numFmtId="0" fontId="316" fillId="0" borderId="0"/>
    <xf numFmtId="0" fontId="15" fillId="0" borderId="134"/>
    <xf numFmtId="0" fontId="316" fillId="0" borderId="0"/>
    <xf numFmtId="0" fontId="338" fillId="0" borderId="0">
      <alignment horizontal="center"/>
    </xf>
    <xf numFmtId="0" fontId="23" fillId="0" borderId="0" applyFont="0" applyFill="0" applyBorder="0" applyAlignment="0" applyProtection="0"/>
    <xf numFmtId="0" fontId="23" fillId="0" borderId="0" applyFont="0" applyFill="0" applyBorder="0" applyAlignment="0" applyProtection="0"/>
    <xf numFmtId="0" fontId="316" fillId="0" borderId="0"/>
    <xf numFmtId="0" fontId="16" fillId="0" borderId="0" applyFill="0" applyBorder="0" applyAlignment="0" applyProtection="0"/>
    <xf numFmtId="0" fontId="316" fillId="0" borderId="0"/>
    <xf numFmtId="0" fontId="339" fillId="0" borderId="135" applyNumberFormat="0" applyFont="0" applyAlignment="0">
      <alignment horizontal="center"/>
    </xf>
    <xf numFmtId="38" fontId="17" fillId="0" borderId="0" applyFont="0" applyFill="0" applyBorder="0" applyAlignment="0" applyProtection="0"/>
    <xf numFmtId="0" fontId="316" fillId="0" borderId="0"/>
    <xf numFmtId="49" fontId="16" fillId="0" borderId="0">
      <alignment horizontal="center" vertical="top"/>
      <protection locked="0"/>
    </xf>
    <xf numFmtId="358" fontId="30" fillId="0" borderId="0">
      <protection locked="0"/>
    </xf>
    <xf numFmtId="0" fontId="326" fillId="0" borderId="0">
      <protection locked="0"/>
    </xf>
    <xf numFmtId="0" fontId="326" fillId="0" borderId="0">
      <protection locked="0"/>
    </xf>
    <xf numFmtId="0" fontId="316" fillId="0" borderId="0"/>
    <xf numFmtId="0" fontId="316" fillId="0" borderId="0"/>
    <xf numFmtId="0" fontId="316" fillId="0" borderId="0"/>
    <xf numFmtId="49" fontId="340" fillId="0" borderId="136">
      <alignment horizontal="center" vertical="top"/>
      <protection locked="0"/>
    </xf>
    <xf numFmtId="0" fontId="341" fillId="0" borderId="0">
      <protection locked="0"/>
    </xf>
    <xf numFmtId="359" fontId="342" fillId="0" borderId="136" applyNumberFormat="0">
      <alignment horizontal="center" vertical="top"/>
      <protection locked="0"/>
    </xf>
    <xf numFmtId="0" fontId="316" fillId="0" borderId="0"/>
    <xf numFmtId="0" fontId="316" fillId="0" borderId="0"/>
    <xf numFmtId="0" fontId="316" fillId="0" borderId="0"/>
    <xf numFmtId="0" fontId="341" fillId="0" borderId="0">
      <protection locked="0"/>
    </xf>
    <xf numFmtId="0" fontId="343" fillId="0" borderId="0" applyNumberFormat="0" applyFill="0" applyBorder="0" applyAlignment="0" applyProtection="0">
      <alignment vertical="top"/>
      <protection locked="0"/>
    </xf>
    <xf numFmtId="0" fontId="344" fillId="0" borderId="0" applyNumberFormat="0" applyFill="0" applyBorder="0" applyAlignment="0" applyProtection="0"/>
    <xf numFmtId="0" fontId="316" fillId="0" borderId="0"/>
    <xf numFmtId="0" fontId="316" fillId="0" borderId="0"/>
    <xf numFmtId="0" fontId="316" fillId="0" borderId="0"/>
    <xf numFmtId="0" fontId="316" fillId="0" borderId="0"/>
    <xf numFmtId="0" fontId="316" fillId="0" borderId="0"/>
    <xf numFmtId="0" fontId="316" fillId="0" borderId="0"/>
    <xf numFmtId="9" fontId="16" fillId="0" borderId="0" applyFill="0" applyBorder="0" applyAlignment="0" applyProtection="0"/>
    <xf numFmtId="0" fontId="316" fillId="0" borderId="0"/>
    <xf numFmtId="9" fontId="330" fillId="0" borderId="0" applyFont="0" applyFill="0" applyBorder="0" applyAlignment="0" applyProtection="0">
      <alignment vertical="center"/>
    </xf>
    <xf numFmtId="9" fontId="330" fillId="0" borderId="0" applyFont="0" applyFill="0" applyBorder="0" applyAlignment="0" applyProtection="0">
      <alignment vertical="center"/>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0" fillId="0" borderId="0">
      <alignment vertical="center"/>
    </xf>
    <xf numFmtId="41" fontId="330" fillId="0" borderId="0" applyFont="0" applyFill="0" applyBorder="0" applyAlignment="0" applyProtection="0"/>
    <xf numFmtId="41" fontId="330" fillId="0" borderId="0" applyFont="0" applyFill="0" applyBorder="0" applyAlignment="0" applyProtection="0"/>
    <xf numFmtId="0" fontId="316" fillId="0" borderId="0"/>
    <xf numFmtId="360" fontId="16" fillId="0" borderId="0" applyFill="0" applyBorder="0" applyAlignment="0" applyProtection="0"/>
    <xf numFmtId="41" fontId="345" fillId="0" borderId="0" applyFont="0" applyFill="0" applyBorder="0" applyAlignment="0" applyProtection="0"/>
    <xf numFmtId="41" fontId="345" fillId="0" borderId="0" applyFont="0" applyFill="0" applyBorder="0" applyAlignment="0" applyProtection="0"/>
    <xf numFmtId="41" fontId="345" fillId="0" borderId="0" applyFont="0" applyFill="0" applyBorder="0" applyAlignment="0" applyProtection="0"/>
    <xf numFmtId="41" fontId="330" fillId="0" borderId="0" applyFont="0" applyFill="0" applyBorder="0" applyAlignment="0" applyProtection="0"/>
    <xf numFmtId="41" fontId="330" fillId="0" borderId="0" applyFont="0" applyFill="0" applyBorder="0" applyAlignment="0" applyProtection="0"/>
    <xf numFmtId="178" fontId="16" fillId="0" borderId="0" applyFill="0" applyBorder="0" applyAlignment="0" applyProtection="0"/>
    <xf numFmtId="178" fontId="16" fillId="0" borderId="0" applyFont="0" applyFill="0" applyBorder="0" applyAlignment="0" applyProtection="0"/>
    <xf numFmtId="0" fontId="316" fillId="0" borderId="0"/>
    <xf numFmtId="1" fontId="342" fillId="0" borderId="136" applyNumberFormat="0" applyFill="0" applyProtection="0">
      <alignment horizontal="center" vertical="top"/>
    </xf>
    <xf numFmtId="1" fontId="340" fillId="0" borderId="136" applyNumberFormat="0" applyFill="0" applyProtection="0">
      <alignment horizontal="center" vertical="top"/>
      <protection locked="0"/>
    </xf>
    <xf numFmtId="0" fontId="256" fillId="0" borderId="137" applyNumberFormat="0" applyFill="0" applyAlignment="0" applyProtection="0"/>
    <xf numFmtId="49" fontId="16" fillId="0" borderId="136" applyNumberFormat="0" applyFont="0" applyFill="0" applyProtection="0">
      <alignment horizontal="left" vertical="top"/>
      <protection locked="0"/>
    </xf>
    <xf numFmtId="49" fontId="346" fillId="0" borderId="136">
      <alignment horizontal="left" vertical="top"/>
      <protection locked="0"/>
    </xf>
    <xf numFmtId="4" fontId="341" fillId="0" borderId="0">
      <protection locked="0"/>
    </xf>
    <xf numFmtId="361" fontId="30" fillId="0" borderId="0">
      <protection locked="0"/>
    </xf>
    <xf numFmtId="0" fontId="259" fillId="0" borderId="71" applyNumberFormat="0" applyFill="0" applyAlignment="0" applyProtection="0"/>
    <xf numFmtId="0" fontId="260" fillId="0" borderId="72" applyNumberFormat="0" applyFill="0" applyAlignment="0" applyProtection="0"/>
    <xf numFmtId="0" fontId="316" fillId="0" borderId="0"/>
    <xf numFmtId="0" fontId="316" fillId="0" borderId="0"/>
    <xf numFmtId="49" fontId="16" fillId="0" borderId="138" applyNumberFormat="0" applyFont="0" applyFill="0" applyProtection="0">
      <alignment horizontal="left" vertical="top"/>
      <protection locked="0"/>
    </xf>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0" fontId="316" fillId="0" borderId="0"/>
    <xf numFmtId="362" fontId="30" fillId="0" borderId="0">
      <protection locked="0"/>
    </xf>
    <xf numFmtId="0" fontId="316" fillId="0" borderId="0"/>
    <xf numFmtId="0" fontId="316" fillId="0" borderId="0"/>
    <xf numFmtId="0" fontId="316" fillId="0" borderId="0"/>
    <xf numFmtId="0" fontId="316" fillId="0" borderId="0"/>
    <xf numFmtId="363" fontId="330" fillId="0" borderId="0" applyNumberFormat="0">
      <protection locked="0"/>
    </xf>
    <xf numFmtId="0" fontId="316" fillId="0" borderId="0"/>
    <xf numFmtId="0" fontId="316" fillId="0" borderId="0"/>
    <xf numFmtId="0" fontId="347" fillId="0" borderId="0">
      <alignment vertical="center"/>
    </xf>
    <xf numFmtId="0" fontId="16" fillId="0" borderId="0"/>
    <xf numFmtId="1" fontId="340" fillId="0" borderId="136">
      <alignment vertical="top"/>
      <protection locked="0"/>
    </xf>
    <xf numFmtId="0" fontId="316" fillId="0" borderId="0"/>
    <xf numFmtId="0" fontId="341" fillId="0" borderId="139">
      <protection locked="0"/>
    </xf>
    <xf numFmtId="364" fontId="30" fillId="0" borderId="0">
      <protection locked="0"/>
    </xf>
    <xf numFmtId="365" fontId="30" fillId="0" borderId="0">
      <protection locked="0"/>
    </xf>
    <xf numFmtId="0" fontId="122" fillId="0" borderId="26"/>
    <xf numFmtId="366" fontId="23" fillId="0" borderId="0" applyFont="0" applyFill="0" applyBorder="0" applyAlignment="0" applyProtection="0"/>
    <xf numFmtId="367" fontId="23" fillId="0" borderId="0" applyFont="0" applyFill="0" applyBorder="0" applyAlignment="0" applyProtection="0"/>
    <xf numFmtId="0" fontId="348" fillId="0" borderId="0"/>
    <xf numFmtId="0" fontId="23" fillId="0" borderId="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 fontId="72" fillId="0" borderId="0" applyFont="0" applyFill="0" applyBorder="0" applyAlignment="0" applyProtection="0"/>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38" fontId="12"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169" fontId="23" fillId="0" borderId="0" applyFont="0" applyFill="0" applyBorder="0" applyAlignment="0" applyProtection="0"/>
    <xf numFmtId="38" fontId="12" fillId="0" borderId="0" applyFont="0" applyFill="0" applyBorder="0" applyAlignment="0" applyProtection="0">
      <alignment vertical="center"/>
    </xf>
    <xf numFmtId="169" fontId="23" fillId="0" borderId="0" applyFont="0" applyFill="0" applyBorder="0" applyAlignment="0" applyProtection="0"/>
    <xf numFmtId="38" fontId="12"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12"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38" fontId="349" fillId="0" borderId="0" applyFont="0" applyFill="0" applyBorder="0" applyAlignment="0" applyProtection="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350" fillId="0" borderId="0">
      <alignment vertical="center"/>
    </xf>
    <xf numFmtId="0" fontId="350" fillId="0" borderId="0">
      <alignment vertical="center"/>
    </xf>
    <xf numFmtId="0" fontId="350" fillId="0" borderId="0">
      <alignment vertical="center"/>
    </xf>
    <xf numFmtId="0" fontId="350" fillId="0" borderId="0">
      <alignment vertical="center"/>
    </xf>
    <xf numFmtId="0" fontId="350" fillId="0" borderId="0">
      <alignment vertical="center"/>
    </xf>
    <xf numFmtId="0" fontId="350" fillId="0" borderId="0">
      <alignment vertical="center"/>
    </xf>
    <xf numFmtId="0" fontId="91" fillId="0" borderId="0">
      <alignment vertical="center"/>
    </xf>
    <xf numFmtId="0" fontId="350" fillId="0" borderId="0">
      <alignment vertical="center"/>
    </xf>
    <xf numFmtId="0" fontId="350" fillId="0" borderId="0">
      <alignment vertical="center"/>
    </xf>
    <xf numFmtId="0" fontId="12" fillId="0" borderId="0">
      <alignment vertical="center"/>
    </xf>
    <xf numFmtId="0" fontId="91" fillId="0" borderId="0">
      <alignment vertical="center"/>
    </xf>
    <xf numFmtId="0" fontId="91" fillId="0" borderId="0">
      <alignment vertical="center"/>
    </xf>
    <xf numFmtId="0" fontId="350" fillId="0" borderId="0">
      <alignment vertical="center"/>
    </xf>
    <xf numFmtId="0" fontId="350" fillId="0" borderId="0">
      <alignment vertical="center"/>
    </xf>
    <xf numFmtId="0" fontId="91" fillId="0" borderId="0">
      <alignment vertical="center"/>
    </xf>
    <xf numFmtId="0" fontId="91" fillId="0" borderId="0">
      <alignment vertical="center"/>
    </xf>
    <xf numFmtId="0" fontId="23" fillId="0" borderId="0"/>
    <xf numFmtId="0" fontId="91" fillId="0" borderId="0">
      <alignment vertical="center"/>
    </xf>
    <xf numFmtId="0" fontId="350" fillId="0" borderId="0">
      <alignment vertical="center"/>
    </xf>
    <xf numFmtId="0" fontId="350"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107" fillId="0" borderId="0"/>
    <xf numFmtId="0" fontId="23" fillId="0" borderId="0"/>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368" fontId="122" fillId="0" borderId="0" applyFont="0" applyFill="0" applyBorder="0" applyAlignment="0" applyProtection="0"/>
    <xf numFmtId="195" fontId="23" fillId="0" borderId="0" applyFont="0" applyFill="0" applyBorder="0" applyAlignment="0" applyProtection="0"/>
    <xf numFmtId="178" fontId="23" fillId="0" borderId="0" applyFont="0" applyFill="0" applyBorder="0" applyAlignment="0" applyProtection="0"/>
  </cellStyleXfs>
  <cellXfs count="983">
    <xf numFmtId="0" fontId="0" fillId="0" borderId="0" xfId="0"/>
    <xf numFmtId="0" fontId="3" fillId="0" borderId="0" xfId="1" applyFont="1" applyAlignment="1">
      <alignment vertical="center"/>
      <protection locked="0"/>
    </xf>
    <xf numFmtId="0" fontId="4" fillId="0" borderId="0" xfId="1" applyFont="1" applyAlignment="1">
      <alignment vertical="center"/>
      <protection locked="0"/>
    </xf>
    <xf numFmtId="0" fontId="5" fillId="0" borderId="1" xfId="1" applyFont="1" applyBorder="1" applyAlignment="1">
      <alignment horizontal="centerContinuous" vertical="center"/>
      <protection locked="0"/>
    </xf>
    <xf numFmtId="0" fontId="5" fillId="0" borderId="2" xfId="1" applyFont="1" applyBorder="1" applyAlignment="1">
      <alignment horizontal="centerContinuous" vertical="center"/>
      <protection locked="0"/>
    </xf>
    <xf numFmtId="0" fontId="5" fillId="0" borderId="3" xfId="1" applyFont="1" applyBorder="1" applyAlignment="1">
      <alignment horizontal="centerContinuous" vertical="center"/>
      <protection locked="0"/>
    </xf>
    <xf numFmtId="0" fontId="6" fillId="2" borderId="4" xfId="1" applyFont="1" applyFill="1" applyBorder="1" applyAlignment="1">
      <alignment horizontal="center" vertical="center" wrapText="1"/>
      <protection locked="0"/>
    </xf>
    <xf numFmtId="0" fontId="4" fillId="0" borderId="0" xfId="1" applyFont="1" applyAlignment="1">
      <alignment vertical="center" wrapText="1"/>
      <protection locked="0"/>
    </xf>
    <xf numFmtId="0" fontId="5" fillId="0" borderId="5" xfId="1" applyFont="1" applyBorder="1" applyAlignment="1">
      <alignment horizontal="center" vertical="center"/>
      <protection locked="0"/>
    </xf>
    <xf numFmtId="0" fontId="5" fillId="0" borderId="5" xfId="1" applyFont="1" applyBorder="1" applyAlignment="1">
      <alignment vertical="center"/>
      <protection locked="0"/>
    </xf>
    <xf numFmtId="0" fontId="4" fillId="0" borderId="5" xfId="1" applyFont="1" applyBorder="1" applyAlignment="1">
      <alignment vertical="center"/>
      <protection locked="0"/>
    </xf>
    <xf numFmtId="0" fontId="4" fillId="0" borderId="5" xfId="1" applyFont="1" applyBorder="1" applyAlignment="1">
      <alignment horizontal="center" vertical="center"/>
      <protection locked="0"/>
    </xf>
    <xf numFmtId="4" fontId="4" fillId="0" borderId="5" xfId="1" applyNumberFormat="1" applyFont="1" applyBorder="1" applyAlignment="1">
      <alignment vertical="center"/>
      <protection locked="0"/>
    </xf>
    <xf numFmtId="3" fontId="4" fillId="0" borderId="5" xfId="1" applyNumberFormat="1" applyFont="1" applyBorder="1" applyAlignment="1">
      <alignment vertical="center"/>
      <protection locked="0"/>
    </xf>
    <xf numFmtId="0" fontId="5" fillId="0" borderId="6" xfId="1" applyFont="1" applyBorder="1" applyAlignment="1">
      <alignment horizontal="center" vertical="center"/>
      <protection locked="0"/>
    </xf>
    <xf numFmtId="0" fontId="4" fillId="0" borderId="6" xfId="1" applyFont="1" applyBorder="1" applyAlignment="1">
      <alignment vertical="center" wrapText="1"/>
      <protection locked="0"/>
    </xf>
    <xf numFmtId="0" fontId="4" fillId="0" borderId="6" xfId="1" applyFont="1" applyBorder="1" applyAlignment="1">
      <alignment horizontal="center" vertical="center"/>
      <protection locked="0"/>
    </xf>
    <xf numFmtId="4" fontId="4" fillId="0" borderId="6" xfId="1" applyNumberFormat="1" applyFont="1" applyBorder="1" applyAlignment="1">
      <alignment vertical="center"/>
      <protection locked="0"/>
    </xf>
    <xf numFmtId="3" fontId="4" fillId="0" borderId="6" xfId="1" applyNumberFormat="1" applyFont="1" applyBorder="1" applyAlignment="1">
      <alignment vertical="center"/>
      <protection locked="0"/>
    </xf>
    <xf numFmtId="9" fontId="4" fillId="0" borderId="6" xfId="1" applyNumberFormat="1" applyFont="1" applyBorder="1" applyAlignment="1">
      <alignment vertical="center"/>
      <protection locked="0"/>
    </xf>
    <xf numFmtId="0" fontId="5" fillId="0" borderId="6" xfId="1" applyFont="1" applyBorder="1" applyAlignment="1">
      <alignment vertical="center" wrapText="1"/>
      <protection locked="0"/>
    </xf>
    <xf numFmtId="0" fontId="4" fillId="0" borderId="6" xfId="1" applyFont="1" applyBorder="1" applyAlignment="1">
      <alignment vertical="center"/>
      <protection locked="0"/>
    </xf>
    <xf numFmtId="0" fontId="4" fillId="0" borderId="6" xfId="1" applyFont="1" applyBorder="1" applyAlignment="1">
      <alignment horizontal="left" vertical="center" wrapText="1" indent="2"/>
      <protection locked="0"/>
    </xf>
    <xf numFmtId="4" fontId="5" fillId="0" borderId="6" xfId="1" applyNumberFormat="1" applyFont="1" applyBorder="1" applyAlignment="1">
      <alignment vertical="center"/>
      <protection locked="0"/>
    </xf>
    <xf numFmtId="3" fontId="5" fillId="0" borderId="6" xfId="1" applyNumberFormat="1" applyFont="1" applyBorder="1" applyAlignment="1">
      <alignment vertical="center"/>
      <protection locked="0"/>
    </xf>
    <xf numFmtId="0" fontId="5" fillId="0" borderId="6" xfId="1" applyFont="1" applyBorder="1" applyAlignment="1">
      <alignment vertical="center"/>
      <protection locked="0"/>
    </xf>
    <xf numFmtId="0" fontId="5" fillId="0" borderId="0" xfId="1" applyFont="1" applyAlignment="1">
      <alignment vertical="center"/>
      <protection locked="0"/>
    </xf>
    <xf numFmtId="0" fontId="5" fillId="0" borderId="7" xfId="1" applyFont="1" applyBorder="1" applyAlignment="1">
      <alignment horizontal="center" vertical="center"/>
      <protection locked="0"/>
    </xf>
    <xf numFmtId="0" fontId="4" fillId="0" borderId="7" xfId="1" applyFont="1" applyBorder="1" applyAlignment="1">
      <alignment vertical="center" wrapText="1"/>
      <protection locked="0"/>
    </xf>
    <xf numFmtId="0" fontId="4" fillId="0" borderId="7" xfId="1" applyFont="1" applyBorder="1" applyAlignment="1">
      <alignment horizontal="center" vertical="center"/>
      <protection locked="0"/>
    </xf>
    <xf numFmtId="4" fontId="4" fillId="0" borderId="7" xfId="1" applyNumberFormat="1" applyFont="1" applyBorder="1" applyAlignment="1">
      <alignment vertical="center"/>
      <protection locked="0"/>
    </xf>
    <xf numFmtId="3" fontId="4" fillId="0" borderId="7" xfId="1" applyNumberFormat="1" applyFont="1" applyBorder="1" applyAlignment="1">
      <alignment vertical="center"/>
      <protection locked="0"/>
    </xf>
    <xf numFmtId="0" fontId="4" fillId="0" borderId="7" xfId="1" applyFont="1" applyBorder="1" applyAlignment="1">
      <alignment vertical="center"/>
      <protection locked="0"/>
    </xf>
    <xf numFmtId="0" fontId="5" fillId="0" borderId="8" xfId="1" applyFont="1" applyBorder="1" applyAlignment="1">
      <alignment horizontal="center" vertical="center"/>
      <protection locked="0"/>
    </xf>
    <xf numFmtId="0" fontId="4" fillId="0" borderId="8" xfId="1" applyFont="1" applyBorder="1" applyAlignment="1">
      <alignment vertical="center" wrapText="1"/>
      <protection locked="0"/>
    </xf>
    <xf numFmtId="0" fontId="4" fillId="0" borderId="8" xfId="1" applyFont="1" applyBorder="1" applyAlignment="1">
      <alignment horizontal="center" vertical="center"/>
      <protection locked="0"/>
    </xf>
    <xf numFmtId="4" fontId="4" fillId="0" borderId="8" xfId="1" applyNumberFormat="1" applyFont="1" applyBorder="1" applyAlignment="1">
      <alignment vertical="center"/>
      <protection locked="0"/>
    </xf>
    <xf numFmtId="3" fontId="4" fillId="0" borderId="8" xfId="1" applyNumberFormat="1" applyFont="1" applyBorder="1" applyAlignment="1">
      <alignment vertical="center"/>
      <protection locked="0"/>
    </xf>
    <xf numFmtId="0" fontId="4" fillId="0" borderId="8" xfId="1" applyFont="1" applyBorder="1" applyAlignment="1">
      <alignment vertical="center"/>
      <protection locked="0"/>
    </xf>
    <xf numFmtId="0" fontId="5" fillId="0" borderId="8" xfId="1" applyFont="1" applyBorder="1" applyAlignment="1">
      <alignment vertical="center" wrapText="1"/>
      <protection locked="0"/>
    </xf>
    <xf numFmtId="4" fontId="5" fillId="0" borderId="8" xfId="1" applyNumberFormat="1" applyFont="1" applyBorder="1" applyAlignment="1">
      <alignment vertical="center"/>
      <protection locked="0"/>
    </xf>
    <xf numFmtId="3" fontId="5" fillId="0" borderId="8" xfId="1" applyNumberFormat="1" applyFont="1" applyBorder="1" applyAlignment="1">
      <alignment vertical="center"/>
      <protection locked="0"/>
    </xf>
    <xf numFmtId="0" fontId="5" fillId="0" borderId="8" xfId="1" applyFont="1" applyBorder="1" applyAlignment="1">
      <alignment vertical="center"/>
      <protection locked="0"/>
    </xf>
    <xf numFmtId="9" fontId="4" fillId="0" borderId="8" xfId="1" applyNumberFormat="1" applyFont="1" applyBorder="1" applyAlignment="1">
      <alignment vertical="center"/>
      <protection locked="0"/>
    </xf>
    <xf numFmtId="0" fontId="7" fillId="0" borderId="0" xfId="2" applyFont="1" applyAlignment="1">
      <alignment vertical="center"/>
    </xf>
    <xf numFmtId="0" fontId="8" fillId="0" borderId="0" xfId="2" applyFont="1" applyAlignment="1">
      <alignment vertical="center"/>
    </xf>
    <xf numFmtId="3" fontId="8" fillId="0" borderId="0" xfId="2" applyNumberFormat="1" applyFont="1" applyAlignment="1">
      <alignment vertical="center"/>
    </xf>
    <xf numFmtId="0" fontId="8" fillId="0" borderId="0" xfId="2" applyFont="1" applyAlignment="1">
      <alignment horizontal="center" vertical="center"/>
    </xf>
    <xf numFmtId="0" fontId="8" fillId="0" borderId="4" xfId="2" applyFont="1" applyBorder="1" applyAlignment="1">
      <alignment horizontal="center" vertical="center"/>
    </xf>
    <xf numFmtId="0" fontId="8" fillId="0" borderId="10" xfId="2" applyFont="1" applyBorder="1" applyAlignment="1">
      <alignment horizontal="center" vertical="center"/>
    </xf>
    <xf numFmtId="0" fontId="8" fillId="0" borderId="13" xfId="2" applyFont="1" applyBorder="1" applyAlignment="1">
      <alignment vertical="center"/>
    </xf>
    <xf numFmtId="0" fontId="8" fillId="0" borderId="14" xfId="2" applyFont="1" applyBorder="1" applyAlignment="1">
      <alignment vertical="center"/>
    </xf>
    <xf numFmtId="0" fontId="8" fillId="0" borderId="15" xfId="2" applyFont="1" applyBorder="1" applyAlignment="1">
      <alignment vertical="center"/>
    </xf>
    <xf numFmtId="3" fontId="8" fillId="0" borderId="13" xfId="2" applyNumberFormat="1" applyFont="1" applyBorder="1" applyAlignment="1">
      <alignment vertical="center"/>
    </xf>
    <xf numFmtId="3" fontId="8" fillId="0" borderId="8" xfId="2" applyNumberFormat="1" applyFont="1" applyBorder="1" applyAlignment="1">
      <alignment vertical="center"/>
    </xf>
    <xf numFmtId="0" fontId="8" fillId="0" borderId="6" xfId="2" applyFont="1" applyBorder="1" applyAlignment="1">
      <alignment vertical="center"/>
    </xf>
    <xf numFmtId="0" fontId="8" fillId="0" borderId="16" xfId="2" applyFont="1" applyBorder="1" applyAlignment="1">
      <alignment vertical="center"/>
    </xf>
    <xf numFmtId="0" fontId="8" fillId="0" borderId="17" xfId="2" applyFont="1" applyBorder="1" applyAlignment="1">
      <alignment vertical="center"/>
    </xf>
    <xf numFmtId="3" fontId="8" fillId="0" borderId="6" xfId="2" applyNumberFormat="1" applyFont="1" applyBorder="1" applyAlignment="1">
      <alignment vertical="center"/>
    </xf>
    <xf numFmtId="0" fontId="8" fillId="0" borderId="8" xfId="2" applyFont="1" applyBorder="1" applyAlignment="1">
      <alignment vertical="center"/>
    </xf>
    <xf numFmtId="0" fontId="8" fillId="0" borderId="18" xfId="2" applyFont="1" applyBorder="1" applyAlignment="1">
      <alignment vertical="center"/>
    </xf>
    <xf numFmtId="0" fontId="8" fillId="0" borderId="19" xfId="2" applyFont="1" applyBorder="1" applyAlignment="1">
      <alignment vertical="center"/>
    </xf>
    <xf numFmtId="0" fontId="8" fillId="0" borderId="8" xfId="2" applyFont="1" applyBorder="1" applyAlignment="1">
      <alignment vertical="center" wrapText="1"/>
    </xf>
    <xf numFmtId="0" fontId="9" fillId="0" borderId="4" xfId="2" applyFont="1" applyBorder="1" applyAlignment="1">
      <alignment vertical="center"/>
    </xf>
    <xf numFmtId="0" fontId="9" fillId="0" borderId="20" xfId="2" applyFont="1" applyBorder="1" applyAlignment="1">
      <alignment vertical="center"/>
    </xf>
    <xf numFmtId="0" fontId="9" fillId="0" borderId="21" xfId="2" applyFont="1" applyBorder="1" applyAlignment="1">
      <alignment vertical="center"/>
    </xf>
    <xf numFmtId="0" fontId="9" fillId="0" borderId="22" xfId="2" applyFont="1" applyBorder="1" applyAlignment="1">
      <alignment vertical="center"/>
    </xf>
    <xf numFmtId="3" fontId="9" fillId="0" borderId="4" xfId="2" applyNumberFormat="1" applyFont="1" applyBorder="1" applyAlignment="1">
      <alignment vertical="center"/>
    </xf>
    <xf numFmtId="0" fontId="9" fillId="0" borderId="0" xfId="2" applyFont="1" applyAlignment="1">
      <alignment vertical="center"/>
    </xf>
    <xf numFmtId="3" fontId="9" fillId="0" borderId="0" xfId="2" applyNumberFormat="1" applyFont="1" applyAlignment="1">
      <alignment vertical="center"/>
    </xf>
    <xf numFmtId="0" fontId="10" fillId="0" borderId="0" xfId="2" applyFont="1" applyAlignment="1">
      <alignment vertical="center"/>
    </xf>
    <xf numFmtId="0" fontId="11" fillId="0" borderId="0" xfId="2" applyFont="1" applyAlignment="1">
      <alignment vertical="center"/>
    </xf>
    <xf numFmtId="0" fontId="8" fillId="0" borderId="0" xfId="2" applyFont="1" applyAlignment="1">
      <alignment vertical="center" wrapText="1"/>
    </xf>
    <xf numFmtId="9" fontId="8" fillId="0" borderId="0" xfId="2" applyNumberFormat="1" applyFont="1" applyAlignment="1">
      <alignment horizontal="right" vertical="center"/>
    </xf>
    <xf numFmtId="38" fontId="8" fillId="0" borderId="0" xfId="3" applyNumberFormat="1" applyFont="1" applyAlignment="1">
      <alignment vertical="center"/>
    </xf>
    <xf numFmtId="10" fontId="8" fillId="0" borderId="0" xfId="2" applyNumberFormat="1" applyFont="1" applyAlignment="1">
      <alignment horizontal="right" vertical="center"/>
    </xf>
    <xf numFmtId="0" fontId="8" fillId="0" borderId="23" xfId="2" applyFont="1" applyBorder="1" applyAlignment="1">
      <alignment vertical="center"/>
    </xf>
    <xf numFmtId="0" fontId="8" fillId="0" borderId="23" xfId="2" applyFont="1" applyBorder="1" applyAlignment="1">
      <alignment vertical="center" wrapText="1"/>
    </xf>
    <xf numFmtId="0" fontId="8" fillId="5" borderId="2" xfId="2" applyFont="1" applyFill="1" applyBorder="1" applyAlignment="1">
      <alignment vertical="center"/>
    </xf>
    <xf numFmtId="0" fontId="8" fillId="5" borderId="2" xfId="2" applyFont="1" applyFill="1" applyBorder="1" applyAlignment="1">
      <alignment vertical="center" wrapText="1"/>
    </xf>
    <xf numFmtId="0" fontId="8" fillId="5" borderId="3" xfId="2" applyFont="1" applyFill="1" applyBorder="1" applyAlignment="1">
      <alignment vertical="center" wrapText="1"/>
    </xf>
    <xf numFmtId="0" fontId="8" fillId="5" borderId="4" xfId="2" applyFont="1" applyFill="1" applyBorder="1" applyAlignment="1">
      <alignment horizontal="center" vertical="center" wrapText="1"/>
    </xf>
    <xf numFmtId="0" fontId="8" fillId="5" borderId="12" xfId="2" applyFont="1" applyFill="1" applyBorder="1" applyAlignment="1">
      <alignment horizontal="center" vertical="center" wrapText="1"/>
    </xf>
    <xf numFmtId="9" fontId="8" fillId="0" borderId="0" xfId="2" applyNumberFormat="1" applyFont="1" applyAlignment="1">
      <alignment horizontal="right" vertical="center" wrapText="1"/>
    </xf>
    <xf numFmtId="0" fontId="8" fillId="0" borderId="0" xfId="2" applyFont="1" applyAlignment="1">
      <alignment horizontal="center" vertical="center" wrapText="1"/>
    </xf>
    <xf numFmtId="0" fontId="8" fillId="0" borderId="4" xfId="2" quotePrefix="1" applyFont="1" applyBorder="1" applyAlignment="1">
      <alignment horizontal="center" vertical="center" wrapText="1"/>
    </xf>
    <xf numFmtId="0" fontId="8" fillId="0" borderId="5" xfId="2" applyFont="1" applyBorder="1" applyAlignment="1">
      <alignment horizontal="center" vertical="center"/>
    </xf>
    <xf numFmtId="0" fontId="8" fillId="0" borderId="5" xfId="2" applyFont="1" applyBorder="1" applyAlignment="1">
      <alignment vertical="center" wrapText="1"/>
    </xf>
    <xf numFmtId="0" fontId="8" fillId="0" borderId="5" xfId="2" applyFont="1" applyBorder="1" applyAlignment="1">
      <alignment vertical="center"/>
    </xf>
    <xf numFmtId="3" fontId="8" fillId="0" borderId="5" xfId="2" applyNumberFormat="1" applyFont="1" applyBorder="1" applyAlignment="1">
      <alignment vertical="center"/>
    </xf>
    <xf numFmtId="4" fontId="8" fillId="0" borderId="5" xfId="2" applyNumberFormat="1" applyFont="1" applyBorder="1" applyAlignment="1">
      <alignment vertical="center"/>
    </xf>
    <xf numFmtId="0" fontId="8" fillId="0" borderId="6" xfId="2" applyFont="1" applyBorder="1" applyAlignment="1">
      <alignment horizontal="center" vertical="center"/>
    </xf>
    <xf numFmtId="0" fontId="8" fillId="0" borderId="6" xfId="2" applyFont="1" applyBorder="1" applyAlignment="1">
      <alignment vertical="center" wrapText="1"/>
    </xf>
    <xf numFmtId="4" fontId="8" fillId="0" borderId="6" xfId="2" applyNumberFormat="1" applyFont="1" applyBorder="1" applyAlignment="1">
      <alignment vertical="center"/>
    </xf>
    <xf numFmtId="0" fontId="8" fillId="0" borderId="8" xfId="2" applyFont="1" applyBorder="1" applyAlignment="1">
      <alignment horizontal="center" vertical="center"/>
    </xf>
    <xf numFmtId="4" fontId="8" fillId="0" borderId="8" xfId="2" applyNumberFormat="1" applyFont="1" applyBorder="1" applyAlignment="1">
      <alignment vertical="center"/>
    </xf>
    <xf numFmtId="3" fontId="8" fillId="0" borderId="7" xfId="2" applyNumberFormat="1" applyFont="1" applyBorder="1" applyAlignment="1">
      <alignment vertical="center"/>
    </xf>
    <xf numFmtId="0" fontId="8" fillId="0" borderId="7" xfId="2" applyFont="1" applyBorder="1" applyAlignment="1">
      <alignment horizontal="center" vertical="center"/>
    </xf>
    <xf numFmtId="0" fontId="8" fillId="0" borderId="7" xfId="2" applyFont="1" applyBorder="1" applyAlignment="1">
      <alignment vertical="center" wrapText="1"/>
    </xf>
    <xf numFmtId="0" fontId="8" fillId="0" borderId="7" xfId="2" applyFont="1" applyBorder="1" applyAlignment="1">
      <alignment vertical="center"/>
    </xf>
    <xf numFmtId="4" fontId="8" fillId="0" borderId="7" xfId="2" applyNumberFormat="1" applyFont="1" applyBorder="1" applyAlignment="1">
      <alignment vertical="center"/>
    </xf>
    <xf numFmtId="4" fontId="8" fillId="0" borderId="0" xfId="2" applyNumberFormat="1" applyFont="1" applyAlignment="1">
      <alignment vertical="center"/>
    </xf>
    <xf numFmtId="0" fontId="9" fillId="5" borderId="4" xfId="2" applyFont="1" applyFill="1" applyBorder="1" applyAlignment="1">
      <alignment horizontal="center" vertical="center" wrapText="1"/>
    </xf>
    <xf numFmtId="0" fontId="9" fillId="5" borderId="4" xfId="2" applyFont="1" applyFill="1" applyBorder="1" applyAlignment="1">
      <alignment horizontal="center" vertical="center"/>
    </xf>
    <xf numFmtId="0" fontId="9" fillId="0" borderId="0" xfId="2" applyFont="1" applyAlignment="1">
      <alignment horizontal="center" vertical="center"/>
    </xf>
    <xf numFmtId="0" fontId="8" fillId="0" borderId="9" xfId="2" quotePrefix="1" applyFont="1" applyBorder="1" applyAlignment="1">
      <alignment horizontal="center" vertical="center"/>
    </xf>
    <xf numFmtId="0" fontId="9" fillId="6" borderId="13" xfId="2" applyFont="1" applyFill="1" applyBorder="1" applyAlignment="1">
      <alignment horizontal="center" vertical="center"/>
    </xf>
    <xf numFmtId="0" fontId="9" fillId="6" borderId="13" xfId="2" applyFont="1" applyFill="1" applyBorder="1" applyAlignment="1">
      <alignment horizontal="left" vertical="center" wrapText="1"/>
    </xf>
    <xf numFmtId="3" fontId="8" fillId="0" borderId="5" xfId="2" applyNumberFormat="1" applyFont="1" applyBorder="1" applyAlignment="1">
      <alignment horizontal="center" vertical="center"/>
    </xf>
    <xf numFmtId="3" fontId="8" fillId="0" borderId="6" xfId="2" applyNumberFormat="1" applyFont="1" applyBorder="1" applyAlignment="1">
      <alignment horizontal="center" vertical="center"/>
    </xf>
    <xf numFmtId="0" fontId="9" fillId="0" borderId="4" xfId="2" applyFont="1" applyBorder="1" applyAlignment="1">
      <alignment horizontal="center" vertical="center"/>
    </xf>
    <xf numFmtId="0" fontId="9" fillId="0" borderId="4" xfId="2" applyFont="1" applyBorder="1" applyAlignment="1">
      <alignment horizontal="center" vertical="center" wrapText="1"/>
    </xf>
    <xf numFmtId="3" fontId="9" fillId="0" borderId="4" xfId="2" applyNumberFormat="1" applyFont="1"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8" fillId="0" borderId="47" xfId="0" applyFont="1" applyBorder="1" applyAlignment="1">
      <alignment vertical="center"/>
    </xf>
    <xf numFmtId="0" fontId="9" fillId="0" borderId="45" xfId="0" applyFont="1" applyBorder="1" applyAlignment="1">
      <alignment horizontal="center" vertical="center"/>
    </xf>
    <xf numFmtId="0" fontId="9" fillId="0" borderId="45" xfId="0" applyFont="1" applyBorder="1" applyAlignment="1">
      <alignment horizontal="center" vertical="center" wrapText="1"/>
    </xf>
    <xf numFmtId="0" fontId="8" fillId="0" borderId="47" xfId="0" applyFont="1" applyBorder="1" applyAlignment="1">
      <alignment horizontal="center" vertical="center"/>
    </xf>
    <xf numFmtId="0" fontId="8" fillId="0" borderId="47" xfId="0" applyFont="1" applyBorder="1" applyAlignment="1">
      <alignment vertical="center" wrapText="1"/>
    </xf>
    <xf numFmtId="0" fontId="9" fillId="0" borderId="47" xfId="0" applyFont="1" applyBorder="1" applyAlignment="1">
      <alignment vertical="center" wrapText="1"/>
    </xf>
    <xf numFmtId="0" fontId="9" fillId="0" borderId="47" xfId="0" applyFont="1" applyBorder="1" applyAlignment="1">
      <alignment vertical="center"/>
    </xf>
    <xf numFmtId="0" fontId="8" fillId="0" borderId="8" xfId="0" applyFont="1" applyBorder="1" applyAlignment="1">
      <alignment vertical="center" wrapText="1"/>
    </xf>
    <xf numFmtId="0" fontId="8" fillId="0" borderId="8" xfId="0" applyFont="1" applyBorder="1" applyAlignment="1">
      <alignment vertical="center"/>
    </xf>
    <xf numFmtId="0" fontId="9" fillId="0" borderId="45" xfId="0" applyFont="1" applyBorder="1" applyAlignment="1">
      <alignment vertical="center" wrapText="1"/>
    </xf>
    <xf numFmtId="0" fontId="9" fillId="0" borderId="45" xfId="0" applyFont="1" applyBorder="1" applyAlignment="1">
      <alignment vertical="center"/>
    </xf>
    <xf numFmtId="0" fontId="9" fillId="0" borderId="5" xfId="0" applyFont="1" applyBorder="1" applyAlignment="1">
      <alignment vertical="center"/>
    </xf>
    <xf numFmtId="0" fontId="9" fillId="0" borderId="5" xfId="0" applyFont="1" applyBorder="1" applyAlignment="1">
      <alignment vertical="center" wrapText="1"/>
    </xf>
    <xf numFmtId="0" fontId="271" fillId="0" borderId="0" xfId="0" applyFont="1" applyAlignment="1">
      <alignment vertical="center"/>
    </xf>
    <xf numFmtId="0" fontId="272" fillId="0" borderId="0" xfId="0" applyFont="1" applyAlignment="1">
      <alignment vertical="center"/>
    </xf>
    <xf numFmtId="0" fontId="271" fillId="0" borderId="6" xfId="0" applyFont="1" applyBorder="1" applyAlignment="1">
      <alignment vertical="center"/>
    </xf>
    <xf numFmtId="0" fontId="271" fillId="0" borderId="1" xfId="0" applyFont="1" applyBorder="1" applyAlignment="1">
      <alignment vertical="center"/>
    </xf>
    <xf numFmtId="0" fontId="271" fillId="0" borderId="2" xfId="0" applyFont="1" applyBorder="1" applyAlignment="1">
      <alignment vertical="center"/>
    </xf>
    <xf numFmtId="0" fontId="271" fillId="0" borderId="3" xfId="0" applyFont="1" applyBorder="1" applyAlignment="1">
      <alignment vertical="center"/>
    </xf>
    <xf numFmtId="0" fontId="271" fillId="0" borderId="5" xfId="0" applyFont="1" applyBorder="1" applyAlignment="1">
      <alignment vertical="center"/>
    </xf>
    <xf numFmtId="0" fontId="271" fillId="0" borderId="0" xfId="0" applyFont="1" applyAlignment="1">
      <alignment horizontal="center" vertical="center"/>
    </xf>
    <xf numFmtId="0" fontId="271" fillId="0" borderId="0" xfId="0" applyFont="1" applyAlignment="1">
      <alignment vertical="center" wrapText="1"/>
    </xf>
    <xf numFmtId="0" fontId="271" fillId="0" borderId="4" xfId="0" applyFont="1" applyBorder="1" applyAlignment="1">
      <alignment vertical="center" wrapText="1"/>
    </xf>
    <xf numFmtId="0" fontId="271" fillId="0" borderId="4" xfId="0" applyFont="1" applyBorder="1" applyAlignment="1">
      <alignment horizontal="center" vertical="center" wrapText="1"/>
    </xf>
    <xf numFmtId="0" fontId="271" fillId="0" borderId="8" xfId="0" applyFont="1" applyBorder="1" applyAlignment="1">
      <alignment vertical="center"/>
    </xf>
    <xf numFmtId="0" fontId="272" fillId="0" borderId="4" xfId="0" applyFont="1" applyBorder="1" applyAlignment="1">
      <alignment vertical="center"/>
    </xf>
    <xf numFmtId="0" fontId="272" fillId="61" borderId="4" xfId="0" applyFont="1" applyFill="1" applyBorder="1" applyAlignment="1">
      <alignment vertical="center"/>
    </xf>
    <xf numFmtId="3" fontId="8" fillId="0" borderId="7" xfId="2" applyNumberFormat="1" applyFont="1" applyBorder="1" applyAlignment="1">
      <alignment horizontal="center" vertical="center"/>
    </xf>
    <xf numFmtId="0" fontId="5" fillId="0" borderId="4" xfId="1" applyFont="1" applyBorder="1" applyAlignment="1">
      <alignment horizontal="center" vertical="center"/>
      <protection locked="0"/>
    </xf>
    <xf numFmtId="0" fontId="5" fillId="0" borderId="4" xfId="1" applyFont="1" applyBorder="1" applyAlignment="1">
      <alignment vertical="center" wrapText="1"/>
      <protection locked="0"/>
    </xf>
    <xf numFmtId="4" fontId="5" fillId="0" borderId="4" xfId="1" applyNumberFormat="1" applyFont="1" applyBorder="1" applyAlignment="1">
      <alignment vertical="center"/>
      <protection locked="0"/>
    </xf>
    <xf numFmtId="3" fontId="5" fillId="0" borderId="4" xfId="1" applyNumberFormat="1" applyFont="1" applyBorder="1" applyAlignment="1">
      <alignment vertical="center"/>
      <protection locked="0"/>
    </xf>
    <xf numFmtId="0" fontId="5" fillId="0" borderId="4" xfId="1" applyFont="1" applyBorder="1" applyAlignment="1">
      <alignment vertical="center"/>
      <protection locked="0"/>
    </xf>
    <xf numFmtId="0" fontId="5" fillId="0" borderId="4" xfId="1" applyFont="1" applyBorder="1" applyAlignment="1">
      <alignment horizontal="center" vertical="center" wrapText="1"/>
      <protection locked="0"/>
    </xf>
    <xf numFmtId="3" fontId="8" fillId="0" borderId="47" xfId="0" applyNumberFormat="1" applyFont="1" applyBorder="1" applyAlignment="1">
      <alignment vertical="center"/>
    </xf>
    <xf numFmtId="0" fontId="273" fillId="0" borderId="5" xfId="1" applyFont="1" applyBorder="1" applyAlignment="1">
      <alignment horizontal="center" vertical="center"/>
      <protection locked="0"/>
    </xf>
    <xf numFmtId="0" fontId="273" fillId="0" borderId="5" xfId="1" applyFont="1" applyBorder="1" applyAlignment="1">
      <alignment vertical="center"/>
      <protection locked="0"/>
    </xf>
    <xf numFmtId="0" fontId="274" fillId="0" borderId="5" xfId="1" applyFont="1" applyBorder="1" applyAlignment="1">
      <alignment vertical="center"/>
      <protection locked="0"/>
    </xf>
    <xf numFmtId="0" fontId="274" fillId="0" borderId="5" xfId="1" applyFont="1" applyBorder="1" applyAlignment="1">
      <alignment horizontal="center" vertical="center"/>
      <protection locked="0"/>
    </xf>
    <xf numFmtId="4" fontId="274" fillId="0" borderId="5" xfId="1" applyNumberFormat="1" applyFont="1" applyBorder="1" applyAlignment="1">
      <alignment vertical="center"/>
      <protection locked="0"/>
    </xf>
    <xf numFmtId="3" fontId="274" fillId="0" borderId="5" xfId="1" applyNumberFormat="1" applyFont="1" applyBorder="1" applyAlignment="1">
      <alignment vertical="center"/>
      <protection locked="0"/>
    </xf>
    <xf numFmtId="3" fontId="273" fillId="0" borderId="5" xfId="1" applyNumberFormat="1" applyFont="1" applyBorder="1" applyAlignment="1">
      <alignment vertical="center"/>
      <protection locked="0"/>
    </xf>
    <xf numFmtId="0" fontId="274" fillId="0" borderId="0" xfId="1" applyFont="1" applyAlignment="1">
      <alignment vertical="center"/>
      <protection locked="0"/>
    </xf>
    <xf numFmtId="0" fontId="273" fillId="0" borderId="6" xfId="1" applyFont="1" applyBorder="1" applyAlignment="1">
      <alignment horizontal="center" vertical="center"/>
      <protection locked="0"/>
    </xf>
    <xf numFmtId="0" fontId="273" fillId="0" borderId="6" xfId="1" applyFont="1" applyBorder="1" applyAlignment="1">
      <alignment vertical="center" wrapText="1"/>
      <protection locked="0"/>
    </xf>
    <xf numFmtId="0" fontId="274" fillId="0" borderId="6" xfId="1" applyFont="1" applyBorder="1" applyAlignment="1">
      <alignment vertical="center" wrapText="1"/>
      <protection locked="0"/>
    </xf>
    <xf numFmtId="0" fontId="274" fillId="0" borderId="6" xfId="1" applyFont="1" applyBorder="1" applyAlignment="1">
      <alignment horizontal="center" vertical="center"/>
      <protection locked="0"/>
    </xf>
    <xf numFmtId="4" fontId="274" fillId="0" borderId="6" xfId="1" applyNumberFormat="1" applyFont="1" applyBorder="1" applyAlignment="1">
      <alignment vertical="center"/>
      <protection locked="0"/>
    </xf>
    <xf numFmtId="3" fontId="274" fillId="0" borderId="6" xfId="1" applyNumberFormat="1" applyFont="1" applyBorder="1" applyAlignment="1">
      <alignment vertical="center"/>
      <protection locked="0"/>
    </xf>
    <xf numFmtId="9" fontId="274" fillId="0" borderId="6" xfId="1" applyNumberFormat="1" applyFont="1" applyBorder="1" applyAlignment="1">
      <alignment vertical="center"/>
      <protection locked="0"/>
    </xf>
    <xf numFmtId="3" fontId="273" fillId="0" borderId="6" xfId="1" applyNumberFormat="1" applyFont="1" applyBorder="1" applyAlignment="1">
      <alignment vertical="center"/>
      <protection locked="0"/>
    </xf>
    <xf numFmtId="0" fontId="274" fillId="0" borderId="6" xfId="1" applyFont="1" applyBorder="1" applyAlignment="1">
      <alignment vertical="center"/>
      <protection locked="0"/>
    </xf>
    <xf numFmtId="4" fontId="273" fillId="0" borderId="6" xfId="1" applyNumberFormat="1" applyFont="1" applyBorder="1" applyAlignment="1">
      <alignment vertical="center"/>
      <protection locked="0"/>
    </xf>
    <xf numFmtId="0" fontId="273" fillId="0" borderId="6" xfId="1" applyFont="1" applyBorder="1" applyAlignment="1">
      <alignment vertical="center"/>
      <protection locked="0"/>
    </xf>
    <xf numFmtId="0" fontId="273" fillId="0" borderId="0" xfId="1" applyFont="1" applyAlignment="1">
      <alignment vertical="center"/>
      <protection locked="0"/>
    </xf>
    <xf numFmtId="3" fontId="9" fillId="0" borderId="5" xfId="0" applyNumberFormat="1" applyFont="1" applyBorder="1" applyAlignment="1">
      <alignment vertical="center"/>
    </xf>
    <xf numFmtId="3" fontId="9" fillId="0" borderId="47" xfId="0" applyNumberFormat="1" applyFont="1" applyBorder="1" applyAlignment="1">
      <alignment vertical="center"/>
    </xf>
    <xf numFmtId="3" fontId="8" fillId="0" borderId="8" xfId="0" applyNumberFormat="1" applyFont="1" applyBorder="1" applyAlignment="1">
      <alignment vertical="center"/>
    </xf>
    <xf numFmtId="3" fontId="9" fillId="0" borderId="45" xfId="0" applyNumberFormat="1" applyFont="1" applyBorder="1" applyAlignment="1">
      <alignment vertical="center"/>
    </xf>
    <xf numFmtId="10" fontId="8" fillId="0" borderId="47" xfId="0" applyNumberFormat="1" applyFont="1" applyBorder="1" applyAlignment="1">
      <alignment vertical="center"/>
    </xf>
    <xf numFmtId="0" fontId="9" fillId="0" borderId="5" xfId="0" applyFont="1" applyBorder="1" applyAlignment="1">
      <alignment horizontal="center" vertical="center"/>
    </xf>
    <xf numFmtId="0" fontId="9" fillId="0" borderId="47" xfId="0" applyFont="1" applyBorder="1" applyAlignment="1">
      <alignment horizontal="center" vertical="center"/>
    </xf>
    <xf numFmtId="10" fontId="9" fillId="0" borderId="47" xfId="0" applyNumberFormat="1" applyFont="1" applyBorder="1" applyAlignment="1">
      <alignment vertical="center"/>
    </xf>
    <xf numFmtId="0" fontId="5" fillId="0" borderId="47" xfId="1" applyFont="1" applyBorder="1" applyAlignment="1">
      <alignment horizontal="center" vertical="center"/>
      <protection locked="0"/>
    </xf>
    <xf numFmtId="0" fontId="4" fillId="0" borderId="47" xfId="1" applyFont="1" applyBorder="1" applyAlignment="1">
      <alignment vertical="center" wrapText="1"/>
      <protection locked="0"/>
    </xf>
    <xf numFmtId="0" fontId="4" fillId="0" borderId="47" xfId="1" applyFont="1" applyBorder="1" applyAlignment="1">
      <alignment horizontal="center" vertical="center"/>
      <protection locked="0"/>
    </xf>
    <xf numFmtId="4" fontId="4" fillId="0" borderId="47" xfId="1" applyNumberFormat="1" applyFont="1" applyBorder="1" applyAlignment="1">
      <alignment vertical="center"/>
      <protection locked="0"/>
    </xf>
    <xf numFmtId="3" fontId="4" fillId="0" borderId="47" xfId="1" applyNumberFormat="1" applyFont="1" applyBorder="1" applyAlignment="1">
      <alignment vertical="center"/>
      <protection locked="0"/>
    </xf>
    <xf numFmtId="9" fontId="4" fillId="0" borderId="47" xfId="1" applyNumberFormat="1" applyFont="1" applyBorder="1" applyAlignment="1">
      <alignment vertical="center"/>
      <protection locked="0"/>
    </xf>
    <xf numFmtId="14" fontId="4" fillId="0" borderId="0" xfId="1" applyNumberFormat="1" applyFont="1" applyAlignment="1">
      <alignment vertical="center"/>
      <protection locked="0"/>
    </xf>
    <xf numFmtId="3" fontId="4" fillId="0" borderId="0" xfId="1" applyNumberFormat="1" applyFont="1" applyAlignment="1">
      <alignment vertical="center"/>
      <protection locked="0"/>
    </xf>
    <xf numFmtId="3" fontId="8" fillId="0" borderId="75" xfId="2" applyNumberFormat="1" applyFont="1" applyBorder="1" applyAlignment="1">
      <alignment vertical="center"/>
    </xf>
    <xf numFmtId="3" fontId="8" fillId="0" borderId="47" xfId="2" applyNumberFormat="1" applyFont="1" applyBorder="1" applyAlignment="1">
      <alignment vertical="center"/>
    </xf>
    <xf numFmtId="0" fontId="275" fillId="0" borderId="0" xfId="0" applyFont="1" applyAlignment="1">
      <alignment horizontal="centerContinuous" vertical="center"/>
    </xf>
    <xf numFmtId="0" fontId="271" fillId="0" borderId="0" xfId="0" applyFont="1" applyAlignment="1">
      <alignment horizontal="centerContinuous" vertical="center" wrapText="1"/>
    </xf>
    <xf numFmtId="0" fontId="271" fillId="0" borderId="0" xfId="0" applyFont="1" applyAlignment="1">
      <alignment horizontal="centerContinuous" vertical="center"/>
    </xf>
    <xf numFmtId="0" fontId="272" fillId="0" borderId="45" xfId="0" applyFont="1" applyBorder="1" applyAlignment="1">
      <alignment horizontal="center" vertical="center"/>
    </xf>
    <xf numFmtId="0" fontId="272" fillId="0" borderId="0" xfId="0" applyFont="1" applyAlignment="1">
      <alignment horizontal="center" vertical="center"/>
    </xf>
    <xf numFmtId="0" fontId="272" fillId="0" borderId="45" xfId="0" applyFont="1" applyBorder="1" applyAlignment="1">
      <alignment horizontal="left" vertical="center" wrapText="1"/>
    </xf>
    <xf numFmtId="3" fontId="272" fillId="0" borderId="45" xfId="0" applyNumberFormat="1" applyFont="1" applyBorder="1" applyAlignment="1">
      <alignment horizontal="right" vertical="center"/>
    </xf>
    <xf numFmtId="10" fontId="272" fillId="0" borderId="0" xfId="4568" applyNumberFormat="1" applyFont="1" applyAlignment="1">
      <alignment horizontal="center" vertical="center"/>
    </xf>
    <xf numFmtId="0" fontId="272" fillId="0" borderId="75" xfId="0" applyFont="1" applyBorder="1" applyAlignment="1">
      <alignment vertical="center"/>
    </xf>
    <xf numFmtId="0" fontId="272" fillId="0" borderId="75" xfId="0" applyFont="1" applyBorder="1" applyAlignment="1">
      <alignment vertical="center" wrapText="1"/>
    </xf>
    <xf numFmtId="3" fontId="272" fillId="0" borderId="75" xfId="0" applyNumberFormat="1" applyFont="1" applyBorder="1" applyAlignment="1">
      <alignment vertical="center"/>
    </xf>
    <xf numFmtId="302" fontId="271" fillId="0" borderId="0" xfId="4568" applyNumberFormat="1" applyFont="1" applyAlignment="1">
      <alignment vertical="center"/>
    </xf>
    <xf numFmtId="0" fontId="271" fillId="0" borderId="47" xfId="0" applyFont="1" applyBorder="1" applyAlignment="1">
      <alignment vertical="center"/>
    </xf>
    <xf numFmtId="0" fontId="271" fillId="0" borderId="47" xfId="0" applyFont="1" applyBorder="1" applyAlignment="1">
      <alignment vertical="center" wrapText="1"/>
    </xf>
    <xf numFmtId="3" fontId="271" fillId="0" borderId="47" xfId="0" applyNumberFormat="1" applyFont="1" applyBorder="1" applyAlignment="1">
      <alignment vertical="center"/>
    </xf>
    <xf numFmtId="10" fontId="271" fillId="0" borderId="47" xfId="0" applyNumberFormat="1" applyFont="1" applyBorder="1" applyAlignment="1">
      <alignment vertical="center"/>
    </xf>
    <xf numFmtId="0" fontId="272" fillId="0" borderId="47" xfId="0" applyFont="1" applyBorder="1" applyAlignment="1">
      <alignment vertical="center"/>
    </xf>
    <xf numFmtId="0" fontId="272" fillId="0" borderId="47" xfId="0" applyFont="1" applyBorder="1" applyAlignment="1">
      <alignment vertical="center" wrapText="1"/>
    </xf>
    <xf numFmtId="3" fontId="272" fillId="0" borderId="47" xfId="0" applyNumberFormat="1" applyFont="1" applyBorder="1" applyAlignment="1">
      <alignment vertical="center"/>
    </xf>
    <xf numFmtId="10" fontId="272" fillId="0" borderId="47" xfId="0" applyNumberFormat="1" applyFont="1" applyBorder="1" applyAlignment="1">
      <alignment horizontal="center" vertical="center"/>
    </xf>
    <xf numFmtId="185" fontId="272" fillId="0" borderId="47" xfId="4569" applyNumberFormat="1" applyFont="1" applyBorder="1" applyAlignment="1">
      <alignment vertical="center"/>
    </xf>
    <xf numFmtId="0" fontId="273" fillId="0" borderId="8" xfId="1" applyFont="1" applyBorder="1" applyAlignment="1">
      <alignment horizontal="center" vertical="center"/>
      <protection locked="0"/>
    </xf>
    <xf numFmtId="0" fontId="273" fillId="0" borderId="8" xfId="1" applyFont="1" applyBorder="1" applyAlignment="1">
      <alignment vertical="center" wrapText="1"/>
      <protection locked="0"/>
    </xf>
    <xf numFmtId="4" fontId="273" fillId="0" borderId="8" xfId="1" applyNumberFormat="1" applyFont="1" applyBorder="1" applyAlignment="1">
      <alignment vertical="center"/>
      <protection locked="0"/>
    </xf>
    <xf numFmtId="3" fontId="273" fillId="0" borderId="8" xfId="1" applyNumberFormat="1" applyFont="1" applyBorder="1" applyAlignment="1">
      <alignment vertical="center"/>
      <protection locked="0"/>
    </xf>
    <xf numFmtId="0" fontId="273" fillId="0" borderId="8" xfId="1" applyFont="1" applyBorder="1" applyAlignment="1">
      <alignment vertical="center"/>
      <protection locked="0"/>
    </xf>
    <xf numFmtId="3" fontId="272" fillId="0" borderId="0" xfId="0" applyNumberFormat="1" applyFont="1" applyAlignment="1">
      <alignment vertical="center"/>
    </xf>
    <xf numFmtId="10" fontId="272" fillId="0" borderId="76" xfId="0" applyNumberFormat="1" applyFont="1" applyBorder="1" applyAlignment="1">
      <alignment horizontal="center" vertical="center"/>
    </xf>
    <xf numFmtId="0" fontId="4" fillId="0" borderId="47" xfId="1" applyFont="1" applyBorder="1" applyAlignment="1">
      <alignment vertical="center"/>
      <protection locked="0"/>
    </xf>
    <xf numFmtId="0" fontId="272" fillId="6" borderId="45" xfId="0" applyFont="1" applyFill="1" applyBorder="1" applyAlignment="1">
      <alignment horizontal="center" vertical="center" wrapText="1"/>
    </xf>
    <xf numFmtId="171" fontId="9" fillId="0" borderId="4" xfId="4569" applyFont="1" applyBorder="1" applyAlignment="1">
      <alignment vertical="center"/>
    </xf>
    <xf numFmtId="0" fontId="352" fillId="5" borderId="146" xfId="3404" applyFont="1" applyFill="1" applyBorder="1" applyAlignment="1">
      <alignment horizontal="centerContinuous" vertical="center"/>
    </xf>
    <xf numFmtId="0" fontId="353" fillId="5" borderId="149" xfId="3404" applyFont="1" applyFill="1" applyBorder="1">
      <alignment vertical="center"/>
    </xf>
    <xf numFmtId="0" fontId="352" fillId="0" borderId="151" xfId="3404" applyFont="1" applyBorder="1">
      <alignment vertical="center"/>
    </xf>
    <xf numFmtId="0" fontId="352" fillId="0" borderId="77" xfId="3404" applyFont="1" applyBorder="1" applyProtection="1">
      <alignment vertical="center"/>
      <protection locked="0"/>
    </xf>
    <xf numFmtId="0" fontId="352" fillId="0" borderId="154" xfId="3404" applyFont="1" applyBorder="1">
      <alignment vertical="center"/>
    </xf>
    <xf numFmtId="0" fontId="352" fillId="0" borderId="79" xfId="3404" applyFont="1" applyBorder="1" applyProtection="1">
      <alignment vertical="center"/>
      <protection locked="0"/>
    </xf>
    <xf numFmtId="0" fontId="352" fillId="29" borderId="83" xfId="3404" applyFont="1" applyFill="1" applyBorder="1" applyAlignment="1">
      <alignment horizontal="centerContinuous" vertical="center"/>
    </xf>
    <xf numFmtId="0" fontId="353" fillId="0" borderId="84" xfId="3404" applyFont="1" applyBorder="1">
      <alignment vertical="center"/>
    </xf>
    <xf numFmtId="0" fontId="353" fillId="0" borderId="32" xfId="3404" applyFont="1" applyBorder="1">
      <alignment vertical="center"/>
    </xf>
    <xf numFmtId="0" fontId="352" fillId="0" borderId="85" xfId="3404" applyFont="1" applyBorder="1">
      <alignment vertical="center"/>
    </xf>
    <xf numFmtId="0" fontId="353" fillId="0" borderId="88" xfId="3404" applyFont="1" applyBorder="1">
      <alignment vertical="center"/>
    </xf>
    <xf numFmtId="0" fontId="353" fillId="0" borderId="89" xfId="3404" applyFont="1" applyBorder="1" applyProtection="1">
      <alignment vertical="center"/>
      <protection locked="0"/>
    </xf>
    <xf numFmtId="0" fontId="353" fillId="0" borderId="92" xfId="3404" applyFont="1" applyBorder="1" applyProtection="1">
      <alignment vertical="center"/>
      <protection locked="0"/>
    </xf>
    <xf numFmtId="306" fontId="353" fillId="0" borderId="84" xfId="3404" applyNumberFormat="1" applyFont="1" applyBorder="1">
      <alignment vertical="center"/>
    </xf>
    <xf numFmtId="306" fontId="353" fillId="0" borderId="87" xfId="3404" applyNumberFormat="1" applyFont="1" applyBorder="1">
      <alignment vertical="center"/>
    </xf>
    <xf numFmtId="306" fontId="352" fillId="39" borderId="23" xfId="3404" applyNumberFormat="1" applyFont="1" applyFill="1" applyBorder="1" applyAlignment="1">
      <alignment horizontal="centerContinuous" vertical="center"/>
    </xf>
    <xf numFmtId="306" fontId="352" fillId="29" borderId="99" xfId="3404" applyNumberFormat="1" applyFont="1" applyFill="1" applyBorder="1" applyAlignment="1">
      <alignment horizontal="centerContinuous" vertical="center"/>
    </xf>
    <xf numFmtId="306" fontId="352" fillId="29" borderId="93" xfId="3404" applyNumberFormat="1" applyFont="1" applyFill="1" applyBorder="1" applyAlignment="1">
      <alignment horizontal="centerContinuous" vertical="center"/>
    </xf>
    <xf numFmtId="306" fontId="353" fillId="0" borderId="101" xfId="3404" applyNumberFormat="1" applyFont="1" applyBorder="1">
      <alignment vertical="center"/>
    </xf>
    <xf numFmtId="0" fontId="353" fillId="0" borderId="102" xfId="3404" applyFont="1" applyBorder="1" applyAlignment="1" applyProtection="1">
      <alignment horizontal="justify" vertical="center"/>
      <protection locked="0"/>
    </xf>
    <xf numFmtId="306" fontId="353" fillId="0" borderId="96" xfId="3404" applyNumberFormat="1" applyFont="1" applyBorder="1" applyAlignment="1">
      <alignment horizontal="center" vertical="center"/>
    </xf>
    <xf numFmtId="0" fontId="353" fillId="0" borderId="47" xfId="3404" applyFont="1" applyBorder="1" applyAlignment="1">
      <alignment horizontal="center" vertical="center"/>
    </xf>
    <xf numFmtId="0" fontId="353" fillId="0" borderId="97" xfId="3404" applyFont="1" applyBorder="1" applyAlignment="1">
      <alignment horizontal="center" vertical="center"/>
    </xf>
    <xf numFmtId="306" fontId="353" fillId="0" borderId="102" xfId="3404" applyNumberFormat="1" applyFont="1" applyBorder="1">
      <alignment vertical="center"/>
    </xf>
    <xf numFmtId="306" fontId="353" fillId="6" borderId="47" xfId="3404" applyNumberFormat="1" applyFont="1" applyFill="1" applyBorder="1">
      <alignment vertical="center"/>
    </xf>
    <xf numFmtId="0" fontId="353" fillId="0" borderId="102" xfId="3404" applyFont="1" applyBorder="1" applyProtection="1">
      <alignment vertical="center"/>
      <protection locked="0"/>
    </xf>
    <xf numFmtId="0" fontId="353" fillId="0" borderId="102" xfId="3404" applyFont="1" applyBorder="1">
      <alignment vertical="center"/>
    </xf>
    <xf numFmtId="306" fontId="353" fillId="0" borderId="105" xfId="3404" applyNumberFormat="1" applyFont="1" applyBorder="1">
      <alignment vertical="center"/>
    </xf>
    <xf numFmtId="0" fontId="353" fillId="0" borderId="0" xfId="3404" applyFont="1">
      <alignment vertical="center"/>
    </xf>
    <xf numFmtId="0" fontId="353" fillId="0" borderId="54" xfId="3404" applyFont="1" applyBorder="1" applyProtection="1">
      <alignment vertical="center"/>
      <protection locked="0"/>
    </xf>
    <xf numFmtId="306" fontId="353" fillId="0" borderId="54" xfId="3404" applyNumberFormat="1" applyFont="1" applyBorder="1" applyProtection="1">
      <alignment vertical="center"/>
      <protection locked="0"/>
    </xf>
    <xf numFmtId="0" fontId="353" fillId="0" borderId="96" xfId="3404" applyFont="1" applyBorder="1" applyProtection="1">
      <alignment vertical="center"/>
      <protection locked="0"/>
    </xf>
    <xf numFmtId="306" fontId="353" fillId="0" borderId="107" xfId="3404" applyNumberFormat="1" applyFont="1" applyBorder="1">
      <alignment vertical="center"/>
    </xf>
    <xf numFmtId="306" fontId="353" fillId="0" borderId="108" xfId="3404" applyNumberFormat="1" applyFont="1" applyBorder="1">
      <alignment vertical="center"/>
    </xf>
    <xf numFmtId="0" fontId="353" fillId="44" borderId="0" xfId="3404" applyFont="1" applyFill="1">
      <alignment vertical="center"/>
    </xf>
    <xf numFmtId="304" fontId="353" fillId="0" borderId="108" xfId="3404" applyNumberFormat="1" applyFont="1" applyBorder="1">
      <alignment vertical="center"/>
    </xf>
    <xf numFmtId="304" fontId="353" fillId="0" borderId="107" xfId="3404" applyNumberFormat="1" applyFont="1" applyBorder="1">
      <alignment vertical="center"/>
    </xf>
    <xf numFmtId="304" fontId="353" fillId="0" borderId="89" xfId="3404" applyNumberFormat="1" applyFont="1" applyBorder="1" applyProtection="1">
      <alignment vertical="center"/>
      <protection locked="0"/>
    </xf>
    <xf numFmtId="304" fontId="353" fillId="0" borderId="96" xfId="3404" applyNumberFormat="1" applyFont="1" applyBorder="1">
      <alignment vertical="center"/>
    </xf>
    <xf numFmtId="0" fontId="353" fillId="0" borderId="108" xfId="3404" applyFont="1" applyBorder="1">
      <alignment vertical="center"/>
    </xf>
    <xf numFmtId="304" fontId="353" fillId="0" borderId="84" xfId="3404" applyNumberFormat="1" applyFont="1" applyBorder="1">
      <alignment vertical="center"/>
    </xf>
    <xf numFmtId="304" fontId="353" fillId="0" borderId="103" xfId="3404" applyNumberFormat="1" applyFont="1" applyBorder="1">
      <alignment vertical="center"/>
    </xf>
    <xf numFmtId="0" fontId="353" fillId="0" borderId="103" xfId="3404" applyFont="1" applyBorder="1">
      <alignment vertical="center"/>
    </xf>
    <xf numFmtId="0" fontId="353" fillId="0" borderId="107" xfId="3404" applyFont="1" applyBorder="1">
      <alignment vertical="center"/>
    </xf>
    <xf numFmtId="304" fontId="353" fillId="0" borderId="96" xfId="3404" applyNumberFormat="1" applyFont="1" applyBorder="1" applyAlignment="1">
      <alignment horizontal="center" vertical="center"/>
    </xf>
    <xf numFmtId="0" fontId="353" fillId="0" borderId="101" xfId="3404" applyFont="1" applyBorder="1">
      <alignment vertical="center"/>
    </xf>
    <xf numFmtId="0" fontId="353" fillId="0" borderId="105" xfId="3404" applyFont="1" applyBorder="1">
      <alignment vertical="center"/>
    </xf>
    <xf numFmtId="0" fontId="353" fillId="0" borderId="157" xfId="3404" applyFont="1" applyBorder="1">
      <alignment vertical="center"/>
    </xf>
    <xf numFmtId="0" fontId="353" fillId="0" borderId="158" xfId="3404" applyFont="1" applyBorder="1">
      <alignment vertical="center"/>
    </xf>
    <xf numFmtId="304" fontId="353" fillId="0" borderId="96" xfId="3404" applyNumberFormat="1" applyFont="1" applyBorder="1" applyAlignment="1">
      <alignment vertical="center" wrapText="1"/>
    </xf>
    <xf numFmtId="0" fontId="353" fillId="0" borderId="87" xfId="3404" applyFont="1" applyBorder="1" applyAlignment="1" applyProtection="1">
      <alignment horizontal="right" vertical="center"/>
      <protection locked="0"/>
    </xf>
    <xf numFmtId="306" fontId="353" fillId="0" borderId="79" xfId="3404" applyNumberFormat="1" applyFont="1" applyBorder="1">
      <alignment vertical="center"/>
    </xf>
    <xf numFmtId="0" fontId="353" fillId="0" borderId="54" xfId="3404" applyFont="1" applyBorder="1">
      <alignment vertical="center"/>
    </xf>
    <xf numFmtId="0" fontId="353" fillId="0" borderId="144" xfId="3404" applyFont="1" applyBorder="1">
      <alignment vertical="center"/>
    </xf>
    <xf numFmtId="0" fontId="353" fillId="0" borderId="145" xfId="3404" applyFont="1" applyBorder="1">
      <alignment vertical="center"/>
    </xf>
    <xf numFmtId="0" fontId="353" fillId="5" borderId="147" xfId="3404" applyFont="1" applyFill="1" applyBorder="1" applyAlignment="1">
      <alignment horizontal="centerContinuous" vertical="center"/>
    </xf>
    <xf numFmtId="0" fontId="353" fillId="5" borderId="148" xfId="3404" applyFont="1" applyFill="1" applyBorder="1" applyAlignment="1">
      <alignment horizontal="centerContinuous" vertical="center"/>
    </xf>
    <xf numFmtId="0" fontId="353" fillId="0" borderId="152" xfId="3404" applyFont="1" applyBorder="1">
      <alignment vertical="center"/>
    </xf>
    <xf numFmtId="0" fontId="353" fillId="0" borderId="153" xfId="3404" applyFont="1" applyBorder="1">
      <alignment vertical="center"/>
    </xf>
    <xf numFmtId="0" fontId="352" fillId="0" borderId="78" xfId="3404" applyFont="1" applyBorder="1">
      <alignment vertical="center"/>
    </xf>
    <xf numFmtId="0" fontId="353" fillId="0" borderId="80" xfId="3404" applyFont="1" applyBorder="1">
      <alignment vertical="center"/>
    </xf>
    <xf numFmtId="0" fontId="353" fillId="0" borderId="81" xfId="3404" applyFont="1" applyBorder="1">
      <alignment vertical="center"/>
    </xf>
    <xf numFmtId="0" fontId="353" fillId="0" borderId="10" xfId="3404" applyFont="1" applyBorder="1">
      <alignment vertical="center"/>
    </xf>
    <xf numFmtId="0" fontId="353" fillId="0" borderId="82" xfId="3404" applyFont="1" applyBorder="1">
      <alignment vertical="center"/>
    </xf>
    <xf numFmtId="9" fontId="353" fillId="0" borderId="0" xfId="3404" applyNumberFormat="1" applyFont="1">
      <alignment vertical="center"/>
    </xf>
    <xf numFmtId="0" fontId="353" fillId="29" borderId="152" xfId="3404" applyFont="1" applyFill="1" applyBorder="1" applyAlignment="1">
      <alignment horizontal="centerContinuous" vertical="center"/>
    </xf>
    <xf numFmtId="0" fontId="353" fillId="29" borderId="153" xfId="3404" applyFont="1" applyFill="1" applyBorder="1" applyAlignment="1">
      <alignment horizontal="centerContinuous" vertical="center"/>
    </xf>
    <xf numFmtId="38" fontId="353" fillId="0" borderId="0" xfId="2539" applyFont="1" applyBorder="1" applyAlignment="1">
      <alignment vertical="center"/>
    </xf>
    <xf numFmtId="0" fontId="353" fillId="0" borderId="23" xfId="3404" applyFont="1" applyBorder="1">
      <alignment vertical="center"/>
    </xf>
    <xf numFmtId="0" fontId="353" fillId="0" borderId="86" xfId="3404" applyFont="1" applyBorder="1">
      <alignment vertical="center"/>
    </xf>
    <xf numFmtId="0" fontId="353" fillId="0" borderId="87" xfId="3404" applyFont="1" applyBorder="1">
      <alignment vertical="center"/>
    </xf>
    <xf numFmtId="0" fontId="353" fillId="0" borderId="67" xfId="3404" applyFont="1" applyBorder="1">
      <alignment vertical="center"/>
    </xf>
    <xf numFmtId="0" fontId="353" fillId="0" borderId="0" xfId="3404" applyFont="1" applyProtection="1">
      <alignment vertical="center"/>
      <protection locked="0"/>
    </xf>
    <xf numFmtId="0" fontId="353" fillId="0" borderId="25" xfId="3404" applyFont="1" applyBorder="1">
      <alignment vertical="center"/>
    </xf>
    <xf numFmtId="0" fontId="353" fillId="0" borderId="91" xfId="3404" applyFont="1" applyBorder="1">
      <alignment vertical="center"/>
    </xf>
    <xf numFmtId="0" fontId="353" fillId="0" borderId="28" xfId="3404" applyFont="1" applyBorder="1">
      <alignment vertical="center"/>
    </xf>
    <xf numFmtId="0" fontId="353" fillId="0" borderId="31" xfId="3404" applyFont="1" applyBorder="1">
      <alignment vertical="center"/>
    </xf>
    <xf numFmtId="0" fontId="353" fillId="0" borderId="85" xfId="3404" applyFont="1" applyBorder="1">
      <alignment vertical="center"/>
    </xf>
    <xf numFmtId="0" fontId="353" fillId="0" borderId="67" xfId="3404" applyFont="1" applyBorder="1" applyProtection="1">
      <alignment vertical="center"/>
      <protection locked="0"/>
    </xf>
    <xf numFmtId="0" fontId="353" fillId="0" borderId="10" xfId="3404" applyFont="1" applyBorder="1" applyAlignment="1">
      <alignment horizontal="left" vertical="center"/>
    </xf>
    <xf numFmtId="303" fontId="353" fillId="0" borderId="0" xfId="3522" applyNumberFormat="1" applyFont="1" applyBorder="1" applyAlignment="1">
      <alignment vertical="center"/>
    </xf>
    <xf numFmtId="0" fontId="353" fillId="0" borderId="85" xfId="3404" applyFont="1" applyBorder="1" applyAlignment="1">
      <alignment horizontal="left" vertical="center"/>
    </xf>
    <xf numFmtId="0" fontId="353" fillId="0" borderId="32" xfId="3404" applyFont="1" applyBorder="1" applyProtection="1">
      <alignment vertical="center"/>
      <protection locked="0"/>
    </xf>
    <xf numFmtId="0" fontId="352" fillId="39" borderId="23" xfId="3404" applyFont="1" applyFill="1" applyBorder="1" applyAlignment="1">
      <alignment horizontal="centerContinuous" vertical="center"/>
    </xf>
    <xf numFmtId="0" fontId="352" fillId="39" borderId="86" xfId="3404" applyFont="1" applyFill="1" applyBorder="1" applyAlignment="1">
      <alignment horizontal="centerContinuous" vertical="center"/>
    </xf>
    <xf numFmtId="38" fontId="353" fillId="0" borderId="0" xfId="2539" applyFont="1" applyAlignment="1">
      <alignment vertical="center"/>
    </xf>
    <xf numFmtId="0" fontId="352" fillId="29" borderId="94" xfId="3404" applyFont="1" applyFill="1" applyBorder="1" applyAlignment="1">
      <alignment horizontal="centerContinuous" vertical="center"/>
    </xf>
    <xf numFmtId="0" fontId="352" fillId="29" borderId="100" xfId="3404" applyFont="1" applyFill="1" applyBorder="1" applyAlignment="1">
      <alignment horizontal="centerContinuous" vertical="center"/>
    </xf>
    <xf numFmtId="0" fontId="352" fillId="29" borderId="95" xfId="3404" applyFont="1" applyFill="1" applyBorder="1" applyAlignment="1">
      <alignment horizontal="centerContinuous" vertical="center"/>
    </xf>
    <xf numFmtId="0" fontId="352" fillId="0" borderId="0" xfId="3404" applyFont="1">
      <alignment vertical="center"/>
    </xf>
    <xf numFmtId="38" fontId="352" fillId="0" borderId="0" xfId="2539" applyFont="1" applyBorder="1" applyAlignment="1">
      <alignment vertical="center"/>
    </xf>
    <xf numFmtId="38" fontId="352" fillId="0" borderId="0" xfId="2539" applyFont="1" applyAlignment="1">
      <alignment vertical="center"/>
    </xf>
    <xf numFmtId="0" fontId="352" fillId="6" borderId="47" xfId="3404" applyFont="1" applyFill="1" applyBorder="1">
      <alignment vertical="center"/>
    </xf>
    <xf numFmtId="304" fontId="352" fillId="6" borderId="140" xfId="3404" applyNumberFormat="1" applyFont="1" applyFill="1" applyBorder="1" applyAlignment="1">
      <alignment vertical="center" wrapText="1"/>
    </xf>
    <xf numFmtId="306" fontId="353" fillId="0" borderId="106" xfId="3404" applyNumberFormat="1" applyFont="1" applyBorder="1" applyAlignment="1" applyProtection="1">
      <alignment horizontal="justify" vertical="center"/>
      <protection locked="0"/>
    </xf>
    <xf numFmtId="0" fontId="353" fillId="0" borderId="160" xfId="3404" applyFont="1" applyBorder="1">
      <alignment vertical="center"/>
    </xf>
    <xf numFmtId="0" fontId="353" fillId="0" borderId="114" xfId="3404" applyFont="1" applyBorder="1" applyProtection="1">
      <alignment vertical="center"/>
      <protection locked="0"/>
    </xf>
    <xf numFmtId="0" fontId="353" fillId="39" borderId="0" xfId="3404" applyFont="1" applyFill="1">
      <alignment vertical="center"/>
    </xf>
    <xf numFmtId="304" fontId="353" fillId="39" borderId="0" xfId="3404" applyNumberFormat="1" applyFont="1" applyFill="1">
      <alignment vertical="center"/>
    </xf>
    <xf numFmtId="3" fontId="353" fillId="0" borderId="102" xfId="3404" applyNumberFormat="1" applyFont="1" applyBorder="1" applyProtection="1">
      <alignment vertical="center"/>
      <protection locked="0"/>
    </xf>
    <xf numFmtId="38" fontId="353" fillId="39" borderId="0" xfId="2539" applyFont="1" applyFill="1" applyBorder="1" applyAlignment="1">
      <alignment vertical="center"/>
    </xf>
    <xf numFmtId="3" fontId="353" fillId="0" borderId="102" xfId="2596" applyNumberFormat="1" applyFont="1" applyBorder="1" applyAlignment="1" applyProtection="1">
      <alignment vertical="center"/>
      <protection locked="0"/>
    </xf>
    <xf numFmtId="38" fontId="353" fillId="63" borderId="0" xfId="2539" applyFont="1" applyFill="1" applyBorder="1" applyAlignment="1">
      <alignment vertical="center"/>
    </xf>
    <xf numFmtId="304" fontId="353" fillId="0" borderId="47" xfId="3404" applyNumberFormat="1" applyFont="1" applyBorder="1" applyProtection="1">
      <alignment vertical="center"/>
      <protection locked="0"/>
    </xf>
    <xf numFmtId="304" fontId="353" fillId="0" borderId="97" xfId="3404" applyNumberFormat="1" applyFont="1" applyBorder="1">
      <alignment vertical="center"/>
    </xf>
    <xf numFmtId="0" fontId="353" fillId="0" borderId="79" xfId="3404" applyFont="1" applyBorder="1" applyProtection="1">
      <alignment vertical="center"/>
      <protection locked="0"/>
    </xf>
    <xf numFmtId="304" fontId="352" fillId="6" borderId="47" xfId="3404" applyNumberFormat="1" applyFont="1" applyFill="1" applyBorder="1" applyProtection="1">
      <alignment vertical="center"/>
      <protection locked="0"/>
    </xf>
    <xf numFmtId="304" fontId="352" fillId="6" borderId="141" xfId="3404" applyNumberFormat="1" applyFont="1" applyFill="1" applyBorder="1" applyAlignment="1">
      <alignment vertical="center" wrapText="1"/>
    </xf>
    <xf numFmtId="0" fontId="353" fillId="0" borderId="103" xfId="3404" applyFont="1" applyBorder="1" applyProtection="1">
      <alignment vertical="center"/>
      <protection locked="0"/>
    </xf>
    <xf numFmtId="306" fontId="353" fillId="0" borderId="96" xfId="3404" applyNumberFormat="1" applyFont="1" applyBorder="1" applyProtection="1">
      <alignment vertical="center"/>
      <protection locked="0"/>
    </xf>
    <xf numFmtId="213" fontId="353" fillId="39" borderId="0" xfId="3404" applyNumberFormat="1" applyFont="1" applyFill="1">
      <alignment vertical="center"/>
    </xf>
    <xf numFmtId="304" fontId="353" fillId="0" borderId="47" xfId="3404" applyNumberFormat="1" applyFont="1" applyBorder="1">
      <alignment vertical="center"/>
    </xf>
    <xf numFmtId="38" fontId="353" fillId="63" borderId="0" xfId="3404" applyNumberFormat="1" applyFont="1" applyFill="1">
      <alignment vertical="center"/>
    </xf>
    <xf numFmtId="0" fontId="353" fillId="0" borderId="54" xfId="3404" applyFont="1" applyBorder="1" applyAlignment="1">
      <alignment horizontal="center" vertical="center"/>
    </xf>
    <xf numFmtId="0" fontId="351" fillId="0" borderId="54" xfId="3404" applyFont="1" applyBorder="1" applyProtection="1">
      <alignment vertical="center"/>
      <protection locked="0"/>
    </xf>
    <xf numFmtId="304" fontId="352" fillId="6" borderId="112" xfId="3404" applyNumberFormat="1" applyFont="1" applyFill="1" applyBorder="1" applyProtection="1">
      <alignment vertical="center"/>
      <protection locked="0"/>
    </xf>
    <xf numFmtId="0" fontId="353" fillId="0" borderId="110" xfId="3404" applyFont="1" applyBorder="1">
      <alignment vertical="center"/>
    </xf>
    <xf numFmtId="304" fontId="352" fillId="0" borderId="5" xfId="3404" applyNumberFormat="1" applyFont="1" applyBorder="1" applyProtection="1">
      <alignment vertical="center"/>
      <protection locked="0"/>
    </xf>
    <xf numFmtId="304" fontId="353" fillId="0" borderId="116" xfId="3404" applyNumberFormat="1" applyFont="1" applyBorder="1">
      <alignment vertical="center"/>
    </xf>
    <xf numFmtId="304" fontId="353" fillId="0" borderId="112" xfId="3404" applyNumberFormat="1" applyFont="1" applyBorder="1">
      <alignment vertical="center"/>
    </xf>
    <xf numFmtId="304" fontId="352" fillId="0" borderId="112" xfId="3404" applyNumberFormat="1" applyFont="1" applyBorder="1">
      <alignment vertical="center"/>
    </xf>
    <xf numFmtId="304" fontId="353" fillId="0" borderId="141" xfId="3404" applyNumberFormat="1" applyFont="1" applyBorder="1">
      <alignment vertical="center"/>
    </xf>
    <xf numFmtId="304" fontId="353" fillId="0" borderId="142" xfId="3404" applyNumberFormat="1" applyFont="1" applyBorder="1">
      <alignment vertical="center"/>
    </xf>
    <xf numFmtId="0" fontId="351" fillId="0" borderId="67" xfId="3404" applyFont="1" applyBorder="1" applyProtection="1">
      <alignment vertical="center"/>
      <protection locked="0"/>
    </xf>
    <xf numFmtId="304" fontId="353" fillId="29" borderId="156" xfId="3404" applyNumberFormat="1" applyFont="1" applyFill="1" applyBorder="1" applyAlignment="1">
      <alignment horizontal="centerContinuous" vertical="center"/>
    </xf>
    <xf numFmtId="9" fontId="353" fillId="0" borderId="0" xfId="3404" applyNumberFormat="1" applyFont="1" applyAlignment="1" applyProtection="1">
      <alignment horizontal="left" vertical="center"/>
      <protection locked="0"/>
    </xf>
    <xf numFmtId="304" fontId="352" fillId="0" borderId="90" xfId="3404" applyNumberFormat="1" applyFont="1" applyBorder="1">
      <alignment vertical="center"/>
    </xf>
    <xf numFmtId="304" fontId="352" fillId="29" borderId="156" xfId="3404" applyNumberFormat="1" applyFont="1" applyFill="1" applyBorder="1" applyAlignment="1">
      <alignment horizontal="centerContinuous" vertical="center"/>
    </xf>
    <xf numFmtId="304" fontId="353" fillId="0" borderId="0" xfId="3404" applyNumberFormat="1" applyFont="1">
      <alignment vertical="center"/>
    </xf>
    <xf numFmtId="0" fontId="353" fillId="44" borderId="0" xfId="3404" applyFont="1" applyFill="1" applyAlignment="1">
      <alignment horizontal="centerContinuous" vertical="center"/>
    </xf>
    <xf numFmtId="0" fontId="353" fillId="63" borderId="0" xfId="3404" applyFont="1" applyFill="1">
      <alignment vertical="center"/>
    </xf>
    <xf numFmtId="10" fontId="353" fillId="0" borderId="97" xfId="4568" applyNumberFormat="1" applyFont="1" applyBorder="1" applyAlignment="1">
      <alignment vertical="center"/>
    </xf>
    <xf numFmtId="0" fontId="353" fillId="0" borderId="0" xfId="3404" applyFont="1" applyAlignment="1" applyProtection="1">
      <alignment horizontal="center" vertical="center"/>
      <protection locked="0"/>
    </xf>
    <xf numFmtId="0" fontId="353" fillId="0" borderId="0" xfId="3404" applyFont="1" applyAlignment="1">
      <alignment horizontal="center" vertical="center"/>
    </xf>
    <xf numFmtId="0" fontId="353" fillId="0" borderId="25" xfId="3404" quotePrefix="1" applyFont="1" applyBorder="1" applyAlignment="1">
      <alignment horizontal="right" vertical="center"/>
    </xf>
    <xf numFmtId="0" fontId="353" fillId="63" borderId="0" xfId="3404" applyFont="1" applyFill="1" applyAlignment="1">
      <alignment horizontal="centerContinuous" vertical="center"/>
    </xf>
    <xf numFmtId="0" fontId="353" fillId="0" borderId="159" xfId="3404" applyFont="1" applyBorder="1">
      <alignment vertical="center"/>
    </xf>
    <xf numFmtId="0" fontId="353" fillId="0" borderId="87" xfId="3404" applyFont="1" applyBorder="1" applyProtection="1">
      <alignment vertical="center"/>
      <protection locked="0"/>
    </xf>
    <xf numFmtId="0" fontId="353" fillId="0" borderId="25" xfId="3404" applyFont="1" applyBorder="1" applyProtection="1">
      <alignment vertical="center"/>
      <protection locked="0"/>
    </xf>
    <xf numFmtId="3" fontId="353" fillId="63" borderId="0" xfId="3404" applyNumberFormat="1" applyFont="1" applyFill="1">
      <alignment vertical="center"/>
    </xf>
    <xf numFmtId="304" fontId="353" fillId="0" borderId="47" xfId="3404" quotePrefix="1" applyNumberFormat="1" applyFont="1" applyBorder="1" applyAlignment="1">
      <alignment horizontal="right" vertical="center"/>
    </xf>
    <xf numFmtId="0" fontId="353" fillId="0" borderId="25" xfId="3404" applyFont="1" applyBorder="1" applyAlignment="1" applyProtection="1">
      <alignment vertical="center" wrapText="1"/>
      <protection locked="0"/>
    </xf>
    <xf numFmtId="0" fontId="353" fillId="0" borderId="0" xfId="3404" applyFont="1" applyAlignment="1" applyProtection="1">
      <alignment horizontal="right" vertical="center"/>
      <protection locked="0"/>
    </xf>
    <xf numFmtId="304" fontId="352" fillId="0" borderId="5" xfId="3404" applyNumberFormat="1" applyFont="1" applyBorder="1">
      <alignment vertical="center"/>
    </xf>
    <xf numFmtId="185" fontId="353" fillId="0" borderId="0" xfId="4569" applyNumberFormat="1" applyFont="1" applyAlignment="1">
      <alignment vertical="center"/>
    </xf>
    <xf numFmtId="304" fontId="353" fillId="0" borderId="140" xfId="3404" applyNumberFormat="1" applyFont="1" applyBorder="1" applyAlignment="1">
      <alignment vertical="center" wrapText="1"/>
    </xf>
    <xf numFmtId="304" fontId="353" fillId="0" borderId="8" xfId="3404" quotePrefix="1" applyNumberFormat="1" applyFont="1" applyBorder="1" applyAlignment="1">
      <alignment horizontal="right" vertical="center"/>
    </xf>
    <xf numFmtId="0" fontId="353" fillId="0" borderId="161" xfId="3404" applyFont="1" applyBorder="1">
      <alignment vertical="center"/>
    </xf>
    <xf numFmtId="3" fontId="353" fillId="0" borderId="123" xfId="3404" applyNumberFormat="1" applyFont="1" applyBorder="1" applyProtection="1">
      <alignment vertical="center"/>
      <protection locked="0"/>
    </xf>
    <xf numFmtId="0" fontId="353" fillId="0" borderId="123" xfId="2596" applyNumberFormat="1" applyFont="1" applyBorder="1" applyAlignment="1" applyProtection="1">
      <alignment vertical="center"/>
      <protection locked="0"/>
    </xf>
    <xf numFmtId="0" fontId="353" fillId="0" borderId="81" xfId="2596" applyNumberFormat="1" applyFont="1" applyBorder="1" applyAlignment="1" applyProtection="1">
      <alignment vertical="center"/>
      <protection locked="0"/>
    </xf>
    <xf numFmtId="0" fontId="355" fillId="0" borderId="143" xfId="3404" applyFont="1" applyBorder="1" applyAlignment="1">
      <alignment horizontal="center" vertical="center"/>
    </xf>
    <xf numFmtId="0" fontId="353" fillId="0" borderId="96" xfId="3404" applyFont="1" applyBorder="1" applyAlignment="1">
      <alignment horizontal="centerContinuous" vertical="center"/>
    </xf>
    <xf numFmtId="304" fontId="353" fillId="0" borderId="47" xfId="3404" applyNumberFormat="1" applyFont="1" applyBorder="1" applyAlignment="1">
      <alignment horizontal="centerContinuous" vertical="center"/>
    </xf>
    <xf numFmtId="0" fontId="353" fillId="0" borderId="115" xfId="3404" applyFont="1" applyBorder="1" applyAlignment="1">
      <alignment horizontal="centerContinuous" vertical="center"/>
    </xf>
    <xf numFmtId="304" fontId="352" fillId="0" borderId="109" xfId="3404" applyNumberFormat="1" applyFont="1" applyBorder="1" applyAlignment="1">
      <alignment horizontal="centerContinuous" vertical="center"/>
    </xf>
    <xf numFmtId="304" fontId="353" fillId="0" borderId="96" xfId="3404" applyNumberFormat="1" applyFont="1" applyBorder="1" applyAlignment="1">
      <alignment horizontal="centerContinuous" vertical="center"/>
    </xf>
    <xf numFmtId="0" fontId="353" fillId="0" borderId="8" xfId="3404" applyFont="1" applyBorder="1" applyAlignment="1">
      <alignment horizontal="centerContinuous" vertical="center"/>
    </xf>
    <xf numFmtId="0" fontId="353" fillId="0" borderId="47" xfId="3404" applyFont="1" applyBorder="1" applyAlignment="1">
      <alignment horizontal="centerContinuous" vertical="center"/>
    </xf>
    <xf numFmtId="304" fontId="352" fillId="6" borderId="112" xfId="3404" applyNumberFormat="1" applyFont="1" applyFill="1" applyBorder="1" applyAlignment="1">
      <alignment horizontal="centerContinuous" vertical="center"/>
    </xf>
    <xf numFmtId="306" fontId="353" fillId="0" borderId="5" xfId="3404" applyNumberFormat="1" applyFont="1" applyBorder="1" applyAlignment="1">
      <alignment horizontal="centerContinuous" vertical="center"/>
    </xf>
    <xf numFmtId="304" fontId="353" fillId="0" borderId="11" xfId="3404" applyNumberFormat="1" applyFont="1" applyBorder="1" applyAlignment="1">
      <alignment horizontal="centerContinuous" vertical="center"/>
    </xf>
    <xf numFmtId="306" fontId="353" fillId="0" borderId="111" xfId="3404" applyNumberFormat="1" applyFont="1" applyBorder="1" applyAlignment="1">
      <alignment horizontal="centerContinuous" vertical="center"/>
    </xf>
    <xf numFmtId="304" fontId="353" fillId="0" borderId="112" xfId="3404" applyNumberFormat="1" applyFont="1" applyBorder="1" applyAlignment="1">
      <alignment horizontal="centerContinuous" vertical="center"/>
    </xf>
    <xf numFmtId="304" fontId="353" fillId="0" borderId="85" xfId="3404" applyNumberFormat="1" applyFont="1" applyBorder="1" applyAlignment="1">
      <alignment horizontal="centerContinuous" vertical="center"/>
    </xf>
    <xf numFmtId="305" fontId="353" fillId="0" borderId="104" xfId="3404" applyNumberFormat="1" applyFont="1" applyBorder="1" applyAlignment="1">
      <alignment horizontal="left" vertical="center"/>
    </xf>
    <xf numFmtId="10" fontId="272" fillId="0" borderId="134" xfId="0" applyNumberFormat="1" applyFont="1" applyBorder="1" applyAlignment="1">
      <alignment horizontal="center" vertical="center"/>
    </xf>
    <xf numFmtId="0" fontId="271" fillId="0" borderId="112" xfId="0" applyFont="1" applyBorder="1" applyAlignment="1">
      <alignment vertical="center"/>
    </xf>
    <xf numFmtId="0" fontId="271" fillId="0" borderId="112" xfId="0" applyFont="1" applyBorder="1" applyAlignment="1">
      <alignment vertical="center" wrapText="1"/>
    </xf>
    <xf numFmtId="3" fontId="271" fillId="0" borderId="112" xfId="0" applyNumberFormat="1" applyFont="1" applyBorder="1" applyAlignment="1">
      <alignment vertical="center"/>
    </xf>
    <xf numFmtId="10" fontId="271" fillId="0" borderId="112" xfId="0" applyNumberFormat="1" applyFont="1" applyBorder="1" applyAlignment="1">
      <alignment vertical="center"/>
    </xf>
    <xf numFmtId="10" fontId="353" fillId="0" borderId="8" xfId="3518" applyNumberFormat="1" applyFont="1" applyBorder="1" applyAlignment="1">
      <alignment horizontal="centerContinuous" vertical="center"/>
    </xf>
    <xf numFmtId="304" fontId="353" fillId="0" borderId="155" xfId="3404" applyNumberFormat="1" applyFont="1" applyBorder="1" applyAlignment="1">
      <alignment horizontal="centerContinuous" vertical="center"/>
    </xf>
    <xf numFmtId="304" fontId="353" fillId="0" borderId="156" xfId="3404" applyNumberFormat="1" applyFont="1" applyBorder="1">
      <alignment vertical="center"/>
    </xf>
    <xf numFmtId="304" fontId="352" fillId="0" borderId="8" xfId="3404" applyNumberFormat="1" applyFont="1" applyBorder="1" applyAlignment="1">
      <alignment horizontal="centerContinuous" vertical="center"/>
    </xf>
    <xf numFmtId="185" fontId="353" fillId="0" borderId="32" xfId="4569" applyNumberFormat="1" applyFont="1" applyBorder="1" applyAlignment="1" applyProtection="1">
      <alignment vertical="center"/>
      <protection locked="0"/>
    </xf>
    <xf numFmtId="185" fontId="4" fillId="0" borderId="0" xfId="4569" applyNumberFormat="1" applyFont="1" applyAlignment="1" applyProtection="1">
      <alignment vertical="center"/>
      <protection locked="0"/>
    </xf>
    <xf numFmtId="171" fontId="5" fillId="61" borderId="0" xfId="4569" applyFont="1" applyFill="1" applyAlignment="1" applyProtection="1">
      <alignment vertical="center"/>
      <protection locked="0"/>
    </xf>
    <xf numFmtId="173" fontId="4" fillId="0" borderId="0" xfId="1" applyNumberFormat="1" applyFont="1" applyAlignment="1">
      <alignment vertical="center"/>
      <protection locked="0"/>
    </xf>
    <xf numFmtId="10" fontId="353" fillId="0" borderId="114" xfId="4568" applyNumberFormat="1" applyFont="1" applyBorder="1" applyAlignment="1">
      <alignment vertical="center" wrapText="1"/>
    </xf>
    <xf numFmtId="306" fontId="356" fillId="0" borderId="89" xfId="3404" applyNumberFormat="1" applyFont="1" applyBorder="1" applyProtection="1">
      <alignment vertical="center"/>
      <protection locked="0"/>
    </xf>
    <xf numFmtId="185" fontId="4" fillId="0" borderId="6" xfId="4569" applyNumberFormat="1" applyFont="1" applyBorder="1" applyAlignment="1" applyProtection="1">
      <alignment vertical="center"/>
      <protection locked="0"/>
    </xf>
    <xf numFmtId="185" fontId="4" fillId="0" borderId="6" xfId="1" applyNumberFormat="1" applyFont="1" applyBorder="1" applyAlignment="1">
      <alignment vertical="center"/>
      <protection locked="0"/>
    </xf>
    <xf numFmtId="10" fontId="353" fillId="6" borderId="97" xfId="4568" applyNumberFormat="1" applyFont="1" applyFill="1" applyBorder="1" applyAlignment="1">
      <alignment vertical="center"/>
    </xf>
    <xf numFmtId="10" fontId="353" fillId="6" borderId="142" xfId="4568" applyNumberFormat="1" applyFont="1" applyFill="1" applyBorder="1" applyAlignment="1">
      <alignment vertical="center"/>
    </xf>
    <xf numFmtId="10" fontId="353" fillId="0" borderId="113" xfId="4568" applyNumberFormat="1" applyFont="1" applyBorder="1" applyAlignment="1">
      <alignment vertical="center"/>
    </xf>
    <xf numFmtId="185" fontId="353" fillId="0" borderId="0" xfId="4569" applyNumberFormat="1" applyFont="1" applyBorder="1" applyAlignment="1">
      <alignment vertical="center"/>
    </xf>
    <xf numFmtId="0" fontId="357" fillId="0" borderId="47" xfId="1" applyFont="1" applyBorder="1" applyAlignment="1">
      <alignment horizontal="right" vertical="center" wrapText="1"/>
      <protection locked="0"/>
    </xf>
    <xf numFmtId="0" fontId="5" fillId="0" borderId="98" xfId="1" applyFont="1" applyBorder="1" applyAlignment="1">
      <alignment horizontal="center" vertical="center"/>
      <protection locked="0"/>
    </xf>
    <xf numFmtId="0" fontId="4" fillId="0" borderId="98" xfId="1" applyFont="1" applyBorder="1" applyAlignment="1">
      <alignment vertical="center" wrapText="1"/>
      <protection locked="0"/>
    </xf>
    <xf numFmtId="4" fontId="4" fillId="0" borderId="98" xfId="1" applyNumberFormat="1" applyFont="1" applyBorder="1" applyAlignment="1">
      <alignment vertical="center"/>
      <protection locked="0"/>
    </xf>
    <xf numFmtId="3" fontId="4" fillId="0" borderId="98" xfId="1" applyNumberFormat="1" applyFont="1" applyBorder="1" applyAlignment="1">
      <alignment vertical="center"/>
      <protection locked="0"/>
    </xf>
    <xf numFmtId="9" fontId="8" fillId="0" borderId="0" xfId="0" applyNumberFormat="1" applyFont="1" applyAlignment="1">
      <alignment vertical="center"/>
    </xf>
    <xf numFmtId="185" fontId="352" fillId="0" borderId="0" xfId="4569" applyNumberFormat="1" applyFont="1" applyBorder="1" applyAlignment="1">
      <alignment vertical="center"/>
    </xf>
    <xf numFmtId="303" fontId="353" fillId="44" borderId="0" xfId="4568" applyNumberFormat="1" applyFont="1" applyFill="1" applyBorder="1" applyAlignment="1">
      <alignment vertical="center"/>
    </xf>
    <xf numFmtId="0" fontId="4" fillId="61" borderId="6" xfId="1" applyFont="1" applyFill="1" applyBorder="1" applyAlignment="1">
      <alignment vertical="center"/>
      <protection locked="0"/>
    </xf>
    <xf numFmtId="0" fontId="353" fillId="0" borderId="163" xfId="3404" applyFont="1" applyBorder="1">
      <alignment vertical="center"/>
    </xf>
    <xf numFmtId="0" fontId="353" fillId="0" borderId="164" xfId="3404" applyFont="1" applyBorder="1">
      <alignment vertical="center"/>
    </xf>
    <xf numFmtId="0" fontId="353" fillId="0" borderId="123" xfId="3404" applyFont="1" applyBorder="1">
      <alignment vertical="center"/>
    </xf>
    <xf numFmtId="0" fontId="353" fillId="0" borderId="165" xfId="3404" applyFont="1" applyBorder="1">
      <alignment vertical="center"/>
    </xf>
    <xf numFmtId="0" fontId="353" fillId="0" borderId="166" xfId="3404" applyFont="1" applyBorder="1">
      <alignment vertical="center"/>
    </xf>
    <xf numFmtId="0" fontId="352" fillId="0" borderId="167" xfId="3404" applyFont="1" applyBorder="1" applyAlignment="1">
      <alignment horizontal="left" vertical="center"/>
    </xf>
    <xf numFmtId="306" fontId="353" fillId="0" borderId="168" xfId="3404" applyNumberFormat="1" applyFont="1" applyBorder="1" applyAlignment="1" applyProtection="1">
      <alignment vertical="center" wrapText="1"/>
      <protection locked="0"/>
    </xf>
    <xf numFmtId="304" fontId="353" fillId="0" borderId="8" xfId="3404" applyNumberFormat="1" applyFont="1" applyBorder="1">
      <alignment vertical="center"/>
    </xf>
    <xf numFmtId="304" fontId="353" fillId="0" borderId="8" xfId="3404" applyNumberFormat="1" applyFont="1" applyBorder="1" applyProtection="1">
      <alignment vertical="center"/>
      <protection locked="0"/>
    </xf>
    <xf numFmtId="304" fontId="353" fillId="0" borderId="169" xfId="3404" applyNumberFormat="1" applyFont="1" applyBorder="1" applyAlignment="1">
      <alignment vertical="center" wrapText="1"/>
    </xf>
    <xf numFmtId="0" fontId="353" fillId="0" borderId="163" xfId="3404" applyFont="1" applyBorder="1" applyProtection="1">
      <alignment vertical="center"/>
      <protection locked="0"/>
    </xf>
    <xf numFmtId="0" fontId="353" fillId="0" borderId="171" xfId="3404" applyFont="1" applyBorder="1" applyProtection="1">
      <alignment vertical="center"/>
      <protection locked="0"/>
    </xf>
    <xf numFmtId="304" fontId="353" fillId="0" borderId="169" xfId="3404" applyNumberFormat="1" applyFont="1" applyBorder="1">
      <alignment vertical="center"/>
    </xf>
    <xf numFmtId="0" fontId="353" fillId="0" borderId="123" xfId="3404" applyFont="1" applyBorder="1" applyProtection="1">
      <alignment vertical="center"/>
      <protection locked="0"/>
    </xf>
    <xf numFmtId="306" fontId="353" fillId="0" borderId="168" xfId="3404" applyNumberFormat="1" applyFont="1" applyBorder="1" applyProtection="1">
      <alignment vertical="center"/>
      <protection locked="0"/>
    </xf>
    <xf numFmtId="0" fontId="353" fillId="0" borderId="168" xfId="3404" applyFont="1" applyBorder="1" applyProtection="1">
      <alignment vertical="center"/>
      <protection locked="0"/>
    </xf>
    <xf numFmtId="304" fontId="352" fillId="6" borderId="8" xfId="3404" applyNumberFormat="1" applyFont="1" applyFill="1" applyBorder="1">
      <alignment vertical="center"/>
    </xf>
    <xf numFmtId="0" fontId="352" fillId="6" borderId="172" xfId="3404" applyFont="1" applyFill="1" applyBorder="1" applyAlignment="1">
      <alignment horizontal="centerContinuous" vertical="center"/>
    </xf>
    <xf numFmtId="0" fontId="352" fillId="6" borderId="172" xfId="3404" applyFont="1" applyFill="1" applyBorder="1">
      <alignment vertical="center"/>
    </xf>
    <xf numFmtId="304" fontId="353" fillId="0" borderId="8" xfId="3404" applyNumberFormat="1" applyFont="1" applyBorder="1" applyAlignment="1">
      <alignment horizontal="centerContinuous" vertical="center"/>
    </xf>
    <xf numFmtId="0" fontId="353" fillId="0" borderId="8" xfId="3404" applyFont="1" applyBorder="1" applyProtection="1">
      <alignment vertical="center"/>
      <protection locked="0"/>
    </xf>
    <xf numFmtId="0" fontId="353" fillId="0" borderId="8" xfId="3404" applyFont="1" applyBorder="1">
      <alignment vertical="center"/>
    </xf>
    <xf numFmtId="0" fontId="351" fillId="0" borderId="123" xfId="3404" applyFont="1" applyBorder="1" applyAlignment="1" applyProtection="1">
      <alignment horizontal="right" vertical="center"/>
      <protection locked="0"/>
    </xf>
    <xf numFmtId="304" fontId="353" fillId="0" borderId="172" xfId="3404" applyNumberFormat="1" applyFont="1" applyBorder="1" applyAlignment="1">
      <alignment horizontal="centerContinuous" vertical="center"/>
    </xf>
    <xf numFmtId="304" fontId="353" fillId="0" borderId="172" xfId="3404" applyNumberFormat="1" applyFont="1" applyBorder="1">
      <alignment vertical="center"/>
    </xf>
    <xf numFmtId="304" fontId="353" fillId="29" borderId="172" xfId="3404" applyNumberFormat="1" applyFont="1" applyFill="1" applyBorder="1" applyAlignment="1">
      <alignment horizontal="centerContinuous" vertical="center"/>
    </xf>
    <xf numFmtId="9" fontId="353" fillId="0" borderId="165" xfId="3404" applyNumberFormat="1" applyFont="1" applyBorder="1" applyAlignment="1" applyProtection="1">
      <alignment horizontal="left" vertical="center"/>
      <protection locked="0"/>
    </xf>
    <xf numFmtId="9" fontId="351" fillId="0" borderId="166" xfId="3404" applyNumberFormat="1" applyFont="1" applyBorder="1" applyProtection="1">
      <alignment vertical="center"/>
      <protection locked="0"/>
    </xf>
    <xf numFmtId="0" fontId="353" fillId="0" borderId="165" xfId="3404" applyFont="1" applyBorder="1" applyProtection="1">
      <alignment vertical="center"/>
      <protection locked="0"/>
    </xf>
    <xf numFmtId="304" fontId="352" fillId="29" borderId="172" xfId="3404" applyNumberFormat="1" applyFont="1" applyFill="1" applyBorder="1" applyAlignment="1">
      <alignment horizontal="centerContinuous" vertical="center"/>
    </xf>
    <xf numFmtId="185" fontId="353" fillId="0" borderId="8" xfId="4569" applyNumberFormat="1" applyFont="1" applyBorder="1" applyAlignment="1">
      <alignment vertical="center"/>
    </xf>
    <xf numFmtId="0" fontId="353" fillId="0" borderId="127" xfId="3404" applyFont="1" applyBorder="1">
      <alignment vertical="center"/>
    </xf>
    <xf numFmtId="0" fontId="353" fillId="0" borderId="170" xfId="3404" applyFont="1" applyBorder="1">
      <alignment vertical="center"/>
    </xf>
    <xf numFmtId="0" fontId="353" fillId="0" borderId="171" xfId="3404" applyFont="1" applyBorder="1" applyAlignment="1">
      <alignment vertical="center" wrapText="1"/>
    </xf>
    <xf numFmtId="10" fontId="353" fillId="0" borderId="140" xfId="3518" applyNumberFormat="1" applyFont="1" applyBorder="1" applyAlignment="1">
      <alignment vertical="center"/>
    </xf>
    <xf numFmtId="0" fontId="352" fillId="0" borderId="162" xfId="3404" applyFont="1" applyBorder="1" applyAlignment="1" applyProtection="1">
      <alignment horizontal="center" vertical="center"/>
      <protection locked="0"/>
    </xf>
    <xf numFmtId="304" fontId="353" fillId="0" borderId="168" xfId="3404" applyNumberFormat="1" applyFont="1" applyBorder="1" applyAlignment="1">
      <alignment horizontal="centerContinuous" vertical="center"/>
    </xf>
    <xf numFmtId="10" fontId="353" fillId="0" borderId="169" xfId="4568" applyNumberFormat="1" applyFont="1" applyBorder="1" applyAlignment="1">
      <alignment vertical="center"/>
    </xf>
    <xf numFmtId="304" fontId="353" fillId="0" borderId="173" xfId="3404" applyNumberFormat="1" applyFont="1" applyBorder="1" applyAlignment="1">
      <alignment horizontal="centerContinuous" vertical="center"/>
    </xf>
    <xf numFmtId="0" fontId="353" fillId="0" borderId="174" xfId="3404" applyFont="1" applyBorder="1" applyProtection="1">
      <alignment vertical="center"/>
      <protection locked="0"/>
    </xf>
    <xf numFmtId="0" fontId="353" fillId="0" borderId="44" xfId="3404" applyFont="1" applyBorder="1">
      <alignment vertical="center"/>
    </xf>
    <xf numFmtId="0" fontId="353" fillId="0" borderId="44" xfId="3404" applyFont="1" applyBorder="1" applyProtection="1">
      <alignment vertical="center"/>
      <protection locked="0"/>
    </xf>
    <xf numFmtId="0" fontId="353" fillId="0" borderId="175" xfId="3404" applyFont="1" applyBorder="1" applyProtection="1">
      <alignment vertical="center"/>
      <protection locked="0"/>
    </xf>
    <xf numFmtId="0" fontId="352" fillId="0" borderId="176" xfId="3404" applyFont="1" applyBorder="1" applyAlignment="1">
      <alignment horizontal="centerContinuous" vertical="center"/>
    </xf>
    <xf numFmtId="0" fontId="353" fillId="0" borderId="177" xfId="3404" applyFont="1" applyBorder="1">
      <alignment vertical="center"/>
    </xf>
    <xf numFmtId="0" fontId="353" fillId="0" borderId="96" xfId="3404" applyFont="1" applyBorder="1" applyAlignment="1" applyProtection="1">
      <alignment vertical="center" wrapText="1"/>
      <protection locked="0"/>
    </xf>
    <xf numFmtId="171" fontId="353" fillId="0" borderId="0" xfId="4569" applyFont="1" applyBorder="1" applyAlignment="1">
      <alignment vertical="center"/>
    </xf>
    <xf numFmtId="304" fontId="353" fillId="0" borderId="8" xfId="3404" applyNumberFormat="1" applyFont="1" applyBorder="1" applyAlignment="1">
      <alignment horizontal="center" vertical="center"/>
    </xf>
    <xf numFmtId="304" fontId="353" fillId="0" borderId="47" xfId="3404" applyNumberFormat="1" applyFont="1" applyBorder="1" applyAlignment="1">
      <alignment horizontal="center" vertical="center"/>
    </xf>
    <xf numFmtId="0" fontId="352" fillId="0" borderId="0" xfId="3404" applyFont="1" applyAlignment="1" applyProtection="1">
      <alignment horizontal="center" vertical="center"/>
      <protection locked="0"/>
    </xf>
    <xf numFmtId="0" fontId="358" fillId="0" borderId="0" xfId="0" applyFont="1"/>
    <xf numFmtId="304" fontId="353" fillId="44" borderId="5" xfId="3404" applyNumberFormat="1" applyFont="1" applyFill="1" applyBorder="1" applyAlignment="1">
      <alignment horizontal="centerContinuous" vertical="center"/>
    </xf>
    <xf numFmtId="304" fontId="353" fillId="44" borderId="5" xfId="3404" applyNumberFormat="1" applyFont="1" applyFill="1" applyBorder="1">
      <alignment vertical="center"/>
    </xf>
    <xf numFmtId="304" fontId="353" fillId="44" borderId="116" xfId="3404" applyNumberFormat="1" applyFont="1" applyFill="1" applyBorder="1">
      <alignment vertical="center"/>
    </xf>
    <xf numFmtId="304" fontId="353" fillId="0" borderId="111" xfId="3404" applyNumberFormat="1" applyFont="1" applyBorder="1" applyAlignment="1">
      <alignment horizontal="center" vertical="center"/>
    </xf>
    <xf numFmtId="185" fontId="353" fillId="0" borderId="112" xfId="4569" applyNumberFormat="1" applyFont="1" applyBorder="1" applyAlignment="1">
      <alignment vertical="center"/>
    </xf>
    <xf numFmtId="304" fontId="352" fillId="0" borderId="113" xfId="3404" applyNumberFormat="1" applyFont="1" applyBorder="1">
      <alignment vertical="center"/>
    </xf>
    <xf numFmtId="306" fontId="352" fillId="0" borderId="170" xfId="3404" applyNumberFormat="1" applyFont="1" applyBorder="1">
      <alignment vertical="center"/>
    </xf>
    <xf numFmtId="0" fontId="352" fillId="0" borderId="163" xfId="3404" applyFont="1" applyBorder="1" applyProtection="1">
      <alignment vertical="center"/>
      <protection locked="0"/>
    </xf>
    <xf numFmtId="306" fontId="352" fillId="0" borderId="84" xfId="3404" applyNumberFormat="1" applyFont="1" applyBorder="1">
      <alignment vertical="center"/>
    </xf>
    <xf numFmtId="0" fontId="352" fillId="0" borderId="102" xfId="3404" applyFont="1" applyBorder="1" applyProtection="1">
      <alignment vertical="center"/>
      <protection locked="0"/>
    </xf>
    <xf numFmtId="0" fontId="352" fillId="0" borderId="54" xfId="3404" applyFont="1" applyBorder="1" applyProtection="1">
      <alignment vertical="center"/>
      <protection locked="0"/>
    </xf>
    <xf numFmtId="0" fontId="352" fillId="0" borderId="32" xfId="3404" applyFont="1" applyBorder="1" applyProtection="1">
      <alignment vertical="center"/>
      <protection locked="0"/>
    </xf>
    <xf numFmtId="306" fontId="352" fillId="29" borderId="83" xfId="3404" applyNumberFormat="1" applyFont="1" applyFill="1" applyBorder="1" applyAlignment="1">
      <alignment horizontal="centerContinuous" vertical="center"/>
    </xf>
    <xf numFmtId="0" fontId="352" fillId="29" borderId="152" xfId="3404" applyFont="1" applyFill="1" applyBorder="1" applyAlignment="1">
      <alignment horizontal="centerContinuous" vertical="center"/>
    </xf>
    <xf numFmtId="0" fontId="352" fillId="29" borderId="153" xfId="3404" applyFont="1" applyFill="1" applyBorder="1" applyAlignment="1">
      <alignment horizontal="centerContinuous" vertical="center"/>
    </xf>
    <xf numFmtId="306" fontId="352" fillId="6" borderId="172" xfId="3404" applyNumberFormat="1" applyFont="1" applyFill="1" applyBorder="1">
      <alignment vertical="center"/>
    </xf>
    <xf numFmtId="38" fontId="352" fillId="63" borderId="0" xfId="2539" applyFont="1" applyFill="1" applyBorder="1" applyAlignment="1">
      <alignment vertical="center"/>
    </xf>
    <xf numFmtId="306" fontId="352" fillId="6" borderId="47" xfId="3404" applyNumberFormat="1" applyFont="1" applyFill="1" applyBorder="1" applyAlignment="1" applyProtection="1">
      <alignment horizontal="center" vertical="center"/>
      <protection locked="0"/>
    </xf>
    <xf numFmtId="306" fontId="352" fillId="6" borderId="112" xfId="3404" applyNumberFormat="1" applyFont="1" applyFill="1" applyBorder="1" applyAlignment="1" applyProtection="1">
      <alignment horizontal="centerContinuous" vertical="center"/>
      <protection locked="0"/>
    </xf>
    <xf numFmtId="304" fontId="352" fillId="29" borderId="155" xfId="3404" applyNumberFormat="1" applyFont="1" applyFill="1" applyBorder="1" applyAlignment="1">
      <alignment horizontal="centerContinuous" vertical="center"/>
    </xf>
    <xf numFmtId="304" fontId="352" fillId="44" borderId="115" xfId="3404" applyNumberFormat="1" applyFont="1" applyFill="1" applyBorder="1" applyAlignment="1">
      <alignment horizontal="centerContinuous" vertical="center"/>
    </xf>
    <xf numFmtId="0" fontId="351" fillId="0" borderId="54" xfId="3404" quotePrefix="1" applyFont="1" applyBorder="1" applyAlignment="1" applyProtection="1">
      <alignment horizontal="center" vertical="center"/>
      <protection locked="0"/>
    </xf>
    <xf numFmtId="306" fontId="356" fillId="0" borderId="168" xfId="3404" applyNumberFormat="1" applyFont="1" applyBorder="1" applyAlignment="1">
      <alignment horizontal="centerContinuous" vertical="center"/>
    </xf>
    <xf numFmtId="0" fontId="9" fillId="3" borderId="4" xfId="2" applyFont="1" applyFill="1" applyBorder="1" applyAlignment="1">
      <alignment horizontal="center" vertical="center"/>
    </xf>
    <xf numFmtId="304" fontId="353" fillId="61" borderId="89" xfId="3404" applyNumberFormat="1" applyFont="1" applyFill="1" applyBorder="1" applyProtection="1">
      <alignment vertical="center"/>
      <protection locked="0"/>
    </xf>
    <xf numFmtId="304" fontId="353" fillId="61" borderId="67" xfId="3404" applyNumberFormat="1" applyFont="1" applyFill="1" applyBorder="1" applyProtection="1">
      <alignment vertical="center"/>
      <protection locked="0"/>
    </xf>
    <xf numFmtId="304" fontId="353" fillId="0" borderId="96" xfId="3404" applyNumberFormat="1" applyFont="1" applyBorder="1" applyAlignment="1">
      <alignment horizontal="left" vertical="center"/>
    </xf>
    <xf numFmtId="0" fontId="353" fillId="61" borderId="32" xfId="3404" applyFont="1" applyFill="1" applyBorder="1">
      <alignment vertical="center"/>
    </xf>
    <xf numFmtId="0" fontId="8" fillId="61" borderId="8" xfId="0" applyFont="1" applyFill="1" applyBorder="1" applyAlignment="1">
      <alignment horizontal="center" vertical="center"/>
    </xf>
    <xf numFmtId="0" fontId="274" fillId="61" borderId="47" xfId="0" applyFont="1" applyFill="1" applyBorder="1" applyAlignment="1">
      <alignment vertical="center"/>
    </xf>
    <xf numFmtId="0" fontId="356" fillId="0" borderId="91" xfId="3404" applyFont="1" applyBorder="1">
      <alignment vertical="center"/>
    </xf>
    <xf numFmtId="0" fontId="356" fillId="0" borderId="89" xfId="3404" applyFont="1" applyBorder="1" applyProtection="1">
      <alignment vertical="center"/>
      <protection locked="0"/>
    </xf>
    <xf numFmtId="0" fontId="356" fillId="0" borderId="32" xfId="3404" applyFont="1" applyBorder="1" applyProtection="1">
      <alignment vertical="center"/>
      <protection locked="0"/>
    </xf>
    <xf numFmtId="306" fontId="353" fillId="0" borderId="0" xfId="3404" applyNumberFormat="1" applyFont="1" applyAlignment="1" applyProtection="1">
      <alignment horizontal="justify" vertical="center"/>
      <protection locked="0"/>
    </xf>
    <xf numFmtId="306" fontId="353" fillId="0" borderId="0" xfId="3404" applyNumberFormat="1" applyFont="1">
      <alignment vertical="center"/>
    </xf>
    <xf numFmtId="305" fontId="353" fillId="0" borderId="25" xfId="3404" applyNumberFormat="1" applyFont="1" applyBorder="1" applyAlignment="1">
      <alignment horizontal="left" vertical="center"/>
    </xf>
    <xf numFmtId="306" fontId="353" fillId="0" borderId="178" xfId="3404" applyNumberFormat="1" applyFont="1" applyBorder="1" applyAlignment="1" applyProtection="1">
      <alignment vertical="center" wrapText="1"/>
      <protection locked="0"/>
    </xf>
    <xf numFmtId="304" fontId="353" fillId="0" borderId="179" xfId="3404" applyNumberFormat="1" applyFont="1" applyBorder="1" applyAlignment="1">
      <alignment vertical="center" wrapText="1"/>
    </xf>
    <xf numFmtId="306" fontId="356" fillId="61" borderId="87" xfId="3404" applyNumberFormat="1" applyFont="1" applyFill="1" applyBorder="1">
      <alignment vertical="center"/>
    </xf>
    <xf numFmtId="3" fontId="353" fillId="0" borderId="28" xfId="2596" applyNumberFormat="1" applyFont="1" applyBorder="1" applyAlignment="1" applyProtection="1">
      <alignment vertical="center"/>
      <protection locked="0"/>
    </xf>
    <xf numFmtId="0" fontId="353" fillId="0" borderId="28" xfId="3404" applyFont="1" applyBorder="1" applyProtection="1">
      <alignment vertical="center"/>
      <protection locked="0"/>
    </xf>
    <xf numFmtId="0" fontId="353" fillId="0" borderId="31" xfId="3404" applyFont="1" applyBorder="1" applyProtection="1">
      <alignment vertical="center"/>
      <protection locked="0"/>
    </xf>
    <xf numFmtId="306" fontId="352" fillId="6" borderId="5" xfId="3404" applyNumberFormat="1" applyFont="1" applyFill="1" applyBorder="1" applyAlignment="1" applyProtection="1">
      <alignment horizontal="center" vertical="center"/>
      <protection locked="0"/>
    </xf>
    <xf numFmtId="304" fontId="352" fillId="6" borderId="11" xfId="3404" applyNumberFormat="1" applyFont="1" applyFill="1" applyBorder="1">
      <alignment vertical="center"/>
    </xf>
    <xf numFmtId="304" fontId="352" fillId="6" borderId="5" xfId="3404" applyNumberFormat="1" applyFont="1" applyFill="1" applyBorder="1" applyProtection="1">
      <alignment vertical="center"/>
      <protection locked="0"/>
    </xf>
    <xf numFmtId="10" fontId="353" fillId="6" borderId="116" xfId="4568" applyNumberFormat="1" applyFont="1" applyFill="1" applyBorder="1" applyAlignment="1">
      <alignment vertical="center"/>
    </xf>
    <xf numFmtId="306" fontId="356" fillId="61" borderId="91" xfId="3404" applyNumberFormat="1" applyFont="1" applyFill="1" applyBorder="1">
      <alignment vertical="center"/>
    </xf>
    <xf numFmtId="0" fontId="356" fillId="61" borderId="10" xfId="3404" applyFont="1" applyFill="1" applyBorder="1">
      <alignment vertical="center"/>
    </xf>
    <xf numFmtId="0" fontId="364" fillId="61" borderId="47" xfId="1" applyFont="1" applyFill="1" applyBorder="1" applyAlignment="1">
      <alignment vertical="center" wrapText="1"/>
      <protection locked="0"/>
    </xf>
    <xf numFmtId="0" fontId="365" fillId="0" borderId="75" xfId="0" applyFont="1" applyBorder="1" applyAlignment="1">
      <alignment vertical="center" wrapText="1"/>
    </xf>
    <xf numFmtId="9" fontId="351" fillId="0" borderId="166" xfId="3404" quotePrefix="1" applyNumberFormat="1" applyFont="1" applyBorder="1" applyProtection="1">
      <alignment vertical="center"/>
      <protection locked="0"/>
    </xf>
    <xf numFmtId="9" fontId="351" fillId="0" borderId="25" xfId="3404" quotePrefix="1" applyNumberFormat="1" applyFont="1" applyBorder="1" applyProtection="1">
      <alignment vertical="center"/>
      <protection locked="0"/>
    </xf>
    <xf numFmtId="0" fontId="353" fillId="61" borderId="54" xfId="3404" applyFont="1" applyFill="1" applyBorder="1">
      <alignment vertical="center"/>
    </xf>
    <xf numFmtId="0" fontId="366" fillId="61" borderId="47" xfId="0" applyFont="1" applyFill="1" applyBorder="1" applyAlignment="1">
      <alignment vertical="center" wrapText="1"/>
    </xf>
    <xf numFmtId="0" fontId="356" fillId="61" borderId="168" xfId="3404" applyFont="1" applyFill="1" applyBorder="1" applyProtection="1">
      <alignment vertical="center"/>
      <protection locked="0"/>
    </xf>
    <xf numFmtId="0" fontId="353" fillId="61" borderId="10" xfId="3404" applyFont="1" applyFill="1" applyBorder="1">
      <alignment vertical="center"/>
    </xf>
    <xf numFmtId="0" fontId="353" fillId="61" borderId="0" xfId="3404" applyFont="1" applyFill="1">
      <alignment vertical="center"/>
    </xf>
    <xf numFmtId="14" fontId="352" fillId="5" borderId="148" xfId="3404" quotePrefix="1" applyNumberFormat="1" applyFont="1" applyFill="1" applyBorder="1" applyProtection="1">
      <alignment vertical="center"/>
      <protection locked="0"/>
    </xf>
    <xf numFmtId="304" fontId="352" fillId="0" borderId="109" xfId="3404" applyNumberFormat="1" applyFont="1" applyBorder="1" applyProtection="1">
      <alignment vertical="center"/>
      <protection locked="0"/>
    </xf>
    <xf numFmtId="0" fontId="367" fillId="61" borderId="87" xfId="3404" applyFont="1" applyFill="1" applyBorder="1">
      <alignment vertical="center"/>
    </xf>
    <xf numFmtId="0" fontId="356" fillId="0" borderId="92" xfId="3404" applyFont="1" applyBorder="1" applyProtection="1">
      <alignment vertical="center"/>
      <protection locked="0"/>
    </xf>
    <xf numFmtId="0" fontId="356" fillId="0" borderId="32" xfId="3404" quotePrefix="1" applyFont="1" applyBorder="1" applyProtection="1">
      <alignment vertical="center"/>
      <protection locked="0"/>
    </xf>
    <xf numFmtId="0" fontId="353" fillId="61" borderId="92" xfId="3404" applyFont="1" applyFill="1" applyBorder="1">
      <alignment vertical="center"/>
    </xf>
    <xf numFmtId="0" fontId="352" fillId="0" borderId="182" xfId="3404" applyFont="1" applyBorder="1" applyAlignment="1">
      <alignment horizontal="centerContinuous" vertical="center"/>
    </xf>
    <xf numFmtId="0" fontId="352" fillId="0" borderId="80" xfId="3404" applyFont="1" applyBorder="1" applyAlignment="1">
      <alignment horizontal="centerContinuous" vertical="center"/>
    </xf>
    <xf numFmtId="0" fontId="369" fillId="0" borderId="184" xfId="3404" applyFont="1" applyBorder="1" applyAlignment="1">
      <alignment horizontal="left" vertical="center"/>
    </xf>
    <xf numFmtId="0" fontId="369" fillId="0" borderId="109" xfId="3404" applyFont="1" applyBorder="1" applyAlignment="1" applyProtection="1">
      <alignment horizontal="centerContinuous" vertical="center"/>
      <protection locked="0"/>
    </xf>
    <xf numFmtId="0" fontId="369" fillId="0" borderId="109" xfId="3404" applyFont="1" applyBorder="1" applyAlignment="1">
      <alignment horizontal="centerContinuous" vertical="center"/>
    </xf>
    <xf numFmtId="0" fontId="369" fillId="0" borderId="0" xfId="3404" applyFont="1">
      <alignment vertical="center"/>
    </xf>
    <xf numFmtId="0" fontId="353" fillId="0" borderId="99" xfId="3404" applyFont="1" applyBorder="1" applyAlignment="1">
      <alignment horizontal="left" vertical="center"/>
    </xf>
    <xf numFmtId="0" fontId="353" fillId="0" borderId="100" xfId="3404" applyFont="1" applyBorder="1">
      <alignment vertical="center"/>
    </xf>
    <xf numFmtId="0" fontId="353" fillId="0" borderId="104" xfId="3404" applyFont="1" applyBorder="1">
      <alignment vertical="center"/>
    </xf>
    <xf numFmtId="0" fontId="353" fillId="0" borderId="105" xfId="3404" applyFont="1" applyBorder="1" applyAlignment="1">
      <alignment horizontal="left" vertical="center"/>
    </xf>
    <xf numFmtId="0" fontId="353" fillId="0" borderId="189" xfId="3404" applyFont="1" applyBorder="1">
      <alignment vertical="center"/>
    </xf>
    <xf numFmtId="0" fontId="356" fillId="61" borderId="101" xfId="3404" applyFont="1" applyFill="1" applyBorder="1">
      <alignment vertical="center"/>
    </xf>
    <xf numFmtId="0" fontId="353" fillId="0" borderId="95" xfId="3404" applyFont="1" applyBorder="1">
      <alignment vertical="center"/>
    </xf>
    <xf numFmtId="0" fontId="353" fillId="0" borderId="190" xfId="3404" applyFont="1" applyBorder="1">
      <alignment vertical="center"/>
    </xf>
    <xf numFmtId="0" fontId="353" fillId="0" borderId="191" xfId="3404" applyFont="1" applyBorder="1">
      <alignment vertical="center"/>
    </xf>
    <xf numFmtId="0" fontId="369" fillId="0" borderId="185" xfId="3404" applyFont="1" applyBorder="1" applyAlignment="1">
      <alignment horizontal="center" vertical="center"/>
    </xf>
    <xf numFmtId="306" fontId="352" fillId="29" borderId="192" xfId="3404" applyNumberFormat="1" applyFont="1" applyFill="1" applyBorder="1" applyAlignment="1">
      <alignment horizontal="centerContinuous" vertical="center"/>
    </xf>
    <xf numFmtId="0" fontId="352" fillId="29" borderId="193" xfId="3404" applyFont="1" applyFill="1" applyBorder="1" applyAlignment="1">
      <alignment horizontal="centerContinuous" vertical="center"/>
    </xf>
    <xf numFmtId="306" fontId="353" fillId="0" borderId="99" xfId="3404" applyNumberFormat="1" applyFont="1" applyBorder="1">
      <alignment vertical="center"/>
    </xf>
    <xf numFmtId="0" fontId="353" fillId="0" borderId="94" xfId="3404" applyFont="1" applyBorder="1">
      <alignment vertical="center"/>
    </xf>
    <xf numFmtId="0" fontId="352" fillId="29" borderId="194" xfId="3404" applyFont="1" applyFill="1" applyBorder="1" applyAlignment="1">
      <alignment horizontal="centerContinuous" vertical="center"/>
    </xf>
    <xf numFmtId="0" fontId="353" fillId="29" borderId="195" xfId="3404" applyFont="1" applyFill="1" applyBorder="1" applyAlignment="1">
      <alignment horizontal="centerContinuous" vertical="center"/>
    </xf>
    <xf numFmtId="0" fontId="353" fillId="29" borderId="196" xfId="3404" applyFont="1" applyFill="1" applyBorder="1" applyAlignment="1">
      <alignment horizontal="centerContinuous" vertical="center"/>
    </xf>
    <xf numFmtId="0" fontId="352" fillId="0" borderId="113" xfId="3404" applyFont="1" applyBorder="1" applyAlignment="1">
      <alignment horizontal="centerContinuous" vertical="center"/>
    </xf>
    <xf numFmtId="0" fontId="352" fillId="29" borderId="197" xfId="3404" applyFont="1" applyFill="1" applyBorder="1" applyAlignment="1">
      <alignment horizontal="centerContinuous" vertical="center"/>
    </xf>
    <xf numFmtId="0" fontId="353" fillId="0" borderId="190" xfId="3404" applyFont="1" applyBorder="1" applyProtection="1">
      <alignment vertical="center"/>
      <protection locked="0"/>
    </xf>
    <xf numFmtId="185" fontId="353" fillId="0" borderId="190" xfId="4569" applyNumberFormat="1" applyFont="1" applyBorder="1" applyAlignment="1" applyProtection="1">
      <alignment vertical="center"/>
      <protection locked="0"/>
    </xf>
    <xf numFmtId="0" fontId="353" fillId="0" borderId="116" xfId="3404" applyFont="1" applyBorder="1" applyProtection="1">
      <alignment vertical="center"/>
      <protection locked="0"/>
    </xf>
    <xf numFmtId="0" fontId="353" fillId="0" borderId="97" xfId="3404" applyFont="1" applyBorder="1">
      <alignment vertical="center"/>
    </xf>
    <xf numFmtId="0" fontId="353" fillId="0" borderId="116" xfId="3404" applyFont="1" applyBorder="1">
      <alignment vertical="center"/>
    </xf>
    <xf numFmtId="306" fontId="352" fillId="0" borderId="192" xfId="3404" applyNumberFormat="1" applyFont="1" applyBorder="1" applyAlignment="1">
      <alignment horizontal="centerContinuous" vertical="center"/>
    </xf>
    <xf numFmtId="0" fontId="352" fillId="0" borderId="193" xfId="3404" applyFont="1" applyBorder="1" applyAlignment="1">
      <alignment horizontal="centerContinuous" vertical="center"/>
    </xf>
    <xf numFmtId="0" fontId="352" fillId="0" borderId="197" xfId="3404" applyFont="1" applyBorder="1" applyAlignment="1">
      <alignment horizontal="centerContinuous" vertical="center"/>
    </xf>
    <xf numFmtId="305" fontId="353" fillId="0" borderId="102" xfId="3404" applyNumberFormat="1" applyFont="1" applyBorder="1" applyAlignment="1">
      <alignment horizontal="left" vertical="center"/>
    </xf>
    <xf numFmtId="306" fontId="353" fillId="0" borderId="190" xfId="3404" applyNumberFormat="1" applyFont="1" applyBorder="1">
      <alignment vertical="center"/>
    </xf>
    <xf numFmtId="305" fontId="353" fillId="0" borderId="106" xfId="3404" applyNumberFormat="1" applyFont="1" applyBorder="1" applyAlignment="1">
      <alignment horizontal="left" vertical="center"/>
    </xf>
    <xf numFmtId="306" fontId="353" fillId="0" borderId="191" xfId="3404" applyNumberFormat="1" applyFont="1" applyBorder="1">
      <alignment vertical="center"/>
    </xf>
    <xf numFmtId="0" fontId="353" fillId="0" borderId="94" xfId="3404" applyFont="1" applyBorder="1" applyAlignment="1" applyProtection="1">
      <alignment horizontal="center" vertical="center"/>
      <protection locked="0"/>
    </xf>
    <xf numFmtId="0" fontId="353" fillId="0" borderId="102" xfId="3404" applyFont="1" applyBorder="1" applyAlignment="1" applyProtection="1">
      <alignment horizontal="center" vertical="center"/>
      <protection locked="0"/>
    </xf>
    <xf numFmtId="306" fontId="353" fillId="0" borderId="102" xfId="3404" applyNumberFormat="1" applyFont="1" applyBorder="1" applyAlignment="1" applyProtection="1">
      <alignment horizontal="center" vertical="center"/>
      <protection locked="0"/>
    </xf>
    <xf numFmtId="0" fontId="353" fillId="0" borderId="106" xfId="3404" applyFont="1" applyBorder="1" applyAlignment="1" applyProtection="1">
      <alignment horizontal="center" vertical="center"/>
      <protection locked="0"/>
    </xf>
    <xf numFmtId="306" fontId="352" fillId="29" borderId="187" xfId="3404" applyNumberFormat="1" applyFont="1" applyFill="1" applyBorder="1" applyAlignment="1">
      <alignment horizontal="centerContinuous" vertical="center"/>
    </xf>
    <xf numFmtId="0" fontId="352" fillId="29" borderId="186" xfId="3404" applyFont="1" applyFill="1" applyBorder="1" applyAlignment="1">
      <alignment horizontal="centerContinuous" vertical="center"/>
    </xf>
    <xf numFmtId="0" fontId="352" fillId="29" borderId="188" xfId="3404" applyFont="1" applyFill="1" applyBorder="1" applyAlignment="1">
      <alignment horizontal="centerContinuous" vertical="center"/>
    </xf>
    <xf numFmtId="306" fontId="353" fillId="0" borderId="91" xfId="3404" applyNumberFormat="1" applyFont="1" applyBorder="1">
      <alignment vertical="center"/>
    </xf>
    <xf numFmtId="0" fontId="353" fillId="0" borderId="199" xfId="3404" applyFont="1" applyBorder="1" applyProtection="1">
      <alignment vertical="center"/>
      <protection locked="0"/>
    </xf>
    <xf numFmtId="306" fontId="352" fillId="0" borderId="187" xfId="3404" applyNumberFormat="1" applyFont="1" applyBorder="1" applyAlignment="1">
      <alignment horizontal="centerContinuous" vertical="center"/>
    </xf>
    <xf numFmtId="0" fontId="352" fillId="0" borderId="186" xfId="3404" applyFont="1" applyBorder="1" applyAlignment="1">
      <alignment horizontal="centerContinuous" vertical="center"/>
    </xf>
    <xf numFmtId="0" fontId="352" fillId="0" borderId="188" xfId="3404" applyFont="1" applyBorder="1" applyAlignment="1">
      <alignment horizontal="centerContinuous" vertical="center"/>
    </xf>
    <xf numFmtId="0" fontId="370" fillId="0" borderId="84" xfId="3404" quotePrefix="1" applyFont="1" applyBorder="1" applyProtection="1">
      <alignment vertical="center"/>
      <protection locked="0"/>
    </xf>
    <xf numFmtId="0" fontId="353" fillId="79" borderId="42" xfId="3404" applyFont="1" applyFill="1" applyBorder="1" applyAlignment="1">
      <alignment horizontal="centerContinuous" vertical="center"/>
    </xf>
    <xf numFmtId="14" fontId="353" fillId="79" borderId="181" xfId="3404" applyNumberFormat="1" applyFont="1" applyFill="1" applyBorder="1" applyAlignment="1">
      <alignment horizontal="right" vertical="center"/>
    </xf>
    <xf numFmtId="0" fontId="361" fillId="0" borderId="143" xfId="3404" applyFont="1" applyBorder="1" applyAlignment="1">
      <alignment horizontal="centerContinuous" vertical="center"/>
    </xf>
    <xf numFmtId="0" fontId="352" fillId="0" borderId="200" xfId="3404" applyFont="1" applyBorder="1" applyAlignment="1" applyProtection="1">
      <alignment horizontal="centerContinuous" vertical="center"/>
      <protection locked="0"/>
    </xf>
    <xf numFmtId="0" fontId="353" fillId="0" borderId="195" xfId="3404" applyFont="1" applyBorder="1" applyAlignment="1">
      <alignment horizontal="centerContinuous" vertical="center"/>
    </xf>
    <xf numFmtId="0" fontId="353" fillId="0" borderId="196" xfId="3404" applyFont="1" applyBorder="1" applyAlignment="1">
      <alignment horizontal="centerContinuous" vertical="center"/>
    </xf>
    <xf numFmtId="0" fontId="368" fillId="0" borderId="174" xfId="3404" applyFont="1" applyBorder="1" applyAlignment="1">
      <alignment horizontal="centerContinuous" vertical="center"/>
    </xf>
    <xf numFmtId="0" fontId="352" fillId="0" borderId="201" xfId="3404" applyFont="1" applyBorder="1" applyAlignment="1" applyProtection="1">
      <alignment horizontal="centerContinuous" vertical="center"/>
      <protection locked="0"/>
    </xf>
    <xf numFmtId="0" fontId="353" fillId="0" borderId="44" xfId="3404" applyFont="1" applyBorder="1" applyAlignment="1">
      <alignment horizontal="centerContinuous" vertical="center"/>
    </xf>
    <xf numFmtId="0" fontId="353" fillId="0" borderId="177" xfId="3404" applyFont="1" applyBorder="1" applyAlignment="1">
      <alignment horizontal="centerContinuous" vertical="center"/>
    </xf>
    <xf numFmtId="0" fontId="371" fillId="79" borderId="180" xfId="3404" applyFont="1" applyFill="1" applyBorder="1" applyAlignment="1">
      <alignment horizontal="centerContinuous" vertical="center"/>
    </xf>
    <xf numFmtId="0" fontId="353" fillId="0" borderId="202" xfId="3404" applyFont="1" applyBorder="1" applyAlignment="1">
      <alignment horizontal="left" vertical="center"/>
    </xf>
    <xf numFmtId="0" fontId="356" fillId="61" borderId="103" xfId="3404" applyFont="1" applyFill="1" applyBorder="1">
      <alignment vertical="center"/>
    </xf>
    <xf numFmtId="0" fontId="353" fillId="0" borderId="160" xfId="3404" applyFont="1" applyBorder="1" applyAlignment="1">
      <alignment horizontal="left" vertical="center"/>
    </xf>
    <xf numFmtId="0" fontId="351" fillId="0" borderId="102" xfId="3404" quotePrefix="1" applyFont="1" applyBorder="1" applyAlignment="1" applyProtection="1">
      <alignment horizontal="center" vertical="center"/>
      <protection locked="0"/>
    </xf>
    <xf numFmtId="0" fontId="353" fillId="0" borderId="102" xfId="3404" applyFont="1" applyBorder="1" applyAlignment="1">
      <alignment horizontal="center" vertical="center"/>
    </xf>
    <xf numFmtId="0" fontId="351" fillId="0" borderId="190" xfId="3404" applyFont="1" applyBorder="1" applyProtection="1">
      <alignment vertical="center"/>
      <protection locked="0"/>
    </xf>
    <xf numFmtId="9" fontId="351" fillId="0" borderId="190" xfId="3404" quotePrefix="1" applyNumberFormat="1" applyFont="1" applyBorder="1" applyProtection="1">
      <alignment vertical="center"/>
      <protection locked="0"/>
    </xf>
    <xf numFmtId="304" fontId="353" fillId="0" borderId="102" xfId="3404" applyNumberFormat="1" applyFont="1" applyBorder="1">
      <alignment vertical="center"/>
    </xf>
    <xf numFmtId="0" fontId="353" fillId="0" borderId="190" xfId="2596" applyNumberFormat="1" applyFont="1" applyBorder="1" applyAlignment="1" applyProtection="1">
      <alignment horizontal="center" vertical="center"/>
      <protection locked="0"/>
    </xf>
    <xf numFmtId="0" fontId="353" fillId="0" borderId="106" xfId="3404" applyFont="1" applyBorder="1">
      <alignment vertical="center"/>
    </xf>
    <xf numFmtId="0" fontId="353" fillId="0" borderId="99" xfId="3404" applyFont="1" applyBorder="1">
      <alignment vertical="center"/>
    </xf>
    <xf numFmtId="0" fontId="353" fillId="0" borderId="203" xfId="3404" applyFont="1" applyBorder="1" applyProtection="1">
      <alignment vertical="center"/>
      <protection locked="0"/>
    </xf>
    <xf numFmtId="306" fontId="352" fillId="0" borderId="182" xfId="3404" applyNumberFormat="1" applyFont="1" applyBorder="1" applyAlignment="1">
      <alignment horizontal="center" vertical="center"/>
    </xf>
    <xf numFmtId="0" fontId="352" fillId="0" borderId="106" xfId="3404" applyFont="1" applyBorder="1" applyAlignment="1" applyProtection="1">
      <alignment horizontal="center" vertical="center"/>
      <protection locked="0"/>
    </xf>
    <xf numFmtId="0" fontId="352" fillId="0" borderId="80" xfId="3404" applyFont="1" applyBorder="1" applyAlignment="1" applyProtection="1">
      <alignment horizontal="center" vertical="center"/>
      <protection locked="0"/>
    </xf>
    <xf numFmtId="0" fontId="352" fillId="0" borderId="191" xfId="3404" applyFont="1" applyBorder="1" applyAlignment="1" applyProtection="1">
      <alignment horizontal="center" vertical="center"/>
      <protection locked="0"/>
    </xf>
    <xf numFmtId="3" fontId="353" fillId="0" borderId="27" xfId="3404" applyNumberFormat="1" applyFont="1" applyBorder="1" applyAlignment="1" applyProtection="1">
      <alignment horizontal="center" vertical="center"/>
      <protection locked="0"/>
    </xf>
    <xf numFmtId="3" fontId="353" fillId="0" borderId="102" xfId="2596" applyNumberFormat="1" applyFont="1" applyBorder="1" applyAlignment="1" applyProtection="1">
      <alignment horizontal="center" vertical="center"/>
      <protection locked="0"/>
    </xf>
    <xf numFmtId="3" fontId="353" fillId="0" borderId="28" xfId="2596" applyNumberFormat="1" applyFont="1" applyBorder="1" applyAlignment="1" applyProtection="1">
      <alignment horizontal="center" vertical="center"/>
      <protection locked="0"/>
    </xf>
    <xf numFmtId="0" fontId="353" fillId="0" borderId="190" xfId="3404" applyFont="1" applyBorder="1" applyAlignment="1">
      <alignment horizontal="center" vertical="center"/>
    </xf>
    <xf numFmtId="304" fontId="353" fillId="0" borderId="102" xfId="3404" applyNumberFormat="1" applyFont="1" applyBorder="1" applyProtection="1">
      <alignment vertical="center"/>
      <protection locked="0"/>
    </xf>
    <xf numFmtId="306" fontId="356" fillId="0" borderId="102" xfId="3404" applyNumberFormat="1" applyFont="1" applyBorder="1" applyAlignment="1" applyProtection="1">
      <alignment horizontal="center" vertical="center"/>
      <protection locked="0"/>
    </xf>
    <xf numFmtId="0" fontId="351" fillId="0" borderId="102" xfId="3404" applyFont="1" applyBorder="1" applyAlignment="1" applyProtection="1">
      <alignment horizontal="center" vertical="center"/>
      <protection locked="0"/>
    </xf>
    <xf numFmtId="0" fontId="353" fillId="0" borderId="102" xfId="3404" quotePrefix="1" applyFont="1" applyBorder="1" applyAlignment="1" applyProtection="1">
      <alignment horizontal="center" vertical="center" wrapText="1"/>
      <protection locked="0"/>
    </xf>
    <xf numFmtId="0" fontId="353" fillId="0" borderId="102" xfId="3404" applyFont="1" applyBorder="1" applyAlignment="1" applyProtection="1">
      <alignment horizontal="center" vertical="center" wrapText="1"/>
      <protection locked="0"/>
    </xf>
    <xf numFmtId="304" fontId="353" fillId="0" borderId="99" xfId="3404" applyNumberFormat="1" applyFont="1" applyBorder="1">
      <alignment vertical="center"/>
    </xf>
    <xf numFmtId="304" fontId="353" fillId="0" borderId="94" xfId="3404" applyNumberFormat="1" applyFont="1" applyBorder="1" applyAlignment="1">
      <alignment horizontal="center" vertical="center"/>
    </xf>
    <xf numFmtId="0" fontId="353" fillId="0" borderId="95" xfId="3404" applyFont="1" applyBorder="1" applyAlignment="1">
      <alignment horizontal="center" vertical="center"/>
    </xf>
    <xf numFmtId="0" fontId="353" fillId="0" borderId="106" xfId="3404" applyFont="1" applyBorder="1" applyAlignment="1">
      <alignment horizontal="center" vertical="center"/>
    </xf>
    <xf numFmtId="0" fontId="353" fillId="0" borderId="191" xfId="3404" applyFont="1" applyBorder="1" applyAlignment="1">
      <alignment horizontal="center" vertical="center"/>
    </xf>
    <xf numFmtId="306" fontId="352" fillId="0" borderId="78" xfId="3404" applyNumberFormat="1" applyFont="1" applyBorder="1" applyAlignment="1">
      <alignment horizontal="center" vertical="center"/>
    </xf>
    <xf numFmtId="0" fontId="352" fillId="0" borderId="205" xfId="3404" applyFont="1" applyBorder="1" applyAlignment="1" applyProtection="1">
      <alignment horizontal="center" vertical="center"/>
      <protection locked="0"/>
    </xf>
    <xf numFmtId="0" fontId="352" fillId="0" borderId="206" xfId="3404" applyFont="1" applyBorder="1" applyAlignment="1" applyProtection="1">
      <alignment horizontal="center" vertical="center"/>
      <protection locked="0"/>
    </xf>
    <xf numFmtId="0" fontId="352" fillId="0" borderId="207" xfId="3404" applyFont="1" applyBorder="1" applyAlignment="1" applyProtection="1">
      <alignment horizontal="center" vertical="center"/>
      <protection locked="0"/>
    </xf>
    <xf numFmtId="0" fontId="353" fillId="0" borderId="106" xfId="3404" applyFont="1" applyBorder="1" applyAlignment="1" applyProtection="1">
      <alignment horizontal="center" vertical="center" wrapText="1"/>
      <protection locked="0"/>
    </xf>
    <xf numFmtId="304" fontId="353" fillId="0" borderId="106" xfId="3404" applyNumberFormat="1" applyFont="1" applyBorder="1" applyProtection="1">
      <alignment vertical="center"/>
      <protection locked="0"/>
    </xf>
    <xf numFmtId="9" fontId="351" fillId="0" borderId="191" xfId="3404" quotePrefix="1" applyNumberFormat="1" applyFont="1" applyBorder="1" applyProtection="1">
      <alignment vertical="center"/>
      <protection locked="0"/>
    </xf>
    <xf numFmtId="0" fontId="352" fillId="0" borderId="112" xfId="3404" applyFont="1" applyBorder="1" applyAlignment="1">
      <alignment horizontal="center" vertical="center"/>
    </xf>
    <xf numFmtId="0" fontId="352" fillId="0" borderId="113" xfId="3404" applyFont="1" applyBorder="1" applyAlignment="1">
      <alignment horizontal="center" vertical="center"/>
    </xf>
    <xf numFmtId="306" fontId="352" fillId="61" borderId="187" xfId="3404" applyNumberFormat="1" applyFont="1" applyFill="1" applyBorder="1" applyAlignment="1">
      <alignment horizontal="centerContinuous" vertical="center"/>
    </xf>
    <xf numFmtId="0" fontId="352" fillId="61" borderId="186" xfId="3404" applyFont="1" applyFill="1" applyBorder="1" applyAlignment="1">
      <alignment horizontal="centerContinuous" vertical="center"/>
    </xf>
    <xf numFmtId="0" fontId="352" fillId="61" borderId="188" xfId="3404" applyFont="1" applyFill="1" applyBorder="1" applyAlignment="1">
      <alignment horizontal="centerContinuous" vertical="center"/>
    </xf>
    <xf numFmtId="185" fontId="353" fillId="0" borderId="0" xfId="4569" applyNumberFormat="1" applyFont="1" applyFill="1" applyBorder="1" applyAlignment="1">
      <alignment vertical="center"/>
    </xf>
    <xf numFmtId="185" fontId="352" fillId="0" borderId="162" xfId="4569" applyNumberFormat="1" applyFont="1" applyFill="1" applyBorder="1" applyAlignment="1">
      <alignment vertical="center"/>
    </xf>
    <xf numFmtId="185" fontId="352" fillId="0" borderId="162" xfId="4569" applyNumberFormat="1" applyFont="1" applyFill="1" applyBorder="1" applyAlignment="1" applyProtection="1">
      <alignment vertical="center"/>
      <protection locked="0"/>
    </xf>
    <xf numFmtId="185" fontId="352" fillId="0" borderId="0" xfId="4569" applyNumberFormat="1" applyFont="1" applyFill="1" applyBorder="1" applyAlignment="1">
      <alignment vertical="center"/>
    </xf>
    <xf numFmtId="185" fontId="353" fillId="0" borderId="94" xfId="4569" quotePrefix="1" applyNumberFormat="1" applyFont="1" applyBorder="1" applyAlignment="1">
      <alignment horizontal="centerContinuous" vertical="center" wrapText="1"/>
    </xf>
    <xf numFmtId="185" fontId="353" fillId="0" borderId="94" xfId="4569" applyNumberFormat="1" applyFont="1" applyBorder="1" applyAlignment="1">
      <alignment vertical="center"/>
    </xf>
    <xf numFmtId="185" fontId="353" fillId="0" borderId="95" xfId="4569" applyNumberFormat="1" applyFont="1" applyBorder="1" applyAlignment="1">
      <alignment vertical="center"/>
    </xf>
    <xf numFmtId="185" fontId="353" fillId="0" borderId="102" xfId="4569" quotePrefix="1" applyNumberFormat="1" applyFont="1" applyBorder="1" applyAlignment="1">
      <alignment horizontal="centerContinuous" vertical="center" wrapText="1"/>
    </xf>
    <xf numFmtId="185" fontId="353" fillId="0" borderId="102" xfId="4569" applyNumberFormat="1" applyFont="1" applyBorder="1" applyAlignment="1">
      <alignment vertical="center"/>
    </xf>
    <xf numFmtId="185" fontId="353" fillId="0" borderId="190" xfId="4569" applyNumberFormat="1" applyFont="1" applyBorder="1" applyAlignment="1">
      <alignment vertical="center"/>
    </xf>
    <xf numFmtId="185" fontId="353" fillId="0" borderId="102" xfId="4569" applyNumberFormat="1" applyFont="1" applyBorder="1" applyAlignment="1">
      <alignment horizontal="centerContinuous" vertical="center" wrapText="1"/>
    </xf>
    <xf numFmtId="185" fontId="353" fillId="0" borderId="106" xfId="4569" quotePrefix="1" applyNumberFormat="1" applyFont="1" applyBorder="1" applyAlignment="1">
      <alignment horizontal="centerContinuous" vertical="center" wrapText="1"/>
    </xf>
    <xf numFmtId="185" fontId="352" fillId="0" borderId="106" xfId="4569" applyNumberFormat="1" applyFont="1" applyBorder="1" applyAlignment="1">
      <alignment vertical="center"/>
    </xf>
    <xf numFmtId="185" fontId="353" fillId="0" borderId="191" xfId="4569" applyNumberFormat="1" applyFont="1" applyBorder="1" applyAlignment="1">
      <alignment vertical="center"/>
    </xf>
    <xf numFmtId="185" fontId="353" fillId="0" borderId="102" xfId="4569" applyNumberFormat="1" applyFont="1" applyBorder="1" applyAlignment="1" applyProtection="1">
      <alignment vertical="center"/>
      <protection locked="0"/>
    </xf>
    <xf numFmtId="185" fontId="372" fillId="0" borderId="102" xfId="4569" quotePrefix="1" applyNumberFormat="1" applyFont="1" applyBorder="1" applyAlignment="1">
      <alignment horizontal="centerContinuous" vertical="center" wrapText="1"/>
    </xf>
    <xf numFmtId="185" fontId="372" fillId="0" borderId="102" xfId="4569" applyNumberFormat="1" applyFont="1" applyBorder="1" applyAlignment="1" applyProtection="1">
      <alignment vertical="center"/>
      <protection locked="0"/>
    </xf>
    <xf numFmtId="185" fontId="372" fillId="0" borderId="190" xfId="4569" applyNumberFormat="1" applyFont="1" applyBorder="1" applyAlignment="1">
      <alignment vertical="center"/>
    </xf>
    <xf numFmtId="0" fontId="372" fillId="0" borderId="0" xfId="3404" applyFont="1">
      <alignment vertical="center"/>
    </xf>
    <xf numFmtId="185" fontId="372" fillId="0" borderId="0" xfId="4569" applyNumberFormat="1" applyFont="1" applyBorder="1" applyAlignment="1">
      <alignment vertical="center"/>
    </xf>
    <xf numFmtId="185" fontId="353" fillId="61" borderId="186" xfId="4569" quotePrefix="1" applyNumberFormat="1" applyFont="1" applyFill="1" applyBorder="1" applyAlignment="1">
      <alignment horizontal="centerContinuous" vertical="center" wrapText="1"/>
    </xf>
    <xf numFmtId="185" fontId="352" fillId="0" borderId="208" xfId="4569" applyNumberFormat="1" applyFont="1" applyFill="1" applyBorder="1" applyAlignment="1" applyProtection="1">
      <alignment horizontal="center" vertical="center"/>
      <protection locked="0"/>
    </xf>
    <xf numFmtId="185" fontId="352" fillId="0" borderId="188" xfId="4569" applyNumberFormat="1" applyFont="1" applyFill="1" applyBorder="1" applyAlignment="1">
      <alignment vertical="center"/>
    </xf>
    <xf numFmtId="185" fontId="353" fillId="0" borderId="99" xfId="4569" applyNumberFormat="1" applyFont="1" applyBorder="1" applyAlignment="1">
      <alignment horizontal="left" vertical="center"/>
    </xf>
    <xf numFmtId="185" fontId="353" fillId="0" borderId="101" xfId="4569" applyNumberFormat="1" applyFont="1" applyBorder="1" applyAlignment="1">
      <alignment horizontal="left" vertical="center"/>
    </xf>
    <xf numFmtId="185" fontId="372" fillId="0" borderId="101" xfId="4569" applyNumberFormat="1" applyFont="1" applyBorder="1" applyAlignment="1">
      <alignment horizontal="left" vertical="center"/>
    </xf>
    <xf numFmtId="185" fontId="356" fillId="0" borderId="101" xfId="4569" applyNumberFormat="1" applyFont="1" applyBorder="1" applyAlignment="1">
      <alignment horizontal="left" vertical="center"/>
    </xf>
    <xf numFmtId="185" fontId="352" fillId="0" borderId="105" xfId="4569" applyNumberFormat="1" applyFont="1" applyBorder="1" applyAlignment="1">
      <alignment horizontal="left" vertical="center" wrapText="1"/>
    </xf>
    <xf numFmtId="0" fontId="353" fillId="0" borderId="82" xfId="3404" applyFont="1" applyBorder="1" applyAlignment="1" applyProtection="1">
      <alignment horizontal="center" vertical="center"/>
      <protection locked="0"/>
    </xf>
    <xf numFmtId="0" fontId="353" fillId="0" borderId="206" xfId="3404" applyFont="1" applyBorder="1">
      <alignment vertical="center"/>
    </xf>
    <xf numFmtId="185" fontId="353" fillId="0" borderId="101" xfId="4569" applyNumberFormat="1" applyFont="1" applyBorder="1" applyAlignment="1" applyProtection="1">
      <alignment vertical="center" wrapText="1"/>
      <protection locked="0"/>
    </xf>
    <xf numFmtId="185" fontId="353" fillId="0" borderId="190" xfId="4569" applyNumberFormat="1" applyFont="1" applyBorder="1" applyAlignment="1">
      <alignment vertical="center" wrapText="1"/>
    </xf>
    <xf numFmtId="185" fontId="353" fillId="0" borderId="101" xfId="4569" applyNumberFormat="1" applyFont="1" applyBorder="1" applyAlignment="1" applyProtection="1">
      <alignment vertical="center"/>
      <protection locked="0"/>
    </xf>
    <xf numFmtId="185" fontId="356" fillId="61" borderId="101" xfId="4569" applyNumberFormat="1" applyFont="1" applyFill="1" applyBorder="1" applyAlignment="1" applyProtection="1">
      <alignment vertical="center"/>
      <protection locked="0"/>
    </xf>
    <xf numFmtId="185" fontId="352" fillId="0" borderId="105" xfId="4569" applyNumberFormat="1" applyFont="1" applyFill="1" applyBorder="1" applyAlignment="1" applyProtection="1">
      <alignment horizontal="center" vertical="center"/>
      <protection locked="0"/>
    </xf>
    <xf numFmtId="185" fontId="352" fillId="0" borderId="106" xfId="4569" applyNumberFormat="1" applyFont="1" applyFill="1" applyBorder="1" applyAlignment="1">
      <alignment vertical="center"/>
    </xf>
    <xf numFmtId="185" fontId="352" fillId="0" borderId="106" xfId="4569" applyNumberFormat="1" applyFont="1" applyFill="1" applyBorder="1" applyAlignment="1" applyProtection="1">
      <alignment vertical="center"/>
      <protection locked="0"/>
    </xf>
    <xf numFmtId="185" fontId="353" fillId="0" borderId="191" xfId="4569" applyNumberFormat="1" applyFont="1" applyFill="1" applyBorder="1" applyAlignment="1">
      <alignment vertical="center"/>
    </xf>
    <xf numFmtId="185" fontId="353" fillId="0" borderId="110" xfId="4569" applyNumberFormat="1" applyFont="1" applyBorder="1" applyAlignment="1" applyProtection="1">
      <alignment vertical="center" wrapText="1"/>
      <protection locked="0"/>
    </xf>
    <xf numFmtId="185" fontId="353" fillId="0" borderId="27" xfId="4569" applyNumberFormat="1" applyFont="1" applyBorder="1" applyAlignment="1">
      <alignment vertical="center"/>
    </xf>
    <xf numFmtId="185" fontId="353" fillId="0" borderId="27" xfId="4569" applyNumberFormat="1" applyFont="1" applyBorder="1" applyAlignment="1" applyProtection="1">
      <alignment vertical="center"/>
      <protection locked="0"/>
    </xf>
    <xf numFmtId="185" fontId="353" fillId="0" borderId="203" xfId="4569" applyNumberFormat="1" applyFont="1" applyBorder="1" applyAlignment="1">
      <alignment vertical="center" wrapText="1"/>
    </xf>
    <xf numFmtId="306" fontId="352" fillId="0" borderId="157" xfId="3404" applyNumberFormat="1" applyFont="1" applyBorder="1" applyAlignment="1">
      <alignment horizontal="center" vertical="center"/>
    </xf>
    <xf numFmtId="0" fontId="352" fillId="0" borderId="204" xfId="3404" applyFont="1" applyBorder="1" applyAlignment="1">
      <alignment horizontal="center" vertical="center"/>
    </xf>
    <xf numFmtId="0" fontId="352" fillId="0" borderId="198" xfId="3404" applyFont="1" applyBorder="1" applyAlignment="1">
      <alignment horizontal="center" vertical="center"/>
    </xf>
    <xf numFmtId="185" fontId="353" fillId="0" borderId="99" xfId="4569" applyNumberFormat="1" applyFont="1" applyBorder="1" applyAlignment="1" applyProtection="1">
      <alignment vertical="center"/>
      <protection locked="0"/>
    </xf>
    <xf numFmtId="185" fontId="353" fillId="0" borderId="94" xfId="4569" applyNumberFormat="1" applyFont="1" applyBorder="1" applyAlignment="1" applyProtection="1">
      <alignment vertical="center"/>
      <protection locked="0"/>
    </xf>
    <xf numFmtId="185" fontId="356" fillId="0" borderId="102" xfId="4569" applyNumberFormat="1" applyFont="1" applyBorder="1" applyAlignment="1">
      <alignment vertical="center"/>
    </xf>
    <xf numFmtId="185" fontId="356" fillId="0" borderId="102" xfId="4569" applyNumberFormat="1" applyFont="1" applyBorder="1" applyAlignment="1" applyProtection="1">
      <alignment vertical="center"/>
      <protection locked="0"/>
    </xf>
    <xf numFmtId="185" fontId="353" fillId="0" borderId="102" xfId="4569" quotePrefix="1" applyNumberFormat="1" applyFont="1" applyBorder="1" applyAlignment="1">
      <alignment vertical="center"/>
    </xf>
    <xf numFmtId="185" fontId="353" fillId="0" borderId="102" xfId="4569" applyNumberFormat="1" applyFont="1" applyBorder="1" applyAlignment="1">
      <alignment horizontal="center" vertical="center"/>
    </xf>
    <xf numFmtId="185" fontId="356" fillId="61" borderId="105" xfId="4569" applyNumberFormat="1" applyFont="1" applyFill="1" applyBorder="1" applyAlignment="1" applyProtection="1">
      <alignment vertical="center"/>
      <protection locked="0"/>
    </xf>
    <xf numFmtId="185" fontId="353" fillId="0" borderId="106" xfId="4569" applyNumberFormat="1" applyFont="1" applyBorder="1" applyAlignment="1">
      <alignment vertical="center"/>
    </xf>
    <xf numFmtId="185" fontId="353" fillId="0" borderId="106" xfId="4569" applyNumberFormat="1" applyFont="1" applyBorder="1" applyAlignment="1" applyProtection="1">
      <alignment vertical="center"/>
      <protection locked="0"/>
    </xf>
    <xf numFmtId="185" fontId="353" fillId="0" borderId="191" xfId="4569" applyNumberFormat="1" applyFont="1" applyBorder="1" applyAlignment="1" applyProtection="1">
      <alignment vertical="center"/>
      <protection locked="0"/>
    </xf>
    <xf numFmtId="185" fontId="353" fillId="0" borderId="94" xfId="4569" applyNumberFormat="1" applyFont="1" applyBorder="1" applyAlignment="1">
      <alignment horizontal="centerContinuous" vertical="center"/>
    </xf>
    <xf numFmtId="185" fontId="353" fillId="0" borderId="95" xfId="4569" applyNumberFormat="1" applyFont="1" applyBorder="1" applyAlignment="1">
      <alignment vertical="center" wrapText="1"/>
    </xf>
    <xf numFmtId="185" fontId="353" fillId="0" borderId="102" xfId="4569" applyNumberFormat="1" applyFont="1" applyBorder="1" applyAlignment="1">
      <alignment horizontal="centerContinuous" vertical="center"/>
    </xf>
    <xf numFmtId="185" fontId="353" fillId="0" borderId="99" xfId="4569" applyNumberFormat="1" applyFont="1" applyBorder="1" applyAlignment="1">
      <alignment vertical="center"/>
    </xf>
    <xf numFmtId="185" fontId="353" fillId="0" borderId="101" xfId="4569" applyNumberFormat="1" applyFont="1" applyBorder="1" applyAlignment="1">
      <alignment vertical="center"/>
    </xf>
    <xf numFmtId="185" fontId="353" fillId="0" borderId="101" xfId="4569" applyNumberFormat="1" applyFont="1" applyBorder="1" applyAlignment="1">
      <alignment vertical="center" wrapText="1"/>
    </xf>
    <xf numFmtId="185" fontId="352" fillId="0" borderId="105" xfId="4569" applyNumberFormat="1" applyFont="1" applyBorder="1" applyAlignment="1">
      <alignment horizontal="center" vertical="center"/>
    </xf>
    <xf numFmtId="185" fontId="352" fillId="0" borderId="191" xfId="4569" applyNumberFormat="1" applyFont="1" applyBorder="1" applyAlignment="1">
      <alignment vertical="center"/>
    </xf>
    <xf numFmtId="304" fontId="353" fillId="0" borderId="94" xfId="3404" quotePrefix="1" applyNumberFormat="1" applyFont="1" applyBorder="1" applyAlignment="1">
      <alignment horizontal="right" vertical="center"/>
    </xf>
    <xf numFmtId="10" fontId="353" fillId="0" borderId="95" xfId="3518" applyNumberFormat="1" applyFont="1" applyBorder="1" applyAlignment="1">
      <alignment vertical="center"/>
    </xf>
    <xf numFmtId="304" fontId="353" fillId="0" borderId="102" xfId="3404" quotePrefix="1" applyNumberFormat="1" applyFont="1" applyBorder="1" applyAlignment="1">
      <alignment horizontal="right" vertical="center"/>
    </xf>
    <xf numFmtId="10" fontId="353" fillId="0" borderId="190" xfId="3518" applyNumberFormat="1" applyFont="1" applyBorder="1" applyAlignment="1">
      <alignment vertical="center"/>
    </xf>
    <xf numFmtId="185" fontId="353" fillId="0" borderId="105" xfId="4569" applyNumberFormat="1" applyFont="1" applyBorder="1" applyAlignment="1">
      <alignment horizontal="left" vertical="center"/>
    </xf>
    <xf numFmtId="185" fontId="353" fillId="0" borderId="106" xfId="4569" applyNumberFormat="1" applyFont="1" applyBorder="1" applyAlignment="1">
      <alignment horizontal="centerContinuous" vertical="center"/>
    </xf>
    <xf numFmtId="304" fontId="353" fillId="0" borderId="106" xfId="3404" quotePrefix="1" applyNumberFormat="1" applyFont="1" applyBorder="1" applyAlignment="1">
      <alignment horizontal="right" vertical="center"/>
    </xf>
    <xf numFmtId="10" fontId="353" fillId="0" borderId="191" xfId="4568" applyNumberFormat="1" applyFont="1" applyBorder="1" applyAlignment="1">
      <alignment vertical="center"/>
    </xf>
    <xf numFmtId="185" fontId="352" fillId="0" borderId="99" xfId="4569" applyNumberFormat="1" applyFont="1" applyBorder="1" applyAlignment="1">
      <alignment horizontal="left" vertical="center"/>
    </xf>
    <xf numFmtId="185" fontId="352" fillId="0" borderId="94" xfId="4569" applyNumberFormat="1" applyFont="1" applyBorder="1" applyAlignment="1">
      <alignment horizontal="centerContinuous" vertical="center"/>
    </xf>
    <xf numFmtId="304" fontId="352" fillId="0" borderId="94" xfId="3404" applyNumberFormat="1" applyFont="1" applyBorder="1">
      <alignment vertical="center"/>
    </xf>
    <xf numFmtId="304" fontId="352" fillId="0" borderId="95" xfId="3404" applyNumberFormat="1" applyFont="1" applyBorder="1">
      <alignment vertical="center"/>
    </xf>
    <xf numFmtId="185" fontId="352" fillId="0" borderId="102" xfId="4569" applyNumberFormat="1" applyFont="1" applyBorder="1" applyAlignment="1">
      <alignment horizontal="centerContinuous" vertical="center"/>
    </xf>
    <xf numFmtId="304" fontId="352" fillId="0" borderId="102" xfId="3404" applyNumberFormat="1" applyFont="1" applyBorder="1">
      <alignment vertical="center"/>
    </xf>
    <xf numFmtId="304" fontId="353" fillId="0" borderId="190" xfId="3404" applyNumberFormat="1" applyFont="1" applyBorder="1">
      <alignment vertical="center"/>
    </xf>
    <xf numFmtId="185" fontId="352" fillId="0" borderId="209" xfId="4569" applyNumberFormat="1" applyFont="1" applyBorder="1" applyAlignment="1">
      <alignment horizontal="left" vertical="center"/>
    </xf>
    <xf numFmtId="185" fontId="352" fillId="0" borderId="210" xfId="4569" applyNumberFormat="1" applyFont="1" applyBorder="1" applyAlignment="1">
      <alignment horizontal="centerContinuous" vertical="center"/>
    </xf>
    <xf numFmtId="304" fontId="352" fillId="0" borderId="210" xfId="3404" applyNumberFormat="1" applyFont="1" applyBorder="1" applyProtection="1">
      <alignment vertical="center"/>
      <protection locked="0"/>
    </xf>
    <xf numFmtId="0" fontId="353" fillId="0" borderId="211" xfId="3404" applyFont="1" applyBorder="1">
      <alignment vertical="center"/>
    </xf>
    <xf numFmtId="3" fontId="366" fillId="61" borderId="47" xfId="0" applyNumberFormat="1" applyFont="1" applyFill="1" applyBorder="1" applyAlignment="1">
      <alignment vertical="center"/>
    </xf>
    <xf numFmtId="3" fontId="4" fillId="0" borderId="47" xfId="1" quotePrefix="1" applyNumberFormat="1" applyFont="1" applyBorder="1" applyAlignment="1">
      <alignment vertical="center"/>
      <protection locked="0"/>
    </xf>
    <xf numFmtId="0" fontId="5" fillId="0" borderId="186" xfId="1" applyFont="1" applyBorder="1" applyAlignment="1">
      <alignment horizontal="centerContinuous" vertical="center"/>
      <protection locked="0"/>
    </xf>
    <xf numFmtId="0" fontId="6" fillId="2" borderId="162" xfId="1" applyFont="1" applyFill="1" applyBorder="1" applyAlignment="1">
      <alignment horizontal="center" vertical="center" wrapText="1"/>
      <protection locked="0"/>
    </xf>
    <xf numFmtId="3" fontId="5" fillId="0" borderId="47" xfId="1" applyNumberFormat="1" applyFont="1" applyBorder="1" applyAlignment="1">
      <alignment vertical="center"/>
      <protection locked="0"/>
    </xf>
    <xf numFmtId="3" fontId="4" fillId="0" borderId="112" xfId="1" applyNumberFormat="1" applyFont="1" applyBorder="1" applyAlignment="1">
      <alignment vertical="center"/>
      <protection locked="0"/>
    </xf>
    <xf numFmtId="0" fontId="367" fillId="0" borderId="87" xfId="3404" applyFont="1" applyBorder="1">
      <alignment vertical="center"/>
    </xf>
    <xf numFmtId="38" fontId="353" fillId="0" borderId="0" xfId="2539" applyFont="1" applyFill="1" applyBorder="1" applyAlignment="1">
      <alignment vertical="center"/>
    </xf>
    <xf numFmtId="0" fontId="5" fillId="0" borderId="133" xfId="1" applyFont="1" applyBorder="1" applyAlignment="1">
      <alignment horizontal="centerContinuous" vertical="center"/>
      <protection locked="0"/>
    </xf>
    <xf numFmtId="0" fontId="5" fillId="0" borderId="159" xfId="1" applyFont="1" applyBorder="1" applyAlignment="1">
      <alignment horizontal="centerContinuous" vertical="center"/>
      <protection locked="0"/>
    </xf>
    <xf numFmtId="0" fontId="373" fillId="2" borderId="162" xfId="1" applyFont="1" applyFill="1" applyBorder="1" applyAlignment="1">
      <alignment horizontal="center" vertical="center" wrapText="1"/>
      <protection locked="0"/>
    </xf>
    <xf numFmtId="0" fontId="5" fillId="0" borderId="0" xfId="1" quotePrefix="1" applyFont="1" applyAlignment="1">
      <alignment vertical="center"/>
      <protection locked="0"/>
    </xf>
    <xf numFmtId="0" fontId="274" fillId="0" borderId="47" xfId="1" applyFont="1" applyBorder="1" applyAlignment="1">
      <alignment vertical="center" wrapText="1"/>
      <protection locked="0"/>
    </xf>
    <xf numFmtId="0" fontId="5" fillId="0" borderId="47" xfId="1" applyFont="1" applyBorder="1" applyAlignment="1">
      <alignment vertical="center" wrapText="1"/>
      <protection locked="0"/>
    </xf>
    <xf numFmtId="4" fontId="5" fillId="0" borderId="47" xfId="1" applyNumberFormat="1" applyFont="1" applyBorder="1" applyAlignment="1">
      <alignment vertical="center"/>
      <protection locked="0"/>
    </xf>
    <xf numFmtId="0" fontId="5" fillId="0" borderId="47" xfId="1" applyFont="1" applyBorder="1" applyAlignment="1">
      <alignment vertical="center"/>
      <protection locked="0"/>
    </xf>
    <xf numFmtId="0" fontId="5" fillId="0" borderId="112" xfId="1" applyFont="1" applyBorder="1" applyAlignment="1">
      <alignment horizontal="center" vertical="center"/>
      <protection locked="0"/>
    </xf>
    <xf numFmtId="0" fontId="4" fillId="0" borderId="112" xfId="1" applyFont="1" applyBorder="1" applyAlignment="1">
      <alignment vertical="center" wrapText="1"/>
      <protection locked="0"/>
    </xf>
    <xf numFmtId="0" fontId="4" fillId="0" borderId="112" xfId="1" applyFont="1" applyBorder="1" applyAlignment="1">
      <alignment horizontal="center" vertical="center"/>
      <protection locked="0"/>
    </xf>
    <xf numFmtId="4" fontId="4" fillId="0" borderId="112" xfId="1" applyNumberFormat="1" applyFont="1" applyBorder="1" applyAlignment="1">
      <alignment vertical="center"/>
      <protection locked="0"/>
    </xf>
    <xf numFmtId="0" fontId="4" fillId="0" borderId="112" xfId="1" applyFont="1" applyBorder="1" applyAlignment="1">
      <alignment vertical="center"/>
      <protection locked="0"/>
    </xf>
    <xf numFmtId="0" fontId="353" fillId="80" borderId="202" xfId="3404" applyFont="1" applyFill="1" applyBorder="1" applyAlignment="1">
      <alignment horizontal="left" vertical="center"/>
    </xf>
    <xf numFmtId="0" fontId="356" fillId="80" borderId="103" xfId="3404" applyFont="1" applyFill="1" applyBorder="1">
      <alignment vertical="center"/>
    </xf>
    <xf numFmtId="0" fontId="353" fillId="80" borderId="160" xfId="3404" applyFont="1" applyFill="1" applyBorder="1" applyAlignment="1">
      <alignment horizontal="left" vertical="center"/>
    </xf>
    <xf numFmtId="0" fontId="0" fillId="0" borderId="0" xfId="0" applyAlignment="1">
      <alignment wrapText="1"/>
    </xf>
    <xf numFmtId="0" fontId="0" fillId="0" borderId="0" xfId="0" applyAlignment="1">
      <alignment horizontal="center" wrapText="1"/>
    </xf>
    <xf numFmtId="0" fontId="353" fillId="79" borderId="42" xfId="3404" applyFont="1" applyFill="1" applyBorder="1" applyAlignment="1">
      <alignment horizontal="centerContinuous" vertical="center" wrapText="1"/>
    </xf>
    <xf numFmtId="0" fontId="352" fillId="0" borderId="200" xfId="3404" applyFont="1" applyBorder="1" applyAlignment="1" applyProtection="1">
      <alignment horizontal="centerContinuous" vertical="center" wrapText="1"/>
      <protection locked="0"/>
    </xf>
    <xf numFmtId="0" fontId="352" fillId="0" borderId="201" xfId="3404" applyFont="1" applyBorder="1" applyAlignment="1" applyProtection="1">
      <alignment horizontal="centerContinuous" vertical="center" wrapText="1"/>
      <protection locked="0"/>
    </xf>
    <xf numFmtId="0" fontId="353" fillId="29" borderId="195" xfId="3404" applyFont="1" applyFill="1" applyBorder="1" applyAlignment="1">
      <alignment horizontal="centerContinuous" vertical="center" wrapText="1"/>
    </xf>
    <xf numFmtId="0" fontId="353" fillId="80" borderId="100" xfId="3404" applyFont="1" applyFill="1" applyBorder="1" applyAlignment="1">
      <alignment vertical="center" wrapText="1"/>
    </xf>
    <xf numFmtId="0" fontId="353" fillId="80" borderId="104" xfId="3404" applyFont="1" applyFill="1" applyBorder="1" applyAlignment="1">
      <alignment vertical="center" wrapText="1"/>
    </xf>
    <xf numFmtId="0" fontId="353" fillId="80" borderId="189" xfId="3404" applyFont="1" applyFill="1" applyBorder="1" applyAlignment="1">
      <alignment vertical="center" wrapText="1"/>
    </xf>
    <xf numFmtId="0" fontId="369" fillId="0" borderId="109" xfId="3404" applyFont="1" applyBorder="1" applyAlignment="1" applyProtection="1">
      <alignment horizontal="centerContinuous" vertical="center" wrapText="1"/>
      <protection locked="0"/>
    </xf>
    <xf numFmtId="0" fontId="352" fillId="0" borderId="112" xfId="3404" applyFont="1" applyBorder="1" applyAlignment="1">
      <alignment horizontal="centerContinuous" vertical="center" wrapText="1"/>
    </xf>
    <xf numFmtId="0" fontId="353" fillId="81" borderId="172" xfId="3404" applyFont="1" applyFill="1" applyBorder="1" applyAlignment="1">
      <alignment vertical="center" wrapText="1"/>
    </xf>
    <xf numFmtId="0" fontId="352" fillId="29" borderId="193" xfId="3404" applyFont="1" applyFill="1" applyBorder="1" applyAlignment="1">
      <alignment horizontal="centerContinuous" vertical="center" wrapText="1"/>
    </xf>
    <xf numFmtId="0" fontId="352" fillId="0" borderId="193" xfId="3404" applyFont="1" applyBorder="1" applyAlignment="1">
      <alignment horizontal="centerContinuous" vertical="center" wrapText="1"/>
    </xf>
    <xf numFmtId="0" fontId="353" fillId="0" borderId="94" xfId="3404" applyFont="1" applyBorder="1" applyAlignment="1" applyProtection="1">
      <alignment horizontal="center" vertical="center" wrapText="1"/>
      <protection locked="0"/>
    </xf>
    <xf numFmtId="306" fontId="353" fillId="0" borderId="102" xfId="3404" applyNumberFormat="1" applyFont="1" applyBorder="1" applyAlignment="1" applyProtection="1">
      <alignment horizontal="center" vertical="center" wrapText="1"/>
      <protection locked="0"/>
    </xf>
    <xf numFmtId="0" fontId="352" fillId="0" borderId="106" xfId="3404" applyFont="1" applyBorder="1" applyAlignment="1" applyProtection="1">
      <alignment horizontal="center" vertical="center" wrapText="1"/>
      <protection locked="0"/>
    </xf>
    <xf numFmtId="3" fontId="353" fillId="0" borderId="27" xfId="3404" applyNumberFormat="1" applyFont="1" applyBorder="1" applyAlignment="1" applyProtection="1">
      <alignment horizontal="center" vertical="center" wrapText="1"/>
      <protection locked="0"/>
    </xf>
    <xf numFmtId="3" fontId="353" fillId="0" borderId="102" xfId="2596" applyNumberFormat="1" applyFont="1" applyBorder="1" applyAlignment="1" applyProtection="1">
      <alignment horizontal="center" vertical="center" wrapText="1"/>
      <protection locked="0"/>
    </xf>
    <xf numFmtId="3" fontId="353" fillId="0" borderId="28" xfId="2596" applyNumberFormat="1" applyFont="1" applyBorder="1" applyAlignment="1" applyProtection="1">
      <alignment horizontal="center" vertical="center" wrapText="1"/>
      <protection locked="0"/>
    </xf>
    <xf numFmtId="0" fontId="352" fillId="29" borderId="186" xfId="3404" applyFont="1" applyFill="1" applyBorder="1" applyAlignment="1">
      <alignment horizontal="centerContinuous" vertical="center" wrapText="1"/>
    </xf>
    <xf numFmtId="0" fontId="352" fillId="0" borderId="186" xfId="3404" applyFont="1" applyBorder="1" applyAlignment="1">
      <alignment horizontal="centerContinuous" vertical="center" wrapText="1"/>
    </xf>
    <xf numFmtId="0" fontId="353" fillId="0" borderId="199" xfId="3404" applyFont="1" applyBorder="1" applyAlignment="1" applyProtection="1">
      <alignment vertical="center" wrapText="1"/>
      <protection locked="0"/>
    </xf>
    <xf numFmtId="0" fontId="353" fillId="0" borderId="103" xfId="3404" applyFont="1" applyBorder="1" applyAlignment="1" applyProtection="1">
      <alignment vertical="center" wrapText="1"/>
      <protection locked="0"/>
    </xf>
    <xf numFmtId="0" fontId="353" fillId="0" borderId="103" xfId="3404" applyFont="1" applyBorder="1" applyAlignment="1">
      <alignment vertical="center" wrapText="1"/>
    </xf>
    <xf numFmtId="0" fontId="351" fillId="0" borderId="102" xfId="3404" quotePrefix="1" applyFont="1" applyBorder="1" applyAlignment="1" applyProtection="1">
      <alignment horizontal="center" vertical="center" wrapText="1"/>
      <protection locked="0"/>
    </xf>
    <xf numFmtId="306" fontId="356" fillId="0" borderId="102" xfId="3404" applyNumberFormat="1" applyFont="1" applyBorder="1" applyAlignment="1" applyProtection="1">
      <alignment horizontal="center" vertical="center" wrapText="1"/>
      <protection locked="0"/>
    </xf>
    <xf numFmtId="0" fontId="351" fillId="0" borderId="102" xfId="3404" applyFont="1" applyBorder="1" applyAlignment="1" applyProtection="1">
      <alignment horizontal="center" vertical="center" wrapText="1"/>
      <protection locked="0"/>
    </xf>
    <xf numFmtId="0" fontId="352" fillId="0" borderId="205" xfId="3404" applyFont="1" applyBorder="1" applyAlignment="1" applyProtection="1">
      <alignment horizontal="center" vertical="center" wrapText="1"/>
      <protection locked="0"/>
    </xf>
    <xf numFmtId="304" fontId="353" fillId="0" borderId="94" xfId="3404" applyNumberFormat="1" applyFont="1" applyBorder="1" applyAlignment="1">
      <alignment horizontal="center" vertical="center" wrapText="1"/>
    </xf>
    <xf numFmtId="0" fontId="353" fillId="0" borderId="102" xfId="3404" applyFont="1" applyBorder="1" applyAlignment="1">
      <alignment horizontal="center" vertical="center" wrapText="1"/>
    </xf>
    <xf numFmtId="0" fontId="353" fillId="0" borderId="106" xfId="3404" applyFont="1" applyBorder="1" applyAlignment="1">
      <alignment vertical="center" wrapText="1"/>
    </xf>
    <xf numFmtId="0" fontId="352" fillId="61" borderId="186" xfId="3404" applyFont="1" applyFill="1" applyBorder="1" applyAlignment="1">
      <alignment horizontal="centerContinuous" vertical="center" wrapText="1"/>
    </xf>
    <xf numFmtId="0" fontId="352" fillId="0" borderId="204" xfId="3404" applyFont="1" applyBorder="1" applyAlignment="1">
      <alignment horizontal="center" vertical="center" wrapText="1"/>
    </xf>
    <xf numFmtId="185" fontId="353" fillId="0" borderId="27" xfId="4569" applyNumberFormat="1" applyFont="1" applyBorder="1" applyAlignment="1">
      <alignment vertical="center" wrapText="1"/>
    </xf>
    <xf numFmtId="185" fontId="353" fillId="0" borderId="102" xfId="4569" applyNumberFormat="1" applyFont="1" applyBorder="1" applyAlignment="1">
      <alignment vertical="center" wrapText="1"/>
    </xf>
    <xf numFmtId="185" fontId="352" fillId="0" borderId="106" xfId="4569" applyNumberFormat="1" applyFont="1" applyFill="1" applyBorder="1" applyAlignment="1">
      <alignment vertical="center" wrapText="1"/>
    </xf>
    <xf numFmtId="0" fontId="352" fillId="0" borderId="112" xfId="3404" applyFont="1" applyBorder="1" applyAlignment="1">
      <alignment horizontal="center" vertical="center" wrapText="1"/>
    </xf>
    <xf numFmtId="185" fontId="353" fillId="0" borderId="94" xfId="4569" applyNumberFormat="1" applyFont="1" applyBorder="1" applyAlignment="1">
      <alignment vertical="center" wrapText="1"/>
    </xf>
    <xf numFmtId="185" fontId="356" fillId="0" borderId="102" xfId="4569" applyNumberFormat="1" applyFont="1" applyBorder="1" applyAlignment="1">
      <alignment vertical="center" wrapText="1"/>
    </xf>
    <xf numFmtId="185" fontId="353" fillId="0" borderId="102" xfId="4569" quotePrefix="1" applyNumberFormat="1" applyFont="1" applyBorder="1" applyAlignment="1">
      <alignment vertical="center" wrapText="1"/>
    </xf>
    <xf numFmtId="185" fontId="353" fillId="0" borderId="102" xfId="4569" applyNumberFormat="1" applyFont="1" applyBorder="1" applyAlignment="1">
      <alignment horizontal="center" vertical="center" wrapText="1"/>
    </xf>
    <xf numFmtId="185" fontId="353" fillId="0" borderId="106" xfId="4569" applyNumberFormat="1" applyFont="1" applyBorder="1" applyAlignment="1">
      <alignment vertical="center" wrapText="1"/>
    </xf>
    <xf numFmtId="185" fontId="352" fillId="0" borderId="162" xfId="4569" applyNumberFormat="1" applyFont="1" applyFill="1" applyBorder="1" applyAlignment="1">
      <alignment vertical="center" wrapText="1"/>
    </xf>
    <xf numFmtId="185" fontId="353" fillId="0" borderId="94" xfId="4569" applyNumberFormat="1" applyFont="1" applyBorder="1" applyAlignment="1">
      <alignment horizontal="centerContinuous" vertical="center" wrapText="1"/>
    </xf>
    <xf numFmtId="185" fontId="352" fillId="0" borderId="106" xfId="4569" applyNumberFormat="1" applyFont="1" applyBorder="1" applyAlignment="1">
      <alignment vertical="center" wrapText="1"/>
    </xf>
    <xf numFmtId="185" fontId="353" fillId="0" borderId="106" xfId="4569" applyNumberFormat="1" applyFont="1" applyBorder="1" applyAlignment="1">
      <alignment horizontal="centerContinuous" vertical="center" wrapText="1"/>
    </xf>
    <xf numFmtId="185" fontId="352" fillId="0" borderId="94" xfId="4569" applyNumberFormat="1" applyFont="1" applyBorder="1" applyAlignment="1">
      <alignment horizontal="centerContinuous" vertical="center" wrapText="1"/>
    </xf>
    <xf numFmtId="185" fontId="352" fillId="0" borderId="102" xfId="4569" applyNumberFormat="1" applyFont="1" applyBorder="1" applyAlignment="1">
      <alignment horizontal="centerContinuous" vertical="center" wrapText="1"/>
    </xf>
    <xf numFmtId="185" fontId="352" fillId="0" borderId="210" xfId="4569" applyNumberFormat="1" applyFont="1" applyBorder="1" applyAlignment="1">
      <alignment horizontal="centerContinuous" vertical="center" wrapText="1"/>
    </xf>
    <xf numFmtId="0" fontId="353" fillId="0" borderId="0" xfId="3404" applyFont="1" applyAlignment="1">
      <alignment vertical="center" wrapText="1"/>
    </xf>
    <xf numFmtId="0" fontId="352" fillId="0" borderId="162" xfId="3404" applyFont="1" applyBorder="1" applyAlignment="1" applyProtection="1">
      <alignment horizontal="center" vertical="center" wrapText="1"/>
      <protection locked="0"/>
    </xf>
    <xf numFmtId="0" fontId="353" fillId="0" borderId="163" xfId="3404" applyFont="1" applyBorder="1" applyAlignment="1">
      <alignment vertical="center" wrapText="1"/>
    </xf>
    <xf numFmtId="0" fontId="353" fillId="0" borderId="206" xfId="3404" applyFont="1" applyBorder="1" applyAlignment="1">
      <alignment vertical="center" wrapText="1"/>
    </xf>
    <xf numFmtId="0" fontId="353" fillId="0" borderId="44" xfId="3404" applyFont="1" applyBorder="1" applyAlignment="1">
      <alignment vertical="center" wrapText="1"/>
    </xf>
    <xf numFmtId="0" fontId="353" fillId="0" borderId="90" xfId="3404" applyFont="1" applyBorder="1" applyAlignment="1">
      <alignment vertical="center" wrapText="1"/>
    </xf>
    <xf numFmtId="0" fontId="353" fillId="0" borderId="212" xfId="3404" applyFont="1" applyBorder="1" applyAlignment="1" applyProtection="1">
      <alignment vertical="center" wrapText="1"/>
      <protection locked="0"/>
    </xf>
    <xf numFmtId="0" fontId="353" fillId="0" borderId="214" xfId="3404" applyFont="1" applyBorder="1" applyAlignment="1" applyProtection="1">
      <alignment vertical="center" wrapText="1"/>
      <protection locked="0"/>
    </xf>
    <xf numFmtId="0" fontId="353" fillId="0" borderId="117" xfId="3404" applyFont="1" applyBorder="1" applyAlignment="1" applyProtection="1">
      <alignment vertical="center" wrapText="1"/>
      <protection locked="0"/>
    </xf>
    <xf numFmtId="0" fontId="352" fillId="29" borderId="136" xfId="3404" applyFont="1" applyFill="1" applyBorder="1" applyAlignment="1">
      <alignment horizontal="centerContinuous" vertical="center" wrapText="1"/>
    </xf>
    <xf numFmtId="0" fontId="352" fillId="29" borderId="136" xfId="3404" applyFont="1" applyFill="1" applyBorder="1" applyAlignment="1">
      <alignment horizontal="centerContinuous" vertical="center"/>
    </xf>
    <xf numFmtId="0" fontId="356" fillId="0" borderId="212" xfId="3404" applyFont="1" applyBorder="1" applyAlignment="1" applyProtection="1">
      <alignment vertical="center" wrapText="1"/>
      <protection locked="0"/>
    </xf>
    <xf numFmtId="0" fontId="353" fillId="0" borderId="214" xfId="3404" applyFont="1" applyBorder="1" applyAlignment="1">
      <alignment vertical="center" wrapText="1"/>
    </xf>
    <xf numFmtId="0" fontId="353" fillId="0" borderId="212" xfId="3404" applyFont="1" applyBorder="1" applyAlignment="1">
      <alignment vertical="center" wrapText="1"/>
    </xf>
    <xf numFmtId="0" fontId="356" fillId="0" borderId="214" xfId="3404" quotePrefix="1" applyFont="1" applyBorder="1" applyAlignment="1" applyProtection="1">
      <alignment vertical="center" wrapText="1"/>
      <protection locked="0"/>
    </xf>
    <xf numFmtId="0" fontId="356" fillId="0" borderId="214" xfId="3404" applyFont="1" applyBorder="1" applyAlignment="1" applyProtection="1">
      <alignment vertical="center" wrapText="1"/>
      <protection locked="0"/>
    </xf>
    <xf numFmtId="0" fontId="371" fillId="79" borderId="217" xfId="3404" applyFont="1" applyFill="1" applyBorder="1" applyAlignment="1">
      <alignment horizontal="centerContinuous" vertical="center"/>
    </xf>
    <xf numFmtId="14" fontId="353" fillId="79" borderId="218" xfId="3404" applyNumberFormat="1" applyFont="1" applyFill="1" applyBorder="1" applyAlignment="1">
      <alignment horizontal="right" vertical="center"/>
    </xf>
    <xf numFmtId="0" fontId="361" fillId="0" borderId="219" xfId="3404" applyFont="1" applyBorder="1" applyAlignment="1">
      <alignment horizontal="centerContinuous" vertical="center"/>
    </xf>
    <xf numFmtId="0" fontId="353" fillId="0" borderId="220" xfId="3404" applyFont="1" applyBorder="1" applyAlignment="1">
      <alignment horizontal="centerContinuous" vertical="center"/>
    </xf>
    <xf numFmtId="0" fontId="368" fillId="0" borderId="221" xfId="3404" applyFont="1" applyBorder="1" applyAlignment="1">
      <alignment horizontal="centerContinuous" vertical="center"/>
    </xf>
    <xf numFmtId="0" fontId="353" fillId="0" borderId="222" xfId="3404" applyFont="1" applyBorder="1" applyAlignment="1">
      <alignment horizontal="centerContinuous" vertical="center"/>
    </xf>
    <xf numFmtId="0" fontId="352" fillId="29" borderId="223" xfId="3404" applyFont="1" applyFill="1" applyBorder="1" applyAlignment="1">
      <alignment horizontal="centerContinuous" vertical="center"/>
    </xf>
    <xf numFmtId="0" fontId="353" fillId="29" borderId="220" xfId="3404" applyFont="1" applyFill="1" applyBorder="1" applyAlignment="1">
      <alignment horizontal="centerContinuous" vertical="center"/>
    </xf>
    <xf numFmtId="0" fontId="353" fillId="80" borderId="226" xfId="3404" applyFont="1" applyFill="1" applyBorder="1" applyAlignment="1">
      <alignment horizontal="left" vertical="center"/>
    </xf>
    <xf numFmtId="0" fontId="353" fillId="80" borderId="227" xfId="3404" applyFont="1" applyFill="1" applyBorder="1">
      <alignment vertical="center"/>
    </xf>
    <xf numFmtId="0" fontId="356" fillId="80" borderId="228" xfId="3404" applyFont="1" applyFill="1" applyBorder="1">
      <alignment vertical="center"/>
    </xf>
    <xf numFmtId="0" fontId="353" fillId="80" borderId="229" xfId="3404" applyFont="1" applyFill="1" applyBorder="1">
      <alignment vertical="center"/>
    </xf>
    <xf numFmtId="0" fontId="353" fillId="80" borderId="230" xfId="3404" applyFont="1" applyFill="1" applyBorder="1" applyAlignment="1">
      <alignment horizontal="left" vertical="center"/>
    </xf>
    <xf numFmtId="0" fontId="353" fillId="80" borderId="231" xfId="3404" applyFont="1" applyFill="1" applyBorder="1">
      <alignment vertical="center"/>
    </xf>
    <xf numFmtId="0" fontId="369" fillId="0" borderId="234" xfId="3404" applyFont="1" applyBorder="1" applyAlignment="1">
      <alignment horizontal="left" vertical="center"/>
    </xf>
    <xf numFmtId="0" fontId="369" fillId="0" borderId="235" xfId="3404" applyFont="1" applyBorder="1" applyAlignment="1">
      <alignment horizontal="center" vertical="center"/>
    </xf>
    <xf numFmtId="0" fontId="352" fillId="0" borderId="236" xfId="3404" applyFont="1" applyBorder="1" applyAlignment="1">
      <alignment horizontal="centerContinuous" vertical="center"/>
    </xf>
    <xf numFmtId="0" fontId="352" fillId="0" borderId="237" xfId="3404" applyFont="1" applyBorder="1" applyAlignment="1">
      <alignment horizontal="centerContinuous" vertical="center"/>
    </xf>
    <xf numFmtId="0" fontId="353" fillId="0" borderId="238" xfId="3404" applyFont="1" applyBorder="1">
      <alignment vertical="center"/>
    </xf>
    <xf numFmtId="0" fontId="353" fillId="0" borderId="240" xfId="3404" applyFont="1" applyBorder="1">
      <alignment vertical="center"/>
    </xf>
    <xf numFmtId="0" fontId="367" fillId="0" borderId="244" xfId="3404" applyFont="1" applyBorder="1">
      <alignment vertical="center"/>
    </xf>
    <xf numFmtId="306" fontId="353" fillId="0" borderId="240" xfId="3404" applyNumberFormat="1" applyFont="1" applyBorder="1">
      <alignment vertical="center"/>
    </xf>
    <xf numFmtId="306" fontId="352" fillId="29" borderId="246" xfId="3404" applyNumberFormat="1" applyFont="1" applyFill="1" applyBorder="1" applyAlignment="1">
      <alignment horizontal="centerContinuous" vertical="center"/>
    </xf>
    <xf numFmtId="0" fontId="352" fillId="29" borderId="247" xfId="3404" applyFont="1" applyFill="1" applyBorder="1" applyAlignment="1">
      <alignment horizontal="centerContinuous" vertical="center"/>
    </xf>
    <xf numFmtId="306" fontId="352" fillId="0" borderId="248" xfId="3404" applyNumberFormat="1" applyFont="1" applyBorder="1" applyAlignment="1">
      <alignment horizontal="centerContinuous" vertical="center"/>
    </xf>
    <xf numFmtId="0" fontId="352" fillId="0" borderId="249" xfId="3404" applyFont="1" applyBorder="1" applyAlignment="1">
      <alignment horizontal="centerContinuous" vertical="center"/>
    </xf>
    <xf numFmtId="306" fontId="353" fillId="0" borderId="226" xfId="3404" applyNumberFormat="1" applyFont="1" applyBorder="1">
      <alignment vertical="center"/>
    </xf>
    <xf numFmtId="0" fontId="353" fillId="0" borderId="227" xfId="3404" applyFont="1" applyBorder="1">
      <alignment vertical="center"/>
    </xf>
    <xf numFmtId="306" fontId="353" fillId="0" borderId="228" xfId="3404" applyNumberFormat="1" applyFont="1" applyBorder="1">
      <alignment vertical="center"/>
    </xf>
    <xf numFmtId="306" fontId="353" fillId="0" borderId="229" xfId="3404" applyNumberFormat="1" applyFont="1" applyBorder="1">
      <alignment vertical="center"/>
    </xf>
    <xf numFmtId="0" fontId="353" fillId="0" borderId="229" xfId="3404" applyFont="1" applyBorder="1">
      <alignment vertical="center"/>
    </xf>
    <xf numFmtId="306" fontId="356" fillId="61" borderId="250" xfId="3404" applyNumberFormat="1" applyFont="1" applyFill="1" applyBorder="1">
      <alignment vertical="center"/>
    </xf>
    <xf numFmtId="306" fontId="353" fillId="0" borderId="231" xfId="3404" applyNumberFormat="1" applyFont="1" applyBorder="1">
      <alignment vertical="center"/>
    </xf>
    <xf numFmtId="306" fontId="352" fillId="29" borderId="248" xfId="3404" applyNumberFormat="1" applyFont="1" applyFill="1" applyBorder="1" applyAlignment="1">
      <alignment horizontal="centerContinuous" vertical="center"/>
    </xf>
    <xf numFmtId="0" fontId="352" fillId="29" borderId="249" xfId="3404" applyFont="1" applyFill="1" applyBorder="1" applyAlignment="1">
      <alignment horizontal="centerContinuous" vertical="center"/>
    </xf>
    <xf numFmtId="306" fontId="352" fillId="0" borderId="236" xfId="3404" applyNumberFormat="1" applyFont="1" applyBorder="1" applyAlignment="1">
      <alignment horizontal="center" vertical="center"/>
    </xf>
    <xf numFmtId="0" fontId="352" fillId="0" borderId="231" xfId="3404" applyFont="1" applyBorder="1" applyAlignment="1" applyProtection="1">
      <alignment horizontal="center" vertical="center"/>
      <protection locked="0"/>
    </xf>
    <xf numFmtId="306" fontId="353" fillId="0" borderId="250" xfId="3404" applyNumberFormat="1" applyFont="1" applyBorder="1">
      <alignment vertical="center"/>
    </xf>
    <xf numFmtId="0" fontId="353" fillId="0" borderId="251" xfId="3404" applyFont="1" applyBorder="1" applyProtection="1">
      <alignment vertical="center"/>
      <protection locked="0"/>
    </xf>
    <xf numFmtId="306" fontId="353" fillId="0" borderId="252" xfId="3404" applyNumberFormat="1" applyFont="1" applyBorder="1">
      <alignment vertical="center"/>
    </xf>
    <xf numFmtId="185" fontId="353" fillId="0" borderId="229" xfId="4569" applyNumberFormat="1" applyFont="1" applyBorder="1" applyAlignment="1" applyProtection="1">
      <alignment vertical="center"/>
      <protection locked="0"/>
    </xf>
    <xf numFmtId="0" fontId="353" fillId="0" borderId="229" xfId="3404" applyFont="1" applyBorder="1" applyProtection="1">
      <alignment vertical="center"/>
      <protection locked="0"/>
    </xf>
    <xf numFmtId="0" fontId="353" fillId="0" borderId="253" xfId="3404" applyFont="1" applyBorder="1" applyProtection="1">
      <alignment vertical="center"/>
      <protection locked="0"/>
    </xf>
    <xf numFmtId="306" fontId="352" fillId="29" borderId="232" xfId="3404" applyNumberFormat="1" applyFont="1" applyFill="1" applyBorder="1" applyAlignment="1">
      <alignment horizontal="centerContinuous" vertical="center"/>
    </xf>
    <xf numFmtId="0" fontId="352" fillId="29" borderId="233" xfId="3404" applyFont="1" applyFill="1" applyBorder="1" applyAlignment="1">
      <alignment horizontal="centerContinuous" vertical="center"/>
    </xf>
    <xf numFmtId="306" fontId="352" fillId="0" borderId="232" xfId="3404" applyNumberFormat="1" applyFont="1" applyBorder="1" applyAlignment="1">
      <alignment horizontal="centerContinuous" vertical="center"/>
    </xf>
    <xf numFmtId="0" fontId="352" fillId="0" borderId="233" xfId="3404" applyFont="1" applyBorder="1" applyAlignment="1">
      <alignment horizontal="centerContinuous" vertical="center"/>
    </xf>
    <xf numFmtId="0" fontId="353" fillId="0" borderId="253" xfId="3404" applyFont="1" applyBorder="1">
      <alignment vertical="center"/>
    </xf>
    <xf numFmtId="0" fontId="353" fillId="0" borderId="254" xfId="3404" applyFont="1" applyBorder="1">
      <alignment vertical="center"/>
    </xf>
    <xf numFmtId="0" fontId="353" fillId="0" borderId="226" xfId="3404" applyFont="1" applyBorder="1">
      <alignment vertical="center"/>
    </xf>
    <xf numFmtId="0" fontId="353" fillId="0" borderId="228" xfId="3404" applyFont="1" applyBorder="1">
      <alignment vertical="center"/>
    </xf>
    <xf numFmtId="0" fontId="351" fillId="0" borderId="229" xfId="3404" applyFont="1" applyBorder="1" applyProtection="1">
      <alignment vertical="center"/>
      <protection locked="0"/>
    </xf>
    <xf numFmtId="9" fontId="351" fillId="0" borderId="229" xfId="3404" quotePrefix="1" applyNumberFormat="1" applyFont="1" applyBorder="1" applyProtection="1">
      <alignment vertical="center"/>
      <protection locked="0"/>
    </xf>
    <xf numFmtId="0" fontId="353" fillId="0" borderId="230" xfId="3404" applyFont="1" applyBorder="1">
      <alignment vertical="center"/>
    </xf>
    <xf numFmtId="9" fontId="351" fillId="0" borderId="231" xfId="3404" quotePrefix="1" applyNumberFormat="1" applyFont="1" applyBorder="1" applyProtection="1">
      <alignment vertical="center"/>
      <protection locked="0"/>
    </xf>
    <xf numFmtId="306" fontId="352" fillId="0" borderId="224" xfId="3404" applyNumberFormat="1" applyFont="1" applyBorder="1" applyAlignment="1">
      <alignment horizontal="center" vertical="center"/>
    </xf>
    <xf numFmtId="0" fontId="352" fillId="0" borderId="255" xfId="3404" applyFont="1" applyBorder="1" applyAlignment="1" applyProtection="1">
      <alignment horizontal="center" vertical="center"/>
      <protection locked="0"/>
    </xf>
    <xf numFmtId="304" fontId="353" fillId="0" borderId="226" xfId="3404" applyNumberFormat="1" applyFont="1" applyBorder="1">
      <alignment vertical="center"/>
    </xf>
    <xf numFmtId="0" fontId="353" fillId="0" borderId="227" xfId="3404" applyFont="1" applyBorder="1" applyAlignment="1">
      <alignment horizontal="center" vertical="center"/>
    </xf>
    <xf numFmtId="0" fontId="353" fillId="0" borderId="229" xfId="3404" applyFont="1" applyBorder="1" applyAlignment="1">
      <alignment horizontal="center" vertical="center"/>
    </xf>
    <xf numFmtId="0" fontId="353" fillId="0" borderId="229" xfId="2596" applyNumberFormat="1" applyFont="1" applyBorder="1" applyAlignment="1" applyProtection="1">
      <alignment horizontal="center" vertical="center"/>
      <protection locked="0"/>
    </xf>
    <xf numFmtId="0" fontId="353" fillId="0" borderId="231" xfId="3404" applyFont="1" applyBorder="1" applyAlignment="1">
      <alignment horizontal="center" vertical="center"/>
    </xf>
    <xf numFmtId="306" fontId="352" fillId="61" borderId="232" xfId="3404" applyNumberFormat="1" applyFont="1" applyFill="1" applyBorder="1" applyAlignment="1">
      <alignment horizontal="centerContinuous" vertical="center"/>
    </xf>
    <xf numFmtId="0" fontId="352" fillId="61" borderId="233" xfId="3404" applyFont="1" applyFill="1" applyBorder="1" applyAlignment="1">
      <alignment horizontal="centerContinuous" vertical="center"/>
    </xf>
    <xf numFmtId="306" fontId="352" fillId="0" borderId="256" xfId="3404" applyNumberFormat="1" applyFont="1" applyBorder="1" applyAlignment="1">
      <alignment horizontal="center" vertical="center"/>
    </xf>
    <xf numFmtId="0" fontId="352" fillId="0" borderId="257" xfId="3404" applyFont="1" applyBorder="1" applyAlignment="1">
      <alignment horizontal="center" vertical="center"/>
    </xf>
    <xf numFmtId="185" fontId="353" fillId="0" borderId="258" xfId="4569" applyNumberFormat="1" applyFont="1" applyBorder="1" applyAlignment="1" applyProtection="1">
      <alignment vertical="center" wrapText="1"/>
      <protection locked="0"/>
    </xf>
    <xf numFmtId="185" fontId="353" fillId="0" borderId="251" xfId="4569" applyNumberFormat="1" applyFont="1" applyBorder="1" applyAlignment="1">
      <alignment vertical="center" wrapText="1"/>
    </xf>
    <xf numFmtId="185" fontId="353" fillId="0" borderId="228" xfId="4569" applyNumberFormat="1" applyFont="1" applyBorder="1" applyAlignment="1" applyProtection="1">
      <alignment vertical="center" wrapText="1"/>
      <protection locked="0"/>
    </xf>
    <xf numFmtId="185" fontId="353" fillId="0" borderId="229" xfId="4569" applyNumberFormat="1" applyFont="1" applyBorder="1" applyAlignment="1">
      <alignment vertical="center"/>
    </xf>
    <xf numFmtId="185" fontId="353" fillId="0" borderId="228" xfId="4569" applyNumberFormat="1" applyFont="1" applyBorder="1" applyAlignment="1" applyProtection="1">
      <alignment vertical="center"/>
      <protection locked="0"/>
    </xf>
    <xf numFmtId="185" fontId="356" fillId="61" borderId="228" xfId="4569" applyNumberFormat="1" applyFont="1" applyFill="1" applyBorder="1" applyAlignment="1" applyProtection="1">
      <alignment vertical="center"/>
      <protection locked="0"/>
    </xf>
    <xf numFmtId="185" fontId="352" fillId="0" borderId="230" xfId="4569" applyNumberFormat="1" applyFont="1" applyFill="1" applyBorder="1" applyAlignment="1" applyProtection="1">
      <alignment horizontal="center" vertical="center"/>
      <protection locked="0"/>
    </xf>
    <xf numFmtId="185" fontId="353" fillId="0" borderId="231" xfId="4569" applyNumberFormat="1" applyFont="1" applyFill="1" applyBorder="1" applyAlignment="1">
      <alignment vertical="center"/>
    </xf>
    <xf numFmtId="0" fontId="352" fillId="0" borderId="237" xfId="3404" applyFont="1" applyBorder="1" applyAlignment="1">
      <alignment horizontal="center" vertical="center"/>
    </xf>
    <xf numFmtId="185" fontId="353" fillId="0" borderId="226" xfId="4569" applyNumberFormat="1" applyFont="1" applyBorder="1" applyAlignment="1" applyProtection="1">
      <alignment vertical="center"/>
      <protection locked="0"/>
    </xf>
    <xf numFmtId="185" fontId="353" fillId="0" borderId="227" xfId="4569" applyNumberFormat="1" applyFont="1" applyBorder="1" applyAlignment="1">
      <alignment vertical="center"/>
    </xf>
    <xf numFmtId="185" fontId="356" fillId="61" borderId="230" xfId="4569" applyNumberFormat="1" applyFont="1" applyFill="1" applyBorder="1" applyAlignment="1" applyProtection="1">
      <alignment vertical="center"/>
      <protection locked="0"/>
    </xf>
    <xf numFmtId="185" fontId="353" fillId="0" borderId="231" xfId="4569" applyNumberFormat="1" applyFont="1" applyBorder="1" applyAlignment="1" applyProtection="1">
      <alignment vertical="center"/>
      <protection locked="0"/>
    </xf>
    <xf numFmtId="185" fontId="352" fillId="0" borderId="259" xfId="4569" applyNumberFormat="1" applyFont="1" applyFill="1" applyBorder="1" applyAlignment="1" applyProtection="1">
      <alignment horizontal="center" vertical="center"/>
      <protection locked="0"/>
    </xf>
    <xf numFmtId="185" fontId="352" fillId="0" borderId="233" xfId="4569" applyNumberFormat="1" applyFont="1" applyFill="1" applyBorder="1" applyAlignment="1">
      <alignment vertical="center"/>
    </xf>
    <xf numFmtId="185" fontId="353" fillId="0" borderId="226" xfId="4569" applyNumberFormat="1" applyFont="1" applyBorder="1" applyAlignment="1">
      <alignment horizontal="left" vertical="center"/>
    </xf>
    <xf numFmtId="185" fontId="353" fillId="0" borderId="228" xfId="4569" applyNumberFormat="1" applyFont="1" applyBorder="1" applyAlignment="1">
      <alignment horizontal="left" vertical="center"/>
    </xf>
    <xf numFmtId="185" fontId="372" fillId="0" borderId="228" xfId="4569" applyNumberFormat="1" applyFont="1" applyBorder="1" applyAlignment="1">
      <alignment horizontal="left" vertical="center"/>
    </xf>
    <xf numFmtId="185" fontId="372" fillId="0" borderId="229" xfId="4569" applyNumberFormat="1" applyFont="1" applyBorder="1" applyAlignment="1">
      <alignment vertical="center"/>
    </xf>
    <xf numFmtId="185" fontId="356" fillId="0" borderId="228" xfId="4569" applyNumberFormat="1" applyFont="1" applyBorder="1" applyAlignment="1">
      <alignment horizontal="left" vertical="center"/>
    </xf>
    <xf numFmtId="185" fontId="352" fillId="0" borderId="230" xfId="4569" applyNumberFormat="1" applyFont="1" applyBorder="1" applyAlignment="1">
      <alignment horizontal="left" vertical="center" wrapText="1"/>
    </xf>
    <xf numFmtId="185" fontId="353" fillId="0" borderId="231" xfId="4569" applyNumberFormat="1" applyFont="1" applyBorder="1" applyAlignment="1">
      <alignment vertical="center"/>
    </xf>
    <xf numFmtId="185" fontId="353" fillId="0" borderId="227" xfId="4569" applyNumberFormat="1" applyFont="1" applyBorder="1" applyAlignment="1">
      <alignment vertical="center" wrapText="1"/>
    </xf>
    <xf numFmtId="185" fontId="353" fillId="0" borderId="229" xfId="4569" applyNumberFormat="1" applyFont="1" applyBorder="1" applyAlignment="1">
      <alignment vertical="center" wrapText="1"/>
    </xf>
    <xf numFmtId="185" fontId="353" fillId="0" borderId="226" xfId="4569" applyNumberFormat="1" applyFont="1" applyBorder="1" applyAlignment="1">
      <alignment vertical="center"/>
    </xf>
    <xf numFmtId="185" fontId="353" fillId="0" borderId="228" xfId="4569" applyNumberFormat="1" applyFont="1" applyBorder="1" applyAlignment="1">
      <alignment vertical="center"/>
    </xf>
    <xf numFmtId="185" fontId="353" fillId="0" borderId="228" xfId="4569" applyNumberFormat="1" applyFont="1" applyBorder="1" applyAlignment="1">
      <alignment vertical="center" wrapText="1"/>
    </xf>
    <xf numFmtId="185" fontId="352" fillId="0" borderId="230" xfId="4569" applyNumberFormat="1" applyFont="1" applyBorder="1" applyAlignment="1">
      <alignment horizontal="center" vertical="center"/>
    </xf>
    <xf numFmtId="185" fontId="352" fillId="0" borderId="231" xfId="4569" applyNumberFormat="1" applyFont="1" applyBorder="1" applyAlignment="1">
      <alignment vertical="center"/>
    </xf>
    <xf numFmtId="10" fontId="353" fillId="0" borderId="227" xfId="3518" applyNumberFormat="1" applyFont="1" applyBorder="1" applyAlignment="1">
      <alignment vertical="center"/>
    </xf>
    <xf numFmtId="10" fontId="353" fillId="0" borderId="229" xfId="3518" applyNumberFormat="1" applyFont="1" applyBorder="1" applyAlignment="1">
      <alignment vertical="center"/>
    </xf>
    <xf numFmtId="185" fontId="353" fillId="0" borderId="230" xfId="4569" applyNumberFormat="1" applyFont="1" applyBorder="1" applyAlignment="1">
      <alignment horizontal="left" vertical="center"/>
    </xf>
    <xf numFmtId="10" fontId="353" fillId="0" borderId="231" xfId="4568" applyNumberFormat="1" applyFont="1" applyBorder="1" applyAlignment="1">
      <alignment vertical="center"/>
    </xf>
    <xf numFmtId="185" fontId="352" fillId="0" borderId="226" xfId="4569" applyNumberFormat="1" applyFont="1" applyBorder="1" applyAlignment="1">
      <alignment horizontal="left" vertical="center"/>
    </xf>
    <xf numFmtId="304" fontId="352" fillId="0" borderId="227" xfId="3404" applyNumberFormat="1" applyFont="1" applyBorder="1">
      <alignment vertical="center"/>
    </xf>
    <xf numFmtId="304" fontId="353" fillId="0" borderId="229" xfId="3404" applyNumberFormat="1" applyFont="1" applyBorder="1">
      <alignment vertical="center"/>
    </xf>
    <xf numFmtId="185" fontId="352" fillId="0" borderId="260" xfId="4569" applyNumberFormat="1" applyFont="1" applyBorder="1" applyAlignment="1">
      <alignment horizontal="left" vertical="center"/>
    </xf>
    <xf numFmtId="0" fontId="353" fillId="0" borderId="261" xfId="3404" applyFont="1" applyBorder="1">
      <alignment vertical="center"/>
    </xf>
    <xf numFmtId="0" fontId="353" fillId="0" borderId="262" xfId="3404" applyFont="1" applyBorder="1">
      <alignment vertical="center"/>
    </xf>
    <xf numFmtId="0" fontId="353" fillId="0" borderId="263" xfId="3404" applyFont="1" applyBorder="1">
      <alignment vertical="center"/>
    </xf>
    <xf numFmtId="0" fontId="353" fillId="0" borderId="262" xfId="3404" applyFont="1" applyBorder="1" applyProtection="1">
      <alignment vertical="center"/>
      <protection locked="0"/>
    </xf>
    <xf numFmtId="0" fontId="353" fillId="0" borderId="263" xfId="3404" applyFont="1" applyBorder="1" applyAlignment="1" applyProtection="1">
      <alignment horizontal="center" vertical="center"/>
      <protection locked="0"/>
    </xf>
    <xf numFmtId="0" fontId="353" fillId="0" borderId="262" xfId="3404" applyFont="1" applyBorder="1" applyAlignment="1" applyProtection="1">
      <alignment horizontal="right" vertical="center"/>
      <protection locked="0"/>
    </xf>
    <xf numFmtId="0" fontId="352" fillId="0" borderId="0" xfId="3404" applyFont="1" applyAlignment="1" applyProtection="1">
      <alignment horizontal="center" vertical="center" wrapText="1"/>
      <protection locked="0"/>
    </xf>
    <xf numFmtId="0" fontId="353" fillId="0" borderId="221" xfId="3404" applyFont="1" applyBorder="1" applyProtection="1">
      <alignment vertical="center"/>
      <protection locked="0"/>
    </xf>
    <xf numFmtId="0" fontId="353" fillId="0" borderId="222" xfId="3404" applyFont="1" applyBorder="1">
      <alignment vertical="center"/>
    </xf>
    <xf numFmtId="0" fontId="367" fillId="80" borderId="224" xfId="3404" applyFont="1" applyFill="1" applyBorder="1">
      <alignment vertical="center"/>
    </xf>
    <xf numFmtId="0" fontId="367" fillId="80" borderId="242" xfId="3404" applyFont="1" applyFill="1" applyBorder="1">
      <alignment vertical="center"/>
    </xf>
    <xf numFmtId="0" fontId="367" fillId="80" borderId="244" xfId="3404" applyFont="1" applyFill="1" applyBorder="1">
      <alignment vertical="center"/>
    </xf>
    <xf numFmtId="0" fontId="353" fillId="0" borderId="152" xfId="3404" applyFont="1" applyBorder="1" applyAlignment="1" applyProtection="1">
      <alignment horizontal="center" vertical="center"/>
      <protection locked="0"/>
    </xf>
    <xf numFmtId="0" fontId="353" fillId="0" borderId="239" xfId="3404" applyFont="1" applyBorder="1" applyAlignment="1" applyProtection="1">
      <alignment horizontal="center" vertical="center"/>
      <protection locked="0"/>
    </xf>
    <xf numFmtId="0" fontId="352" fillId="0" borderId="224" xfId="3404" applyFont="1" applyBorder="1" applyAlignment="1">
      <alignment horizontal="center" vertical="center"/>
    </xf>
    <xf numFmtId="0" fontId="352" fillId="0" borderId="183" xfId="3404" applyFont="1" applyBorder="1" applyAlignment="1">
      <alignment horizontal="center" vertical="center"/>
    </xf>
    <xf numFmtId="0" fontId="352" fillId="0" borderId="85" xfId="3404" applyFont="1" applyBorder="1" applyAlignment="1">
      <alignment horizontal="center" vertical="center"/>
    </xf>
    <xf numFmtId="0" fontId="352" fillId="0" borderId="225" xfId="3404" applyFont="1" applyBorder="1" applyAlignment="1">
      <alignment horizontal="center" vertical="center"/>
    </xf>
    <xf numFmtId="0" fontId="352" fillId="0" borderId="232" xfId="3404" applyFont="1" applyBorder="1" applyAlignment="1">
      <alignment horizontal="center" vertical="center"/>
    </xf>
    <xf numFmtId="0" fontId="352" fillId="0" borderId="159" xfId="3404" applyFont="1" applyBorder="1" applyAlignment="1">
      <alignment horizontal="center" vertical="center"/>
    </xf>
    <xf numFmtId="0" fontId="352" fillId="0" borderId="133" xfId="3404" applyFont="1" applyBorder="1" applyAlignment="1">
      <alignment horizontal="center" vertical="center"/>
    </xf>
    <xf numFmtId="0" fontId="352" fillId="0" borderId="233" xfId="3404" applyFont="1" applyBorder="1" applyAlignment="1">
      <alignment horizontal="center" vertical="center"/>
    </xf>
    <xf numFmtId="0" fontId="352" fillId="0" borderId="186" xfId="3404" applyFont="1" applyBorder="1" applyAlignment="1">
      <alignment horizontal="center" vertical="center"/>
    </xf>
    <xf numFmtId="0" fontId="353" fillId="0" borderId="215" xfId="3404" applyFont="1" applyBorder="1" applyAlignment="1" applyProtection="1">
      <alignment horizontal="center" vertical="center"/>
      <protection locked="0"/>
    </xf>
    <xf numFmtId="0" fontId="353" fillId="0" borderId="245" xfId="3404" applyFont="1" applyBorder="1" applyAlignment="1" applyProtection="1">
      <alignment horizontal="center" vertical="center"/>
      <protection locked="0"/>
    </xf>
    <xf numFmtId="0" fontId="353" fillId="0" borderId="213" xfId="3404" applyFont="1" applyBorder="1" applyAlignment="1" applyProtection="1">
      <alignment horizontal="center" vertical="center"/>
      <protection locked="0"/>
    </xf>
    <xf numFmtId="0" fontId="353" fillId="0" borderId="241" xfId="3404" applyFont="1" applyBorder="1" applyAlignment="1" applyProtection="1">
      <alignment horizontal="center" vertical="center"/>
      <protection locked="0"/>
    </xf>
    <xf numFmtId="0" fontId="353" fillId="0" borderId="80" xfId="3404" applyFont="1" applyBorder="1" applyAlignment="1" applyProtection="1">
      <alignment horizontal="center" vertical="center"/>
      <protection locked="0"/>
    </xf>
    <xf numFmtId="0" fontId="353" fillId="0" borderId="237" xfId="3404" applyFont="1" applyBorder="1" applyAlignment="1" applyProtection="1">
      <alignment horizontal="center" vertical="center"/>
      <protection locked="0"/>
    </xf>
    <xf numFmtId="0" fontId="353" fillId="0" borderId="213" xfId="3404" applyFont="1" applyBorder="1" applyAlignment="1" applyProtection="1">
      <alignment horizontal="left" vertical="center"/>
      <protection locked="0"/>
    </xf>
    <xf numFmtId="0" fontId="353" fillId="0" borderId="241" xfId="3404" applyFont="1" applyBorder="1" applyAlignment="1" applyProtection="1">
      <alignment horizontal="left" vertical="center"/>
      <protection locked="0"/>
    </xf>
    <xf numFmtId="0" fontId="353" fillId="0" borderId="216" xfId="3404" applyFont="1" applyBorder="1" applyAlignment="1" applyProtection="1">
      <alignment horizontal="center" vertical="center"/>
      <protection locked="0"/>
    </xf>
    <xf numFmtId="0" fontId="353" fillId="0" borderId="243" xfId="3404" applyFont="1" applyBorder="1" applyAlignment="1" applyProtection="1">
      <alignment horizontal="center" vertical="center"/>
      <protection locked="0"/>
    </xf>
    <xf numFmtId="0" fontId="353" fillId="0" borderId="77" xfId="3404" applyFont="1" applyBorder="1" applyAlignment="1" applyProtection="1">
      <alignment horizontal="left" vertical="center"/>
      <protection locked="0"/>
    </xf>
    <xf numFmtId="0" fontId="353" fillId="0" borderId="152" xfId="3404" applyFont="1" applyBorder="1" applyAlignment="1" applyProtection="1">
      <alignment horizontal="left" vertical="center"/>
      <protection locked="0"/>
    </xf>
    <xf numFmtId="0" fontId="353" fillId="0" borderId="239" xfId="3404" applyFont="1" applyBorder="1" applyAlignment="1" applyProtection="1">
      <alignment horizontal="left" vertical="center"/>
      <protection locked="0"/>
    </xf>
    <xf numFmtId="0" fontId="353" fillId="0" borderId="32" xfId="3404" applyFont="1" applyBorder="1" applyAlignment="1">
      <alignment horizontal="center" vertical="center"/>
    </xf>
    <xf numFmtId="0" fontId="353" fillId="0" borderId="254" xfId="3404" applyFont="1" applyBorder="1" applyAlignment="1">
      <alignment horizontal="center" vertical="center"/>
    </xf>
    <xf numFmtId="0" fontId="352" fillId="0" borderId="187" xfId="3404" applyFont="1" applyBorder="1" applyAlignment="1">
      <alignment horizontal="center" vertical="center"/>
    </xf>
    <xf numFmtId="0" fontId="352" fillId="0" borderId="188" xfId="3404" applyFont="1" applyBorder="1" applyAlignment="1">
      <alignment horizontal="center" vertical="center"/>
    </xf>
    <xf numFmtId="0" fontId="352" fillId="0" borderId="78" xfId="3404" applyFont="1" applyBorder="1" applyAlignment="1">
      <alignment horizontal="center" vertical="center"/>
    </xf>
    <xf numFmtId="0" fontId="352" fillId="0" borderId="86" xfId="3404" applyFont="1" applyBorder="1" applyAlignment="1">
      <alignment horizontal="center" vertical="center"/>
    </xf>
    <xf numFmtId="0" fontId="353" fillId="0" borderId="54" xfId="3404" applyFont="1" applyBorder="1" applyAlignment="1" applyProtection="1">
      <alignment horizontal="center" vertical="center"/>
      <protection locked="0"/>
    </xf>
    <xf numFmtId="0" fontId="353" fillId="0" borderId="97" xfId="3404" applyFont="1" applyBorder="1" applyAlignment="1" applyProtection="1">
      <alignment horizontal="center" vertical="center"/>
      <protection locked="0"/>
    </xf>
    <xf numFmtId="0" fontId="353" fillId="0" borderId="156" xfId="3404" applyFont="1" applyBorder="1" applyAlignment="1" applyProtection="1">
      <alignment horizontal="center" vertical="center"/>
      <protection locked="0"/>
    </xf>
    <xf numFmtId="0" fontId="353" fillId="0" borderId="54" xfId="3404" applyFont="1" applyBorder="1" applyAlignment="1" applyProtection="1">
      <alignment horizontal="left" vertical="center"/>
      <protection locked="0"/>
    </xf>
    <xf numFmtId="0" fontId="353" fillId="0" borderId="97" xfId="3404" applyFont="1" applyBorder="1" applyAlignment="1" applyProtection="1">
      <alignment horizontal="left" vertical="center"/>
      <protection locked="0"/>
    </xf>
    <xf numFmtId="0" fontId="353" fillId="0" borderId="97" xfId="3404" applyFont="1" applyBorder="1" applyAlignment="1">
      <alignment horizontal="center" vertical="center"/>
    </xf>
    <xf numFmtId="0" fontId="353" fillId="0" borderId="113" xfId="3404" applyFont="1" applyBorder="1" applyAlignment="1" applyProtection="1">
      <alignment horizontal="center" vertical="center"/>
      <protection locked="0"/>
    </xf>
    <xf numFmtId="0" fontId="353" fillId="0" borderId="156" xfId="3404" applyFont="1" applyBorder="1" applyAlignment="1" applyProtection="1">
      <alignment horizontal="left" vertical="center"/>
      <protection locked="0"/>
    </xf>
    <xf numFmtId="0" fontId="352" fillId="5" borderId="150" xfId="3404" applyFont="1" applyFill="1" applyBorder="1" applyAlignment="1">
      <alignment horizontal="center" vertical="center"/>
    </xf>
    <xf numFmtId="0" fontId="352" fillId="5" borderId="144" xfId="3404" applyFont="1" applyFill="1" applyBorder="1" applyAlignment="1">
      <alignment horizontal="center" vertical="center"/>
    </xf>
    <xf numFmtId="0" fontId="352" fillId="5" borderId="145" xfId="3404" applyFont="1" applyFill="1" applyBorder="1" applyAlignment="1">
      <alignment horizontal="center" vertical="center"/>
    </xf>
    <xf numFmtId="0" fontId="353" fillId="0" borderId="89" xfId="3404" applyFont="1" applyBorder="1" applyAlignment="1" applyProtection="1">
      <alignment horizontal="left" vertical="center" wrapText="1"/>
      <protection locked="0"/>
    </xf>
    <xf numFmtId="0" fontId="353" fillId="0" borderId="67" xfId="3404" applyFont="1" applyBorder="1" applyAlignment="1" applyProtection="1">
      <alignment horizontal="left" vertical="center" wrapText="1"/>
      <protection locked="0"/>
    </xf>
    <xf numFmtId="306" fontId="353" fillId="0" borderId="107" xfId="3404" applyNumberFormat="1" applyFont="1" applyBorder="1" applyAlignment="1">
      <alignment horizontal="center" vertical="center" wrapText="1"/>
    </xf>
    <xf numFmtId="306" fontId="353" fillId="0" borderId="110" xfId="3404" applyNumberFormat="1" applyFont="1" applyBorder="1" applyAlignment="1">
      <alignment horizontal="center" vertical="center" wrapText="1"/>
    </xf>
    <xf numFmtId="0" fontId="4" fillId="0" borderId="10" xfId="1" applyFont="1" applyBorder="1" applyAlignment="1">
      <alignment horizontal="center" vertical="center" wrapText="1"/>
      <protection locked="0"/>
    </xf>
    <xf numFmtId="0" fontId="4" fillId="0" borderId="0" xfId="1" applyFont="1" applyAlignment="1">
      <alignment horizontal="center" vertical="center" wrapText="1"/>
      <protection locked="0"/>
    </xf>
    <xf numFmtId="3" fontId="9" fillId="0" borderId="9" xfId="2" applyNumberFormat="1" applyFont="1" applyBorder="1" applyAlignment="1">
      <alignment horizontal="center" vertical="center" wrapText="1"/>
    </xf>
    <xf numFmtId="3" fontId="9" fillId="0" borderId="12" xfId="2" applyNumberFormat="1" applyFont="1" applyBorder="1" applyAlignment="1">
      <alignment horizontal="center" vertical="center" wrapText="1"/>
    </xf>
    <xf numFmtId="0" fontId="8" fillId="0" borderId="4" xfId="2" applyFont="1" applyBorder="1" applyAlignment="1">
      <alignment horizontal="center" vertical="center"/>
    </xf>
    <xf numFmtId="0" fontId="8" fillId="0" borderId="9" xfId="2" applyFont="1" applyBorder="1" applyAlignment="1">
      <alignment horizontal="center" vertical="center" wrapText="1"/>
    </xf>
    <xf numFmtId="0" fontId="8" fillId="0" borderId="11" xfId="2" applyFont="1" applyBorder="1" applyAlignment="1">
      <alignment horizontal="center" vertical="center" wrapText="1"/>
    </xf>
    <xf numFmtId="0" fontId="8" fillId="0" borderId="12" xfId="2" applyFont="1" applyBorder="1" applyAlignment="1">
      <alignment horizontal="center" vertical="center" wrapText="1"/>
    </xf>
    <xf numFmtId="0" fontId="9" fillId="4" borderId="1" xfId="2" applyFont="1" applyFill="1" applyBorder="1" applyAlignment="1">
      <alignment horizontal="center" vertical="center"/>
    </xf>
    <xf numFmtId="0" fontId="9" fillId="4" borderId="2" xfId="2" applyFont="1" applyFill="1" applyBorder="1" applyAlignment="1">
      <alignment horizontal="center" vertical="center"/>
    </xf>
    <xf numFmtId="0" fontId="9" fillId="62" borderId="1" xfId="2" applyFont="1" applyFill="1" applyBorder="1" applyAlignment="1">
      <alignment horizontal="center" vertical="center"/>
    </xf>
    <xf numFmtId="0" fontId="9" fillId="62" borderId="2" xfId="2" applyFont="1" applyFill="1" applyBorder="1" applyAlignment="1">
      <alignment horizontal="center" vertical="center"/>
    </xf>
    <xf numFmtId="0" fontId="8" fillId="5" borderId="4" xfId="2" applyFont="1" applyFill="1" applyBorder="1" applyAlignment="1">
      <alignment horizontal="center" vertical="center"/>
    </xf>
    <xf numFmtId="0" fontId="8" fillId="5" borderId="1" xfId="2" applyFont="1" applyFill="1" applyBorder="1" applyAlignment="1">
      <alignment horizontal="center" vertical="center" wrapText="1"/>
    </xf>
    <xf numFmtId="0" fontId="8" fillId="5" borderId="2" xfId="2" applyFont="1" applyFill="1" applyBorder="1" applyAlignment="1">
      <alignment horizontal="center" vertical="center" wrapText="1"/>
    </xf>
    <xf numFmtId="0" fontId="8" fillId="5" borderId="3" xfId="2" applyFont="1" applyFill="1" applyBorder="1" applyAlignment="1">
      <alignment horizontal="center" vertical="center" wrapText="1"/>
    </xf>
    <xf numFmtId="0" fontId="8" fillId="5" borderId="9" xfId="2" applyFont="1" applyFill="1" applyBorder="1" applyAlignment="1">
      <alignment horizontal="center" vertical="center" wrapText="1"/>
    </xf>
    <xf numFmtId="0" fontId="8" fillId="5" borderId="12" xfId="2" applyFont="1" applyFill="1" applyBorder="1" applyAlignment="1">
      <alignment horizontal="center" vertical="center" wrapText="1"/>
    </xf>
  </cellXfs>
  <cellStyles count="11854">
    <cellStyle name="_x0001_" xfId="4" xr:uid="{00000000-0005-0000-0000-000000000000}"/>
    <cellStyle name="_x0007_" xfId="4570" xr:uid="{00000000-0005-0000-0000-000001000000}"/>
    <cellStyle name="-" xfId="4571" xr:uid="{00000000-0005-0000-0000-000002000000}"/>
    <cellStyle name=" " xfId="5" xr:uid="{00000000-0005-0000-0000-000003000000}"/>
    <cellStyle name="          _x000d__x000a_shell=progman.exe_x000d__x000a_m" xfId="6" xr:uid="{00000000-0005-0000-0000-000004000000}"/>
    <cellStyle name="          _x000d__x000a_shell=progman.exe_x000d__x000a_m 2" xfId="4572" xr:uid="{00000000-0005-0000-0000-000005000000}"/>
    <cellStyle name=" _20030218144011020-E1C865BF" xfId="7" xr:uid="{00000000-0005-0000-0000-000006000000}"/>
    <cellStyle name=" _20030221140423820-A5C865BF" xfId="8" xr:uid="{00000000-0005-0000-0000-000007000000}"/>
    <cellStyle name=" _20030221140423820-A5C865BF_공사비집계표(품의용)" xfId="9" xr:uid="{00000000-0005-0000-0000-000008000000}"/>
    <cellStyle name=" _20030221140423820-A5C865BF_추가품셈1-박" xfId="10" xr:uid="{00000000-0005-0000-0000-000009000000}"/>
    <cellStyle name=" _329전기설비기초-비교" xfId="11" xr:uid="{00000000-0005-0000-0000-00000A000000}"/>
    <cellStyle name=" _7,8물량반영-전기설비기초0224" xfId="12" xr:uid="{00000000-0005-0000-0000-00000B000000}"/>
    <cellStyle name=" _간지" xfId="13" xr:uid="{00000000-0005-0000-0000-00000C000000}"/>
    <cellStyle name=" _간지_1" xfId="14" xr:uid="{00000000-0005-0000-0000-00000D000000}"/>
    <cellStyle name=" _간지_1_공사비집계표(품의용)" xfId="15" xr:uid="{00000000-0005-0000-0000-00000E000000}"/>
    <cellStyle name=" _간지_20030310114821780-E1C865BF" xfId="16" xr:uid="{00000000-0005-0000-0000-00000F000000}"/>
    <cellStyle name=" _간지_20030310114821780-E1C865BF_공사비집계표(품의용)" xfId="17" xr:uid="{00000000-0005-0000-0000-000010000000}"/>
    <cellStyle name=" _간지_20030310114821780-E1C865BF_추가품셈1-박" xfId="18" xr:uid="{00000000-0005-0000-0000-000011000000}"/>
    <cellStyle name=" _간지_20030310150903590-E1C865BF" xfId="19" xr:uid="{00000000-0005-0000-0000-000012000000}"/>
    <cellStyle name=" _간지_20030310150903590-E1C865BF_공사비집계표(품의용)" xfId="20" xr:uid="{00000000-0005-0000-0000-000013000000}"/>
    <cellStyle name=" _간지_20030310150903590-E1C865BF_추가품셈1-박" xfId="21" xr:uid="{00000000-0005-0000-0000-000014000000}"/>
    <cellStyle name=" _간지_공사비집계표(품의용)" xfId="22" xr:uid="{00000000-0005-0000-0000-000015000000}"/>
    <cellStyle name=" _간지_옥외탱크및기기기초(단가)" xfId="23" xr:uid="{00000000-0005-0000-0000-000016000000}"/>
    <cellStyle name=" _간지_옥외탱크및기기기초(단가)_공사비집계표(품의용)" xfId="24" xr:uid="{00000000-0005-0000-0000-000017000000}"/>
    <cellStyle name=" _간지_옥외탱크및기기기초(단가)_추가품셈1-박" xfId="25" xr:uid="{00000000-0005-0000-0000-000018000000}"/>
    <cellStyle name=" _간지_추가품셈1" xfId="26" xr:uid="{00000000-0005-0000-0000-000019000000}"/>
    <cellStyle name=" _간지_추가품셈1_325전기설비기초" xfId="27" xr:uid="{00000000-0005-0000-0000-00001A000000}"/>
    <cellStyle name=" _간지_추가품셈1_325전기설비기초_공사비집계표(품의용)" xfId="28" xr:uid="{00000000-0005-0000-0000-00001B000000}"/>
    <cellStyle name=" _간지_추가품셈1_329전기설비기초-비교" xfId="29" xr:uid="{00000000-0005-0000-0000-00001C000000}"/>
    <cellStyle name=" _간지_추가품셈1_공사비집계표(품의용)" xfId="30" xr:uid="{00000000-0005-0000-0000-00001D000000}"/>
    <cellStyle name=" _간지_추가품셈1_옥외탱크기초(단가)" xfId="31" xr:uid="{00000000-0005-0000-0000-00001E000000}"/>
    <cellStyle name=" _간지_추가품셈1_옥외탱크기초(단가)_공사비집계표(품의용)" xfId="32" xr:uid="{00000000-0005-0000-0000-00001F000000}"/>
    <cellStyle name=" _간지_추가품셈1_옥외탱크기초-비교" xfId="33" xr:uid="{00000000-0005-0000-0000-000020000000}"/>
    <cellStyle name=" _간지_추가품셈1-박" xfId="34" xr:uid="{00000000-0005-0000-0000-000021000000}"/>
    <cellStyle name=" _간지_콘크리트품및 품질관리비" xfId="35" xr:uid="{00000000-0005-0000-0000-000022000000}"/>
    <cellStyle name=" _간지_콘크리트품및 품질관리비_329전기설비기초-비교" xfId="36" xr:uid="{00000000-0005-0000-0000-000023000000}"/>
    <cellStyle name=" _간지_콘크리트품및 품질관리비_공사비집계표(품의용)" xfId="37" xr:uid="{00000000-0005-0000-0000-000024000000}"/>
    <cellStyle name=" _간지_콘크리트품및 품질관리비_냉각수배수로-비교" xfId="38" xr:uid="{00000000-0005-0000-0000-000025000000}"/>
    <cellStyle name=" _간지_콘크리트품및 품질관리비_냉각수취수펌프구조물-비교" xfId="39" xr:uid="{00000000-0005-0000-0000-000026000000}"/>
    <cellStyle name=" _간지_콘크리트품및 품질관리비_조경(final)-비교" xfId="40" xr:uid="{00000000-0005-0000-0000-000027000000}"/>
    <cellStyle name=" _간지_품셈" xfId="41" xr:uid="{00000000-0005-0000-0000-000028000000}"/>
    <cellStyle name=" _간지_품셈_329전기설비기초-비교" xfId="42" xr:uid="{00000000-0005-0000-0000-000029000000}"/>
    <cellStyle name=" _간지_품셈_공사비집계표(품의용)" xfId="43" xr:uid="{00000000-0005-0000-0000-00002A000000}"/>
    <cellStyle name=" _간지_품셈_냉각수배수로-비교" xfId="44" xr:uid="{00000000-0005-0000-0000-00002B000000}"/>
    <cellStyle name=" _간지_품셈_냉각수취수펌프구조물-비교" xfId="45" xr:uid="{00000000-0005-0000-0000-00002C000000}"/>
    <cellStyle name=" _간지_품셈_조경(final)-비교" xfId="46" xr:uid="{00000000-0005-0000-0000-00002D000000}"/>
    <cellStyle name=" _구내도로 및 배수(단가)" xfId="47" xr:uid="{00000000-0005-0000-0000-00002E000000}"/>
    <cellStyle name=" _구내도로 및 배수-비교" xfId="48" xr:uid="{00000000-0005-0000-0000-00002F000000}"/>
    <cellStyle name=" _냉각수배수로-비교" xfId="49" xr:uid="{00000000-0005-0000-0000-000030000000}"/>
    <cellStyle name=" _냉각수취수펌프구조물-비교" xfId="50" xr:uid="{00000000-0005-0000-0000-000031000000}"/>
    <cellStyle name=" _대표공종내역" xfId="51" xr:uid="{00000000-0005-0000-0000-000032000000}"/>
    <cellStyle name=" _대표공종내역_공사비집계표(품의용)" xfId="52" xr:uid="{00000000-0005-0000-0000-000033000000}"/>
    <cellStyle name=" _대표공종내역_추가품셈1-박" xfId="53" xr:uid="{00000000-0005-0000-0000-000034000000}"/>
    <cellStyle name=" _본관기초굴착(단가)" xfId="54" xr:uid="{00000000-0005-0000-0000-000035000000}"/>
    <cellStyle name=" _본관기초굴착(단가)-비교" xfId="55" xr:uid="{00000000-0005-0000-0000-000036000000}"/>
    <cellStyle name=" _사급자재단가산출" xfId="56" xr:uid="{00000000-0005-0000-0000-000037000000}"/>
    <cellStyle name=" _사급자재단가산출_325전기설비기초" xfId="57" xr:uid="{00000000-0005-0000-0000-000038000000}"/>
    <cellStyle name=" _사급자재단가산출_325전기설비기초_공사비집계표(품의용)" xfId="58" xr:uid="{00000000-0005-0000-0000-000039000000}"/>
    <cellStyle name=" _사급자재단가산출_329전기설비기초-비교" xfId="59" xr:uid="{00000000-0005-0000-0000-00003A000000}"/>
    <cellStyle name=" _사급자재단가산출_공사비집계표(품의용)" xfId="60" xr:uid="{00000000-0005-0000-0000-00003B000000}"/>
    <cellStyle name=" _사급자재단가산출_대표공종 분류내역" xfId="61" xr:uid="{00000000-0005-0000-0000-00003C000000}"/>
    <cellStyle name=" _사급자재단가산출_대표공종 분류내역_공사비집계표(품의용)" xfId="62" xr:uid="{00000000-0005-0000-0000-00003D000000}"/>
    <cellStyle name=" _사급자재단가산출_대표공종 분류내역_냉각수배수로-비교" xfId="63" xr:uid="{00000000-0005-0000-0000-00003E000000}"/>
    <cellStyle name=" _사급자재단가산출_대표공종 분류내역_냉각수취수펌프구조물-비교" xfId="64" xr:uid="{00000000-0005-0000-0000-00003F000000}"/>
    <cellStyle name=" _사급자재단가산출_대표공종분류" xfId="65" xr:uid="{00000000-0005-0000-0000-000040000000}"/>
    <cellStyle name=" _사급자재단가산출_대표공종분류_공사비집계표(품의용)" xfId="66" xr:uid="{00000000-0005-0000-0000-000041000000}"/>
    <cellStyle name=" _사급자재단가산출_본관기초굴착(단가)" xfId="67" xr:uid="{00000000-0005-0000-0000-000042000000}"/>
    <cellStyle name=" _사급자재단가산출_사급자재총괄표" xfId="68" xr:uid="{00000000-0005-0000-0000-000043000000}"/>
    <cellStyle name=" _사급자재단가산출_사급자재총괄표_공사비집계표(품의용)" xfId="69" xr:uid="{00000000-0005-0000-0000-000044000000}"/>
    <cellStyle name=" _사급자재단가산출_설계개요" xfId="70" xr:uid="{00000000-0005-0000-0000-000045000000}"/>
    <cellStyle name=" _사급자재단가산출_설계개요_공사비집계표(품의용)" xfId="71" xr:uid="{00000000-0005-0000-0000-000046000000}"/>
    <cellStyle name=" _사급자재단가산출_설계개요_냉각수배수로-비교" xfId="72" xr:uid="{00000000-0005-0000-0000-000047000000}"/>
    <cellStyle name=" _사급자재단가산출_설계개요_냉각수취수펌프구조물-비교" xfId="73" xr:uid="{00000000-0005-0000-0000-000048000000}"/>
    <cellStyle name=" _사급자재단가산출_설계명세서" xfId="74" xr:uid="{00000000-0005-0000-0000-000049000000}"/>
    <cellStyle name=" _사급자재단가산출_설계명세서_325전기설비기초" xfId="75" xr:uid="{00000000-0005-0000-0000-00004A000000}"/>
    <cellStyle name=" _사급자재단가산출_설계명세서_325전기설비기초_공사비집계표(품의용)" xfId="76" xr:uid="{00000000-0005-0000-0000-00004B000000}"/>
    <cellStyle name=" _사급자재단가산출_설계명세서_공사비집계표(품의용)" xfId="77" xr:uid="{00000000-0005-0000-0000-00004C000000}"/>
    <cellStyle name=" _사급자재단가산출_설계명세서_냉각수배수로-비교" xfId="78" xr:uid="{00000000-0005-0000-0000-00004D000000}"/>
    <cellStyle name=" _사급자재단가산출_설계명세서_냉각수취수펌프구조물-비교" xfId="79" xr:uid="{00000000-0005-0000-0000-00004E000000}"/>
    <cellStyle name=" _사급자재단가산출_설계명세서_설계개요" xfId="80" xr:uid="{00000000-0005-0000-0000-00004F000000}"/>
    <cellStyle name=" _사급자재단가산출_설계명세서_설계개요_공사비집계표(품의용)" xfId="81" xr:uid="{00000000-0005-0000-0000-000050000000}"/>
    <cellStyle name=" _사급자재단가산출_옥외탱크기초(단가)" xfId="82" xr:uid="{00000000-0005-0000-0000-000051000000}"/>
    <cellStyle name=" _사급자재단가산출_옥외탱크기초(단가)_공사비집계표(품의용)" xfId="83" xr:uid="{00000000-0005-0000-0000-000052000000}"/>
    <cellStyle name=" _사급자재단가산출_옥외탱크기초-비교" xfId="84" xr:uid="{00000000-0005-0000-0000-000053000000}"/>
    <cellStyle name=" _사급자재단가산출_옥외탱크및기기기초(단가)" xfId="85" xr:uid="{00000000-0005-0000-0000-000054000000}"/>
    <cellStyle name=" _사급자재단가산출_옥외탱크및기기기초(단가)_329전기설비기초-비교" xfId="86" xr:uid="{00000000-0005-0000-0000-000055000000}"/>
    <cellStyle name=" _사급자재단가산출_옥외탱크및기기기초(단가)_공사비집계표(품의용)" xfId="87" xr:uid="{00000000-0005-0000-0000-000056000000}"/>
    <cellStyle name=" _사급자재단가산출_옥외탱크및기기기초(단가)_석탄취급설비기초-비교" xfId="88" xr:uid="{00000000-0005-0000-0000-000057000000}"/>
    <cellStyle name=" _사급자재단가산출_조경(final)-비교" xfId="89" xr:uid="{00000000-0005-0000-0000-000058000000}"/>
    <cellStyle name=" _사급자재단가산출_추가품셈1" xfId="90" xr:uid="{00000000-0005-0000-0000-000059000000}"/>
    <cellStyle name=" _사급자재단가산출_추가품셈1_공사비집계표(품의용)" xfId="91" xr:uid="{00000000-0005-0000-0000-00005A000000}"/>
    <cellStyle name=" _사급자재단가산출_추가품셈1-박" xfId="92" xr:uid="{00000000-0005-0000-0000-00005B000000}"/>
    <cellStyle name=" _사급재료비및운반비" xfId="93" xr:uid="{00000000-0005-0000-0000-00005C000000}"/>
    <cellStyle name=" _사급재료비및운반비_AC-05옥내기기기초" xfId="94" xr:uid="{00000000-0005-0000-0000-00005D000000}"/>
    <cellStyle name=" 1" xfId="95" xr:uid="{00000000-0005-0000-0000-00005E000000}"/>
    <cellStyle name=" 10" xfId="96" xr:uid="{00000000-0005-0000-0000-00005F000000}"/>
    <cellStyle name=" 11" xfId="97" xr:uid="{00000000-0005-0000-0000-000060000000}"/>
    <cellStyle name=" 12" xfId="98" xr:uid="{00000000-0005-0000-0000-000061000000}"/>
    <cellStyle name=" 13" xfId="99" xr:uid="{00000000-0005-0000-0000-000062000000}"/>
    <cellStyle name=" 14" xfId="100" xr:uid="{00000000-0005-0000-0000-000063000000}"/>
    <cellStyle name=" 15" xfId="101" xr:uid="{00000000-0005-0000-0000-000064000000}"/>
    <cellStyle name=" 16" xfId="102" xr:uid="{00000000-0005-0000-0000-000065000000}"/>
    <cellStyle name=" 17" xfId="103" xr:uid="{00000000-0005-0000-0000-000066000000}"/>
    <cellStyle name=" 18" xfId="104" xr:uid="{00000000-0005-0000-0000-000067000000}"/>
    <cellStyle name=" 19" xfId="105" xr:uid="{00000000-0005-0000-0000-000068000000}"/>
    <cellStyle name=" 2" xfId="106" xr:uid="{00000000-0005-0000-0000-000069000000}"/>
    <cellStyle name="_x0001_ 2" xfId="4573" xr:uid="{00000000-0005-0000-0000-00006A000000}"/>
    <cellStyle name=" 20" xfId="107" xr:uid="{00000000-0005-0000-0000-00006B000000}"/>
    <cellStyle name=" 21" xfId="108" xr:uid="{00000000-0005-0000-0000-00006C000000}"/>
    <cellStyle name=" 22" xfId="109" xr:uid="{00000000-0005-0000-0000-00006D000000}"/>
    <cellStyle name=" 23" xfId="110" xr:uid="{00000000-0005-0000-0000-00006E000000}"/>
    <cellStyle name=" 24" xfId="111" xr:uid="{00000000-0005-0000-0000-00006F000000}"/>
    <cellStyle name=" 25" xfId="112" xr:uid="{00000000-0005-0000-0000-000070000000}"/>
    <cellStyle name=" 26" xfId="113" xr:uid="{00000000-0005-0000-0000-000071000000}"/>
    <cellStyle name=" 27" xfId="114" xr:uid="{00000000-0005-0000-0000-000072000000}"/>
    <cellStyle name=" 28" xfId="115" xr:uid="{00000000-0005-0000-0000-000073000000}"/>
    <cellStyle name=" 29" xfId="116" xr:uid="{00000000-0005-0000-0000-000074000000}"/>
    <cellStyle name=" 3" xfId="117" xr:uid="{00000000-0005-0000-0000-000075000000}"/>
    <cellStyle name=" 30" xfId="118" xr:uid="{00000000-0005-0000-0000-000076000000}"/>
    <cellStyle name=" 31" xfId="119" xr:uid="{00000000-0005-0000-0000-000077000000}"/>
    <cellStyle name=" 32" xfId="120" xr:uid="{00000000-0005-0000-0000-000078000000}"/>
    <cellStyle name=" 33" xfId="121" xr:uid="{00000000-0005-0000-0000-000079000000}"/>
    <cellStyle name=" 34" xfId="122" xr:uid="{00000000-0005-0000-0000-00007A000000}"/>
    <cellStyle name=" 35" xfId="123" xr:uid="{00000000-0005-0000-0000-00007B000000}"/>
    <cellStyle name=" 36" xfId="124" xr:uid="{00000000-0005-0000-0000-00007C000000}"/>
    <cellStyle name=" 37" xfId="125" xr:uid="{00000000-0005-0000-0000-00007D000000}"/>
    <cellStyle name=" 38" xfId="126" xr:uid="{00000000-0005-0000-0000-00007E000000}"/>
    <cellStyle name=" 39" xfId="127" xr:uid="{00000000-0005-0000-0000-00007F000000}"/>
    <cellStyle name=" 4" xfId="128" xr:uid="{00000000-0005-0000-0000-000080000000}"/>
    <cellStyle name=" 40" xfId="129" xr:uid="{00000000-0005-0000-0000-000081000000}"/>
    <cellStyle name=" 41" xfId="130" xr:uid="{00000000-0005-0000-0000-000082000000}"/>
    <cellStyle name=" 42" xfId="131" xr:uid="{00000000-0005-0000-0000-000083000000}"/>
    <cellStyle name=" 43" xfId="132" xr:uid="{00000000-0005-0000-0000-000084000000}"/>
    <cellStyle name=" 44" xfId="133" xr:uid="{00000000-0005-0000-0000-000085000000}"/>
    <cellStyle name=" 45" xfId="134" xr:uid="{00000000-0005-0000-0000-000086000000}"/>
    <cellStyle name=" 46" xfId="135" xr:uid="{00000000-0005-0000-0000-000087000000}"/>
    <cellStyle name=" 47" xfId="136" xr:uid="{00000000-0005-0000-0000-000088000000}"/>
    <cellStyle name=" 48" xfId="137" xr:uid="{00000000-0005-0000-0000-000089000000}"/>
    <cellStyle name=" 5" xfId="138" xr:uid="{00000000-0005-0000-0000-00008A000000}"/>
    <cellStyle name=" 6" xfId="139" xr:uid="{00000000-0005-0000-0000-00008B000000}"/>
    <cellStyle name=" 7" xfId="140" xr:uid="{00000000-0005-0000-0000-00008C000000}"/>
    <cellStyle name=" 8" xfId="141" xr:uid="{00000000-0005-0000-0000-00008D000000}"/>
    <cellStyle name=" 9" xfId="142" xr:uid="{00000000-0005-0000-0000-00008E000000}"/>
    <cellStyle name="_x000d__x000a_JournalTemplate=C:\COMFO\CTALK\JOURSTD.TPL_x000d__x000a_LbStateAddress=3 3 0 251 1 89 2 311_x000d__x000a_LbStateJou" xfId="4574" xr:uid="{00000000-0005-0000-0000-00008F000000}"/>
    <cellStyle name="_x000d__x000a_shell=progman.exe_x000d__x000a_m" xfId="4575" xr:uid="{00000000-0005-0000-0000-000090000000}"/>
    <cellStyle name="#,##0" xfId="143" xr:uid="{00000000-0005-0000-0000-000091000000}"/>
    <cellStyle name="#.##0" xfId="144" xr:uid="{00000000-0005-0000-0000-000092000000}"/>
    <cellStyle name="%" xfId="4576" xr:uid="{00000000-0005-0000-0000-000093000000}"/>
    <cellStyle name="%(+,-,0)" xfId="4577" xr:uid="{00000000-0005-0000-0000-000094000000}"/>
    <cellStyle name="(##.00)" xfId="4578" xr:uid="{00000000-0005-0000-0000-000095000000}"/>
    <cellStyle name=",." xfId="145" xr:uid="{00000000-0005-0000-0000-000096000000}"/>
    <cellStyle name=",. 10" xfId="4579" xr:uid="{00000000-0005-0000-0000-000097000000}"/>
    <cellStyle name=",. 11" xfId="4580" xr:uid="{00000000-0005-0000-0000-000098000000}"/>
    <cellStyle name=",. 12" xfId="4581" xr:uid="{00000000-0005-0000-0000-000099000000}"/>
    <cellStyle name=",. 13" xfId="4582" xr:uid="{00000000-0005-0000-0000-00009A000000}"/>
    <cellStyle name=",. 14" xfId="4583" xr:uid="{00000000-0005-0000-0000-00009B000000}"/>
    <cellStyle name=",. 15" xfId="4584" xr:uid="{00000000-0005-0000-0000-00009C000000}"/>
    <cellStyle name=",. 16" xfId="4585" xr:uid="{00000000-0005-0000-0000-00009D000000}"/>
    <cellStyle name=",. 17" xfId="4586" xr:uid="{00000000-0005-0000-0000-00009E000000}"/>
    <cellStyle name=",. 2" xfId="4587" xr:uid="{00000000-0005-0000-0000-00009F000000}"/>
    <cellStyle name=",. 3" xfId="4588" xr:uid="{00000000-0005-0000-0000-0000A0000000}"/>
    <cellStyle name=",. 4" xfId="4589" xr:uid="{00000000-0005-0000-0000-0000A1000000}"/>
    <cellStyle name=",. 5" xfId="4590" xr:uid="{00000000-0005-0000-0000-0000A2000000}"/>
    <cellStyle name=",. 6" xfId="4591" xr:uid="{00000000-0005-0000-0000-0000A3000000}"/>
    <cellStyle name=",. 7" xfId="4592" xr:uid="{00000000-0005-0000-0000-0000A4000000}"/>
    <cellStyle name=",. 8" xfId="4593" xr:uid="{00000000-0005-0000-0000-0000A5000000}"/>
    <cellStyle name=",. 9" xfId="4594" xr:uid="{00000000-0005-0000-0000-0000A6000000}"/>
    <cellStyle name="､@ｯ・BQSUM" xfId="146" xr:uid="{00000000-0005-0000-0000-0000A7000000}"/>
    <cellStyle name="､@ｯ・BQSUM(D)" xfId="147" xr:uid="{00000000-0005-0000-0000-0000A8000000}"/>
    <cellStyle name="､@ｯ・BQSUM_6.00 BQ Apart mech" xfId="148" xr:uid="{00000000-0005-0000-0000-0000A9000000}"/>
    <cellStyle name="､d､ﾀｦ・BQSUM" xfId="149" xr:uid="{00000000-0005-0000-0000-0000AA000000}"/>
    <cellStyle name="､d､ﾀｦ・BQSUM(D)" xfId="150" xr:uid="{00000000-0005-0000-0000-0000AB000000}"/>
    <cellStyle name="､d､ﾀｦ・BQSUM_BQ ROHM-Genset (rev.1)" xfId="151" xr:uid="{00000000-0005-0000-0000-0000AC000000}"/>
    <cellStyle name="." xfId="152" xr:uid="{00000000-0005-0000-0000-0000AD000000}"/>
    <cellStyle name=".d©y" xfId="4595" xr:uid="{00000000-0005-0000-0000-0000AE000000}"/>
    <cellStyle name="?" xfId="153" xr:uid="{00000000-0005-0000-0000-0000AF000000}"/>
    <cellStyle name="??" xfId="154" xr:uid="{00000000-0005-0000-0000-0000B0000000}"/>
    <cellStyle name="?? [ - ??1" xfId="155" xr:uid="{00000000-0005-0000-0000-0000B1000000}"/>
    <cellStyle name="?? [ - ??2" xfId="156" xr:uid="{00000000-0005-0000-0000-0000B2000000}"/>
    <cellStyle name="?? [ - ??3" xfId="157" xr:uid="{00000000-0005-0000-0000-0000B3000000}"/>
    <cellStyle name="?? [ - ??4" xfId="158" xr:uid="{00000000-0005-0000-0000-0000B4000000}"/>
    <cellStyle name="?? [ - ??5" xfId="159" xr:uid="{00000000-0005-0000-0000-0000B5000000}"/>
    <cellStyle name="?? [ - ??6" xfId="160" xr:uid="{00000000-0005-0000-0000-0000B6000000}"/>
    <cellStyle name="?? [ - ??7" xfId="161" xr:uid="{00000000-0005-0000-0000-0000B7000000}"/>
    <cellStyle name="?? [ - ??8" xfId="162" xr:uid="{00000000-0005-0000-0000-0000B8000000}"/>
    <cellStyle name="?? [0.00]_      " xfId="163" xr:uid="{00000000-0005-0000-0000-0000B9000000}"/>
    <cellStyle name="?? [0]" xfId="164" xr:uid="{00000000-0005-0000-0000-0000BA000000}"/>
    <cellStyle name="?? [0] 2" xfId="4596" xr:uid="{00000000-0005-0000-0000-0000BB000000}"/>
    <cellStyle name="?? 2" xfId="4597" xr:uid="{00000000-0005-0000-0000-0000BC000000}"/>
    <cellStyle name="?? 3" xfId="4598" xr:uid="{00000000-0005-0000-0000-0000BD000000}"/>
    <cellStyle name="?? 6" xfId="4599" xr:uid="{00000000-0005-0000-0000-0000BE000000}"/>
    <cellStyle name="?? 7" xfId="4600" xr:uid="{00000000-0005-0000-0000-0000BF000000}"/>
    <cellStyle name="?? 8" xfId="4601" xr:uid="{00000000-0005-0000-0000-0000C0000000}"/>
    <cellStyle name="??&amp;" xfId="4602" xr:uid="{00000000-0005-0000-0000-0000C1000000}"/>
    <cellStyle name="??&amp;5_x0007_?._x0007_9_x0008_??_x0007__x0001__x0001_" xfId="4603" xr:uid="{00000000-0005-0000-0000-0000C2000000}"/>
    <cellStyle name="??&amp;6_x0007_?/_x0007_9_x0008_??_x0007__x0001__x0001_" xfId="4604" xr:uid="{00000000-0005-0000-0000-0000C3000000}"/>
    <cellStyle name="??&amp;O" xfId="165" xr:uid="{00000000-0005-0000-0000-0000C4000000}"/>
    <cellStyle name="??&amp;O?" xfId="4605" xr:uid="{00000000-0005-0000-0000-0000C5000000}"/>
    <cellStyle name="??&amp;O?&amp;" xfId="4606" xr:uid="{00000000-0005-0000-0000-0000C6000000}"/>
    <cellStyle name="??&amp;O?&amp;H" xfId="166" xr:uid="{00000000-0005-0000-0000-0000C7000000}"/>
    <cellStyle name="??&amp;O?&amp;H?" xfId="4607" xr:uid="{00000000-0005-0000-0000-0000C8000000}"/>
    <cellStyle name="??&amp;O?&amp;H?_x0008_" xfId="4608" xr:uid="{00000000-0005-0000-0000-0000C9000000}"/>
    <cellStyle name="??&amp;O?&amp;H?_x0008_?" xfId="167" xr:uid="{00000000-0005-0000-0000-0000CA000000}"/>
    <cellStyle name="??&amp;O?&amp;H?_x0008__x000f__x0007_?_x0007__x0001__x0001_" xfId="4609" xr:uid="{00000000-0005-0000-0000-0000CB000000}"/>
    <cellStyle name="??&amp;O?&amp;H?_x0008_??_x0007__x0001_" xfId="168" xr:uid="{00000000-0005-0000-0000-0000CC000000}"/>
    <cellStyle name="??&amp;O?&amp;H?_x0008_??_x0007__x0001__x0001_" xfId="169" xr:uid="{00000000-0005-0000-0000-0000CD000000}"/>
    <cellStyle name="??&amp;O?&amp;H?_x0008_??_x0007__x0001__BQ Submission-Plan A1" xfId="170" xr:uid="{00000000-0005-0000-0000-0000CE000000}"/>
    <cellStyle name="??&amp;O?&amp;H?_x0008_??_x0007__x0001__x0001__INOAC Proposal Summary (Budget) 2008" xfId="171" xr:uid="{00000000-0005-0000-0000-0000CF000000}"/>
    <cellStyle name="??&amp;O?&amp;H?_x0008_??_x0007__x0001__NET BoQ TOYOTA SHOWROOM rev4" xfId="172" xr:uid="{00000000-0005-0000-0000-0000D0000000}"/>
    <cellStyle name="??&amp;O?&amp;H?_x0008_??_x0007__x0001__x0001__Nichirin ME Net (260608)" xfId="4610" xr:uid="{00000000-0005-0000-0000-0000D1000000}"/>
    <cellStyle name="??&amp;O?&amp;H?_x0008_?_JTEC Hanoi- Submision BoQ October 26th, 2007 for Contract" xfId="173" xr:uid="{00000000-0005-0000-0000-0000D2000000}"/>
    <cellStyle name="??&amp;O?&amp;H?_x0008__x000f__x0007_?_x0007__x0001__x0001__이식" xfId="4611" xr:uid="{00000000-0005-0000-0000-0000D3000000}"/>
    <cellStyle name="??&amp;O_03 Cost summary &amp; breakdown" xfId="174" xr:uid="{00000000-0005-0000-0000-0000D4000000}"/>
    <cellStyle name="???" xfId="175" xr:uid="{00000000-0005-0000-0000-0000D5000000}"/>
    <cellStyle name="???­ [0]_±??¸" xfId="4612" xr:uid="{00000000-0005-0000-0000-0000D6000000}"/>
    <cellStyle name="?_x001d_??%" xfId="4613" xr:uid="{00000000-0005-0000-0000-0000D7000000}"/>
    <cellStyle name="?_x001d_??%U©÷u&amp;H©÷9_x0008_? s_x000a__x0007__x0001__x0001_" xfId="176" xr:uid="{00000000-0005-0000-0000-0000D8000000}"/>
    <cellStyle name="?_x001d_??%U©÷u&amp;H©÷9_x0008_? s_x000a__x0007__x0001__x0001_?_x0002_???????????????_x0001_(_x0002_u_x000d_?????_x001f_????????_x0007_????????????????!???????????           ?????           ?????????_x000d_C:\WINDOWS\country.sys_x000d_??????????????????????????????????????????????????????????????????????????????????????????????" xfId="4614" xr:uid="{00000000-0005-0000-0000-0000D9000000}"/>
    <cellStyle name="?_x001d_??%U©÷u&amp;H©÷9_x0008_? s_x000a__B.External " xfId="177" xr:uid="{00000000-0005-0000-0000-0000DA000000}"/>
    <cellStyle name="?_x001d_??%U²u&amp;H²9_x0008_? s_x000a__x0007__x0001__x0001_" xfId="178" xr:uid="{00000000-0005-0000-0000-0000DB000000}"/>
    <cellStyle name="???? ??" xfId="4615" xr:uid="{00000000-0005-0000-0000-0000DC000000}"/>
    <cellStyle name="???? [0.00]_      " xfId="179" xr:uid="{00000000-0005-0000-0000-0000DD000000}"/>
    <cellStyle name="?????" xfId="180" xr:uid="{00000000-0005-0000-0000-0000DE000000}"/>
    <cellStyle name="??????" xfId="181" xr:uid="{00000000-0005-0000-0000-0000DF000000}"/>
    <cellStyle name="???????" xfId="182" xr:uid="{00000000-0005-0000-0000-0000E0000000}"/>
    <cellStyle name="????????" xfId="183" xr:uid="{00000000-0005-0000-0000-0000E1000000}"/>
    <cellStyle name="????????????" xfId="184" xr:uid="{00000000-0005-0000-0000-0000E2000000}"/>
    <cellStyle name="????????????DEC.4,97)-1_" xfId="185" xr:uid="{00000000-0005-0000-0000-0000E3000000}"/>
    <cellStyle name="????????????DEC.4,97)-1a" xfId="186" xr:uid="{00000000-0005-0000-0000-0000E4000000}"/>
    <cellStyle name="???????_Ojitex????" xfId="187" xr:uid="{00000000-0005-0000-0000-0000E5000000}"/>
    <cellStyle name="???????fcv1(DE" xfId="188" xr:uid="{00000000-0005-0000-0000-0000E6000000}"/>
    <cellStyle name="????_      " xfId="189" xr:uid="{00000000-0005-0000-0000-0000E7000000}"/>
    <cellStyle name="???[0]_?? DI" xfId="190" xr:uid="{00000000-0005-0000-0000-0000E8000000}"/>
    <cellStyle name="???_?? DI" xfId="191" xr:uid="{00000000-0005-0000-0000-0000E9000000}"/>
    <cellStyle name="???­_±??¸" xfId="4616" xr:uid="{00000000-0005-0000-0000-0000EA000000}"/>
    <cellStyle name="???Ø_??°???(2¿?) " xfId="4617" xr:uid="{00000000-0005-0000-0000-0000EB000000}"/>
    <cellStyle name="???R쀀Àok1" xfId="192" xr:uid="{00000000-0005-0000-0000-0000EC000000}"/>
    <cellStyle name="??[0]" xfId="4618" xr:uid="{00000000-0005-0000-0000-0000ED000000}"/>
    <cellStyle name="??_      " xfId="193" xr:uid="{00000000-0005-0000-0000-0000EE000000}"/>
    <cellStyle name="??·?`??" xfId="194" xr:uid="{00000000-0005-0000-0000-0000EF000000}"/>
    <cellStyle name="????`?" xfId="195" xr:uid="{00000000-0005-0000-0000-0000F0000000}"/>
    <cellStyle name="??e?`?f" xfId="196" xr:uid="{00000000-0005-0000-0000-0000F1000000}"/>
    <cellStyle name="??A? [0]_laroux_1_¸???™? " xfId="197" xr:uid="{00000000-0005-0000-0000-0000F2000000}"/>
    <cellStyle name="??A?_laroux_1_¸???™? " xfId="198" xr:uid="{00000000-0005-0000-0000-0000F3000000}"/>
    <cellStyle name="??e¨?¨?A?÷_??aA??" xfId="4619" xr:uid="{00000000-0005-0000-0000-0000F4000000}"/>
    <cellStyle name="?@?ｷBQSUM" xfId="199" xr:uid="{00000000-0005-0000-0000-0000F5000000}"/>
    <cellStyle name="?@?ｷBQSUM(D)" xfId="200" xr:uid="{00000000-0005-0000-0000-0000F6000000}"/>
    <cellStyle name="?@?ｷBQSUM_?? study" xfId="201" xr:uid="{00000000-0005-0000-0000-0000F7000000}"/>
    <cellStyle name="?_B.External " xfId="202" xr:uid="{00000000-0005-0000-0000-0000F8000000}"/>
    <cellStyle name="?_Civil work " xfId="203" xr:uid="{00000000-0005-0000-0000-0000F9000000}"/>
    <cellStyle name="?_Copy of VGI -Aux-utility building NET BOQ rev2 4Aug" xfId="204" xr:uid="{00000000-0005-0000-0000-0000FA000000}"/>
    <cellStyle name="?_Corona_QTY_Vina6080923_B.External " xfId="205" xr:uid="{00000000-0005-0000-0000-0000FB000000}"/>
    <cellStyle name="?_Corona_QTY_Vina6080923_Civil work " xfId="206" xr:uid="{00000000-0005-0000-0000-0000FC000000}"/>
    <cellStyle name="?_Dragon 080723 Finishing Qty_B.External " xfId="207" xr:uid="{00000000-0005-0000-0000-0000FD000000}"/>
    <cellStyle name="?_Dragon 080723 Finishing Qty_Civil work " xfId="208" xr:uid="{00000000-0005-0000-0000-0000FE000000}"/>
    <cellStyle name="?_JTEC Factory comparision footing " xfId="209" xr:uid="{00000000-0005-0000-0000-0000FF000000}"/>
    <cellStyle name="?_JTEC Hanoi- Submision BoQ October 26th, 2007 for Contract" xfId="210" xr:uid="{00000000-0005-0000-0000-000000010000}"/>
    <cellStyle name="?_Nakashima 080325 rev External_B.External " xfId="211" xr:uid="{00000000-0005-0000-0000-000001010000}"/>
    <cellStyle name="?_Nakashima 080325 rev External_Civil work " xfId="212" xr:uid="{00000000-0005-0000-0000-000002010000}"/>
    <cellStyle name="?_Nakashima 080325 rev External_Corona_QTY_Vina6080923_B.External " xfId="213" xr:uid="{00000000-0005-0000-0000-000003010000}"/>
    <cellStyle name="?_Nakashima 080325 rev External_Corona_QTY_Vina6080923_Civil work " xfId="214" xr:uid="{00000000-0005-0000-0000-000004010000}"/>
    <cellStyle name="?_Nakashima 080325 rev External_Dragon 080723 Finishing Qty_B.External " xfId="215" xr:uid="{00000000-0005-0000-0000-000005010000}"/>
    <cellStyle name="?_Nakashima 080325 rev External_Dragon 080723 Finishing Qty_Civil work " xfId="216" xr:uid="{00000000-0005-0000-0000-000006010000}"/>
    <cellStyle name="?_NakashimaNET  080301_B.External " xfId="217" xr:uid="{00000000-0005-0000-0000-000007010000}"/>
    <cellStyle name="?_NakashimaNET  080301_Civil work " xfId="218" xr:uid="{00000000-0005-0000-0000-000008010000}"/>
    <cellStyle name="?_NakashimaNET  080301_Corona_QTY_Vina6080923_B.External " xfId="219" xr:uid="{00000000-0005-0000-0000-000009010000}"/>
    <cellStyle name="?_NakashimaNET  080301_Corona_QTY_Vina6080923_Civil work " xfId="220" xr:uid="{00000000-0005-0000-0000-00000A010000}"/>
    <cellStyle name="?_NakashimaNET  080301_Dragon 080723 Finishing Qty_B.External " xfId="221" xr:uid="{00000000-0005-0000-0000-00000B010000}"/>
    <cellStyle name="?_NakashimaNET  080301_Dragon 080723 Finishing Qty_Civil work " xfId="222" xr:uid="{00000000-0005-0000-0000-00000C010000}"/>
    <cellStyle name="?_Nichirin ME Net (260608)" xfId="4620" xr:uid="{00000000-0005-0000-0000-00000D010000}"/>
    <cellStyle name="?_VGI -Aux-utility building NET BOQ" xfId="223" xr:uid="{00000000-0005-0000-0000-00000E010000}"/>
    <cellStyle name="?_VGI -Aux-utility building NET BOQ rev2 4Aug Part 0" xfId="224" xr:uid="{00000000-0005-0000-0000-00000F010000}"/>
    <cellStyle name="?_VGI -Aux-utility building NET BOQ rev2 4Aug Part1" xfId="225" xr:uid="{00000000-0005-0000-0000-000010010000}"/>
    <cellStyle name="?_VGI -Aux-utility building NET BOQ rev2 4Aug Part1_JTEC Factory comparision footing " xfId="226" xr:uid="{00000000-0005-0000-0000-000011010000}"/>
    <cellStyle name="?_VGI -Aux-utility building NET BOQ rev2 4Aug Part1_JTEC Hanoi- Submision BoQ October 26th, 2007 for Contract" xfId="227" xr:uid="{00000000-0005-0000-0000-000012010000}"/>
    <cellStyle name="?_VGI -Aux-utility building NET BOQ rev2 4Aug Part1_Nichirin ME Net (260608)" xfId="4621" xr:uid="{00000000-0005-0000-0000-000013010000}"/>
    <cellStyle name="?_VGI -Aux-utility building NET BOQ_1" xfId="228" xr:uid="{00000000-0005-0000-0000-000014010000}"/>
    <cellStyle name="?_VGI -Aux-utility building NET BOQ_1_JTEC Factory comparision footing " xfId="229" xr:uid="{00000000-0005-0000-0000-000015010000}"/>
    <cellStyle name="?_VGI -Aux-utility building NET BOQ_1_JTEC Hanoi- Submision BoQ October 26th, 2007 for Contract" xfId="230" xr:uid="{00000000-0005-0000-0000-000016010000}"/>
    <cellStyle name="?_VGI -Aux-utility building NET BOQ_1_Nichirin ME Net (260608)" xfId="4622" xr:uid="{00000000-0005-0000-0000-000017010000}"/>
    <cellStyle name="?¡±¢¥?_?¨ù??¢´¢¥_¢¬???¢â? " xfId="231" xr:uid="{00000000-0005-0000-0000-000018010000}"/>
    <cellStyle name="?”´?_?¼??¤´_¸???™? " xfId="232" xr:uid="{00000000-0005-0000-0000-000019010000}"/>
    <cellStyle name="_x0001_?¶æµ_x001b_ºß­ " xfId="233" xr:uid="{00000000-0005-0000-0000-00001A010000}"/>
    <cellStyle name="_x0001_?¶æµ_x001b_ºß­_" xfId="234" xr:uid="{00000000-0005-0000-0000-00001B010000}"/>
    <cellStyle name="?…?a唇?e [0.00]_?\拶?A?\氏・A?U・" xfId="235" xr:uid="{00000000-0005-0000-0000-00001C010000}"/>
    <cellStyle name="?…?a唇?e_?\拶?A?\氏・A?U・" xfId="236" xr:uid="{00000000-0005-0000-0000-00001D010000}"/>
    <cellStyle name="?d???ｷBQSUM" xfId="237" xr:uid="{00000000-0005-0000-0000-00001E010000}"/>
    <cellStyle name="?d???ｷBQSUM(D)" xfId="238" xr:uid="{00000000-0005-0000-0000-00001F010000}"/>
    <cellStyle name="?ðÇ%U?&amp;H?_x0008_?s_x000a__x0007__x0001__x0001_" xfId="239" xr:uid="{00000000-0005-0000-0000-000020010000}"/>
    <cellStyle name="?ðÇ%U?&amp;H?_x0008_?s_x000a__x0007__x0001__x0001_?_x0002_ÿÿÿÿÿÿÿÿÿÿÿÿÿÿÿ_x0001_(_x0002_?€????ÿÿÿÿ????_x0007_??????????????????????????           ?????           ?????????_x000d_C:\WINDOWS\country.sys_x000d_??????????????????????????????????????????????????????????????????????????????????????????????" xfId="4623" xr:uid="{00000000-0005-0000-0000-000021010000}"/>
    <cellStyle name="?ðÇ%U?&amp;H?_x0008_?s_x000a__B.External " xfId="240" xr:uid="{00000000-0005-0000-0000-000022010000}"/>
    <cellStyle name="?ðÇ%U?&amp;H?_x0008_?s_x000a__x0007__Book1_B.External " xfId="241" xr:uid="{00000000-0005-0000-0000-000023010000}"/>
    <cellStyle name="?ðÇ%U?&amp;H?_x0008_?s_x000a__Civil work " xfId="242" xr:uid="{00000000-0005-0000-0000-000024010000}"/>
    <cellStyle name="?ðÇ%U?&amp;H?_x0008_?s_x000a__x0007__Nakashima 080325 rev External_B.External " xfId="243" xr:uid="{00000000-0005-0000-0000-000025010000}"/>
    <cellStyle name="?f??BQSUM" xfId="244" xr:uid="{00000000-0005-0000-0000-000026010000}"/>
    <cellStyle name="?f??BQSUM(D)" xfId="245" xr:uid="{00000000-0005-0000-0000-000027010000}"/>
    <cellStyle name="?I?I?_x0001_??j?_x0008_?h_x0001__x000c__x000c__x0002__x0002__x000c_!Comma [0]_Chi phÝ kh¸c_B¶ng 1 (2)?G_x001d_Comma [0]_Chi phÝ kh¸c_B¶ng 2?G$Comma [0]_Ch" xfId="4624" xr:uid="{00000000-0005-0000-0000-000028010000}"/>
    <cellStyle name="?Þ¸¶ [0]_±??¸" xfId="4625" xr:uid="{00000000-0005-0000-0000-000029010000}"/>
    <cellStyle name="?Þ¸¶_±??¸" xfId="4626" xr:uid="{00000000-0005-0000-0000-00002A010000}"/>
    <cellStyle name="?W?_laroux" xfId="4627" xr:uid="{00000000-0005-0000-0000-00002B010000}"/>
    <cellStyle name="?W・_?c蝕?A?± " xfId="246" xr:uid="{00000000-0005-0000-0000-00002C010000}"/>
    <cellStyle name="?W準_?\拶?A?\氏・A?U・" xfId="247" xr:uid="{00000000-0005-0000-0000-00002D010000}"/>
    <cellStyle name="?曹%U?&amp;H?_x0008_?s_x000a__x0007__x0001__x0001_" xfId="248" xr:uid="{00000000-0005-0000-0000-00002E010000}"/>
    <cellStyle name="?最ぎ?体詩" xfId="4628" xr:uid="{00000000-0005-0000-0000-00002F010000}"/>
    <cellStyle name="?椀??0" xfId="4629" xr:uid="{00000000-0005-0000-0000-000030010000}"/>
    <cellStyle name="?珠??? " xfId="249" xr:uid="{00000000-0005-0000-0000-000031010000}"/>
    <cellStyle name="?言??り??h" xfId="4630" xr:uid="{00000000-0005-0000-0000-000032010000}"/>
    <cellStyle name="@" xfId="4631" xr:uid="{00000000-0005-0000-0000-000033010000}"/>
    <cellStyle name="@_지역업체결재" xfId="4632" xr:uid="{00000000-0005-0000-0000-000034010000}"/>
    <cellStyle name="@_지역업체결재_당초-변경 내역서(9738백만원)-rev1" xfId="4633" xr:uid="{00000000-0005-0000-0000-000035010000}"/>
    <cellStyle name="@_지역업체결재_당초-변경 내역서(9738백만원)-rev1_제3차1회 설계변경서 20041215 r00" xfId="4634" xr:uid="{00000000-0005-0000-0000-000036010000}"/>
    <cellStyle name="@_지역업체결재_당초-변경 내역서(9738백만원)-이용일과장 작성-rev3" xfId="4635" xr:uid="{00000000-0005-0000-0000-000037010000}"/>
    <cellStyle name="@_지역업체결재_당초-변경 내역서(9738백만원)-이용일과장 작성-rev3_제3차1회 설계변경서 20041215 r00" xfId="4636" xr:uid="{00000000-0005-0000-0000-000038010000}"/>
    <cellStyle name="[[;¬" xfId="4637" xr:uid="{00000000-0005-0000-0000-000039010000}"/>
    <cellStyle name="[0]_Chi phÝ kh¸c_V" xfId="250" xr:uid="{00000000-0005-0000-0000-00003A010000}"/>
    <cellStyle name="_x0001_\Ô" xfId="251" xr:uid="{00000000-0005-0000-0000-00003B010000}"/>
    <cellStyle name="_x0007__【NET付】～東罐(常熟)高科技容器工場建設計画見積(20100327設備付)" xfId="4638" xr:uid="{00000000-0005-0000-0000-00003C010000}"/>
    <cellStyle name="_x0007__【NET書】～東研ｻｰﾓﾃｯｸ蘇州工場新築工事(100507)CM後" xfId="4639" xr:uid="{00000000-0005-0000-0000-00003D010000}"/>
    <cellStyle name="_x0007__【御見積】～ＤＭＳｺｲﾙﾌﾟﾚｽ工場超概算(20100316)" xfId="4640" xr:uid="{00000000-0005-0000-0000-00003E010000}"/>
    <cellStyle name="_x0007__■⑧数値消去別紙　見積項目" xfId="4641" xr:uid="{00000000-0005-0000-0000-00003F010000}"/>
    <cellStyle name="_★JTEKT無錫2期見積設備分061129" xfId="4642" xr:uid="{00000000-0005-0000-0000-000040010000}"/>
    <cellStyle name="_00No.04A  bia + TH" xfId="252" xr:uid="{00000000-0005-0000-0000-000041010000}"/>
    <cellStyle name="_01.고려여주구미간(최종)" xfId="4643" xr:uid="{00000000-0005-0000-0000-000042010000}"/>
    <cellStyle name="_x0007__01-2.■　厂家一览表" xfId="4644" xr:uid="{00000000-0005-0000-0000-000043010000}"/>
    <cellStyle name="_01-TU.Ly Van E B1" xfId="253" xr:uid="{00000000-0005-0000-0000-000044010000}"/>
    <cellStyle name="_02a- Khoi luong bt, coppha tret" xfId="254" xr:uid="{00000000-0005-0000-0000-000045010000}"/>
    <cellStyle name="_03- Thep tang tret new" xfId="255" xr:uid="{00000000-0005-0000-0000-000046010000}"/>
    <cellStyle name="_1) 용인죽전_총괄원가계산(1120)" xfId="4645" xr:uid="{00000000-0005-0000-0000-000047010000}"/>
    <cellStyle name="_1107" xfId="256" xr:uid="{00000000-0005-0000-0000-000048010000}"/>
    <cellStyle name="_1377 - phan thong gio" xfId="257" xr:uid="{00000000-0005-0000-0000-000049010000}"/>
    <cellStyle name="_1hatang" xfId="4646" xr:uid="{00000000-0005-0000-0000-00004A010000}"/>
    <cellStyle name="_2차1회변경설계서(변경1)" xfId="4647" xr:uid="{00000000-0005-0000-0000-00004B010000}"/>
    <cellStyle name="_63.남광건설(구암주유소)" xfId="4648" xr:uid="{00000000-0005-0000-0000-00004C010000}"/>
    <cellStyle name="_7.4-19" xfId="4649" xr:uid="{00000000-0005-0000-0000-00004D010000}"/>
    <cellStyle name="_ALL" xfId="4650" xr:uid="{00000000-0005-0000-0000-00004E010000}"/>
    <cellStyle name="_AMO1" xfId="4651" xr:uid="{00000000-0005-0000-0000-00004F010000}"/>
    <cellStyle name="_ANNEX PKD 101219634" xfId="4652" xr:uid="{00000000-0005-0000-0000-000050010000}"/>
    <cellStyle name="_ANNEX PKD 101219634_5.Gia thiet bi dien (VL Hanecc)(263.9)" xfId="4653" xr:uid="{00000000-0005-0000-0000-000051010000}"/>
    <cellStyle name="_App G-UR Elec&amp;IT " xfId="4654" xr:uid="{00000000-0005-0000-0000-000052010000}"/>
    <cellStyle name="_Apr_CPA_PG8_Prescott_Trev1_A9 UM FCBGA_CPU Comparison " xfId="4655" xr:uid="{00000000-0005-0000-0000-000053010000}"/>
    <cellStyle name="_Bansua D.t-Goi4-QL2" xfId="260" xr:uid="{00000000-0005-0000-0000-000054010000}"/>
    <cellStyle name="_Bang Chi tieu (2)" xfId="258" xr:uid="{00000000-0005-0000-0000-000055010000}"/>
    <cellStyle name="_Bang Chi tieu (2) 2" xfId="4656" xr:uid="{00000000-0005-0000-0000-000056010000}"/>
    <cellStyle name="_Bang Chi tieu (2)?_x001c_Comma [0]_Chi phÝ kh¸c_Book1?!Comma [0]_Chi phÝ kh¸c_Liªn ChiÓu?b_x001e_Comma [0]_Chi" xfId="4657" xr:uid="{00000000-0005-0000-0000-000057010000}"/>
    <cellStyle name="_Bang gia ca may theo TT061" xfId="4658" xr:uid="{00000000-0005-0000-0000-000058010000}"/>
    <cellStyle name="_Bang tong hop KQua" xfId="259" xr:uid="{00000000-0005-0000-0000-000059010000}"/>
    <cellStyle name="_bang thanh toan KL cong viec" xfId="4659" xr:uid="{00000000-0005-0000-0000-00005A010000}"/>
    <cellStyle name="_bangtonghop" xfId="4660" xr:uid="{00000000-0005-0000-0000-00005B010000}"/>
    <cellStyle name="_BAo cao kinh nghiem CTY" xfId="4661" xr:uid="{00000000-0005-0000-0000-00005C010000}"/>
    <cellStyle name="_Bao cao tinh trang gia cong Doi 1" xfId="4662" xr:uid="{00000000-0005-0000-0000-00005D010000}"/>
    <cellStyle name="_bao cao thang12" xfId="261" xr:uid="{00000000-0005-0000-0000-00005E010000}"/>
    <cellStyle name="_Bao gia BMS Honeywell EBI - IBS 260208_CORONA-Quotation ME-291008-5 VECD_DTCT-0-01-060309-1 MVAC estimation Source_Meiko-22-02-2010- Elec-source " xfId="264" xr:uid="{00000000-0005-0000-0000-00005F010000}"/>
    <cellStyle name="_Bao gia BMS Honeywell EBI - IBS 260208_CORONA-Quotation ME-291008-5 VECD_DTCT-0-01-060309-1 MVAC estimation Source_MITSUBA-22-02-2010- Elec-source " xfId="265" xr:uid="{00000000-0005-0000-0000-000060010000}"/>
    <cellStyle name="_Bao gia BMS Honeywell EBI - IBS 260208_CORONA-Quotation ME-291008-5 VECD_TNST-0-01-280809-1 Cooling tower_Meiko-22-02-2010- Elec-source " xfId="266" xr:uid="{00000000-0005-0000-0000-000061010000}"/>
    <cellStyle name="_Bao gia BMS Honeywell EBI - IBS 260208_CORONA-Quotation ME-291008-5 VECD_TNST-0-01-280809-1 Cooling tower_MITSUBA-22-02-2010- Elec-source " xfId="267" xr:uid="{00000000-0005-0000-0000-000062010000}"/>
    <cellStyle name="_Bao gia BMS Honeywell EBI - IBS 260208_CHA-0-01-290909- Mech Estimation_Meiko-22-02-2010- Elec-source " xfId="262" xr:uid="{00000000-0005-0000-0000-000063010000}"/>
    <cellStyle name="_Bao gia BMS Honeywell EBI - IBS 260208_CHA-0-01-290909- Mech Estimation_MITSUBA-22-02-2010- Elec-source " xfId="263" xr:uid="{00000000-0005-0000-0000-000064010000}"/>
    <cellStyle name="_Bao gia BMS Honeywell EBI - IBS 260208_SUM-LPG-0-1-070709-1 - M estimation_Meiko-22-02-2010- Elec-source " xfId="268" xr:uid="{00000000-0005-0000-0000-000065010000}"/>
    <cellStyle name="_Bao gia BMS Honeywell EBI - IBS 260208_SUM-LPG-0-1-070709-1 - M estimation_MITSUBA-22-02-2010- Elec-source " xfId="269" xr:uid="{00000000-0005-0000-0000-000066010000}"/>
    <cellStyle name="_Bao gia FOB BMS Honeywell EBI - IBS 06032008_CORONA-Quotation ME-291008-5 VECD_DTCT-0-01-060309-1 MVAC estimation Source_Meiko-22-02-2010- Elec-source " xfId="272" xr:uid="{00000000-0005-0000-0000-000067010000}"/>
    <cellStyle name="_Bao gia FOB BMS Honeywell EBI - IBS 06032008_CORONA-Quotation ME-291008-5 VECD_DTCT-0-01-060309-1 MVAC estimation Source_MITSUBA-22-02-2010- Elec-source " xfId="273" xr:uid="{00000000-0005-0000-0000-000068010000}"/>
    <cellStyle name="_Bao gia FOB BMS Honeywell EBI - IBS 06032008_CORONA-Quotation ME-291008-5 VECD_TNST-0-01-280809-1 Cooling tower_Meiko-22-02-2010- Elec-source " xfId="274" xr:uid="{00000000-0005-0000-0000-000069010000}"/>
    <cellStyle name="_Bao gia FOB BMS Honeywell EBI - IBS 06032008_CORONA-Quotation ME-291008-5 VECD_TNST-0-01-280809-1 Cooling tower_MITSUBA-22-02-2010- Elec-source " xfId="275" xr:uid="{00000000-0005-0000-0000-00006A010000}"/>
    <cellStyle name="_Bao gia FOB BMS Honeywell EBI - IBS 06032008_CHA-0-01-290909- Mech Estimation_Meiko-22-02-2010- Elec-source " xfId="270" xr:uid="{00000000-0005-0000-0000-00006B010000}"/>
    <cellStyle name="_Bao gia FOB BMS Honeywell EBI - IBS 06032008_CHA-0-01-290909- Mech Estimation_MITSUBA-22-02-2010- Elec-source " xfId="271" xr:uid="{00000000-0005-0000-0000-00006C010000}"/>
    <cellStyle name="_Bao gia FOB BMS Honeywell EBI - IBS 06032008_SUM-LPG-0-1-070709-1 - M estimation_Meiko-22-02-2010- Elec-source " xfId="276" xr:uid="{00000000-0005-0000-0000-00006D010000}"/>
    <cellStyle name="_Bao gia FOB BMS Honeywell EBI - IBS 06032008_SUM-LPG-0-1-070709-1 - M estimation_MITSUBA-22-02-2010- Elec-source " xfId="277" xr:uid="{00000000-0005-0000-0000-00006E010000}"/>
    <cellStyle name="_BAO HIEM THAU PHU" xfId="278" xr:uid="{00000000-0005-0000-0000-00006F010000}"/>
    <cellStyle name="_Book1" xfId="279" xr:uid="{00000000-0005-0000-0000-000070010000}"/>
    <cellStyle name="_x0001__Book1" xfId="280" xr:uid="{00000000-0005-0000-0000-000071010000}"/>
    <cellStyle name="_Book1 2" xfId="4663" xr:uid="{00000000-0005-0000-0000-000072010000}"/>
    <cellStyle name="_Book1_1" xfId="281" xr:uid="{00000000-0005-0000-0000-000073010000}"/>
    <cellStyle name="_Book1_1 2" xfId="4664" xr:uid="{00000000-0005-0000-0000-000074010000}"/>
    <cellStyle name="_Book1_1_Bang thong  ke dao duong" xfId="4665" xr:uid="{00000000-0005-0000-0000-000075010000}"/>
    <cellStyle name="_Book1_1_Book1" xfId="4666" xr:uid="{00000000-0005-0000-0000-000076010000}"/>
    <cellStyle name="_Book1_1_Book1_1" xfId="4667" xr:uid="{00000000-0005-0000-0000-000077010000}"/>
    <cellStyle name="_Book1_1_Book1_2" xfId="4668" xr:uid="{00000000-0005-0000-0000-000078010000}"/>
    <cellStyle name="_Book1_1_Book1_2_Phan duong _BVTC_T7-08" xfId="4669" xr:uid="{00000000-0005-0000-0000-000079010000}"/>
    <cellStyle name="_Book1_1_Book1_Book1" xfId="4670" xr:uid="{00000000-0005-0000-0000-00007A010000}"/>
    <cellStyle name="_Book1_1_camayVL7-1" xfId="4671" xr:uid="{00000000-0005-0000-0000-00007B010000}"/>
    <cellStyle name="_Book1_1_Capphoivua" xfId="4672" xr:uid="{00000000-0005-0000-0000-00007C010000}"/>
    <cellStyle name="_Book1_1_Cau My Dong" xfId="4674" xr:uid="{00000000-0005-0000-0000-00007D010000}"/>
    <cellStyle name="_Book1_1_Cau Song Cau" xfId="4675" xr:uid="{00000000-0005-0000-0000-00007E010000}"/>
    <cellStyle name="_Book1_1_Cầu Cựa Gà" xfId="4673" xr:uid="{00000000-0005-0000-0000-00007F010000}"/>
    <cellStyle name="_Book1_1_Copy of DM24 - ThuyAnhNew" xfId="4676" xr:uid="{00000000-0005-0000-0000-000080010000}"/>
    <cellStyle name="_Book1_1_Dat Phuong_Chinh" xfId="4677" xr:uid="{00000000-0005-0000-0000-000081010000}"/>
    <cellStyle name="_Book1_1_Dat Phuong-Faire" xfId="4678" xr:uid="{00000000-0005-0000-0000-000082010000}"/>
    <cellStyle name="_Book1_1_DM24_Thuy Anh" xfId="4679" xr:uid="{00000000-0005-0000-0000-000083010000}"/>
    <cellStyle name="_Book1_1_Du toan san lap - 23-12-2008" xfId="4680" xr:uid="{00000000-0005-0000-0000-000084010000}"/>
    <cellStyle name="_Book1_1_Dutoan-10-6-08-tinh lai chi phi kiem toan" xfId="4681" xr:uid="{00000000-0005-0000-0000-000085010000}"/>
    <cellStyle name="_Book1_1_Gia ca may cac tinh" xfId="4682" xr:uid="{00000000-0005-0000-0000-000086010000}"/>
    <cellStyle name="_Book1_1_KLVT cau Km25+377" xfId="4683" xr:uid="{00000000-0005-0000-0000-000087010000}"/>
    <cellStyle name="_Book1_2" xfId="282" xr:uid="{00000000-0005-0000-0000-000088010000}"/>
    <cellStyle name="_Book1_2_Book1" xfId="4684" xr:uid="{00000000-0005-0000-0000-000089010000}"/>
    <cellStyle name="_Book1_3" xfId="4685" xr:uid="{00000000-0005-0000-0000-00008A010000}"/>
    <cellStyle name="_Book1_bang chi tiet giao khoan chinfon" xfId="4686" xr:uid="{00000000-0005-0000-0000-00008B010000}"/>
    <cellStyle name="_Book1_BC-QT-WB-dthao" xfId="283" xr:uid="{00000000-0005-0000-0000-00008C010000}"/>
    <cellStyle name="_Book1_Book1" xfId="284" xr:uid="{00000000-0005-0000-0000-00008D010000}"/>
    <cellStyle name="_Book1_Book1_1" xfId="4687" xr:uid="{00000000-0005-0000-0000-00008E010000}"/>
    <cellStyle name="_Book1_Book1_Cau Song Cau" xfId="4688" xr:uid="{00000000-0005-0000-0000-00008F010000}"/>
    <cellStyle name="_Book1_Book2efsdf" xfId="4689" xr:uid="{00000000-0005-0000-0000-000090010000}"/>
    <cellStyle name="_Book1_BOQ Ph 2- Civil 2010.03.02 " xfId="285" xr:uid="{00000000-0005-0000-0000-000091010000}"/>
    <cellStyle name="_Book1_camayVL7-1" xfId="4690" xr:uid="{00000000-0005-0000-0000-000092010000}"/>
    <cellStyle name="_Book1_Cau My Dong" xfId="4692" xr:uid="{00000000-0005-0000-0000-000093010000}"/>
    <cellStyle name="_Book1_Cau Song Cau" xfId="4693" xr:uid="{00000000-0005-0000-0000-000094010000}"/>
    <cellStyle name="_Book1_Cau T19-phanchinh-in" xfId="4694" xr:uid="{00000000-0005-0000-0000-000095010000}"/>
    <cellStyle name="_Book1_Cầu Cựa Gà" xfId="4691" xr:uid="{00000000-0005-0000-0000-000096010000}"/>
    <cellStyle name="_Book1_copy BC  SXKD QuyIII 2010" xfId="286" xr:uid="{00000000-0005-0000-0000-000097010000}"/>
    <cellStyle name="_Book1_Chao gia cau Thai nguyen" xfId="4695" xr:uid="{00000000-0005-0000-0000-000098010000}"/>
    <cellStyle name="_Book1_Du toan Ct (17-06-2008)" xfId="4696" xr:uid="{00000000-0005-0000-0000-000099010000}"/>
    <cellStyle name="_Book1_Du toan san lap - 23-12-2008" xfId="4697" xr:uid="{00000000-0005-0000-0000-00009A010000}"/>
    <cellStyle name="_Book1_Dutoan-10-6-08-tinh lai chi phi kiem toan" xfId="4698" xr:uid="{00000000-0005-0000-0000-00009B010000}"/>
    <cellStyle name="_Book1_HNI-93-0381 HAYAKAWA Viet Nam Factory " xfId="287" xr:uid="{00000000-0005-0000-0000-00009C010000}"/>
    <cellStyle name="_Book1_Qua Duong Coc C316HT" xfId="288" xr:uid="{00000000-0005-0000-0000-00009D010000}"/>
    <cellStyle name="_Book1_Silo xi mang dot 2" xfId="4699" xr:uid="{00000000-0005-0000-0000-00009E010000}"/>
    <cellStyle name="_Book1_Tan My" xfId="4700" xr:uid="{00000000-0005-0000-0000-00009F010000}"/>
    <cellStyle name="_Book1_TONGHOPKHOILUONGSUA1" xfId="4701" xr:uid="{00000000-0005-0000-0000-0000A0010000}"/>
    <cellStyle name="_Book1_XL4Test5" xfId="4702" xr:uid="{00000000-0005-0000-0000-0000A1010000}"/>
    <cellStyle name="_Book1_내역서(최초)" xfId="4703" xr:uid="{00000000-0005-0000-0000-0000A2010000}"/>
    <cellStyle name="_Book1_설계내역서" xfId="4704" xr:uid="{00000000-0005-0000-0000-0000A3010000}"/>
    <cellStyle name="_Book1_설계내역서(2차)" xfId="4705" xr:uid="{00000000-0005-0000-0000-0000A4010000}"/>
    <cellStyle name="_BOQ rev01_thanh" xfId="4706" xr:uid="{00000000-0005-0000-0000-0000A5010000}"/>
    <cellStyle name="_BQ for Ammo23-8" xfId="4707" xr:uid="{00000000-0005-0000-0000-0000A6010000}"/>
    <cellStyle name="_BS無錫研究センター設備見積書NET051031日文" xfId="4708" xr:uid="{00000000-0005-0000-0000-0000A7010000}"/>
    <cellStyle name="_BS無錫研究センター設備見積書NET051031日文_★JTEKT無錫2期見積設備分061129" xfId="4709" xr:uid="{00000000-0005-0000-0000-0000A8010000}"/>
    <cellStyle name="_BS無錫研究センター設備見積書NET051031日文_JTEKT無錫2期概要＋条件書" xfId="4710" xr:uid="{00000000-0005-0000-0000-0000A9010000}"/>
    <cellStyle name="_BS無錫研究センター設備見積書NET051031日文_メーカーリスト" xfId="4711" xr:uid="{00000000-0005-0000-0000-0000AA010000}"/>
    <cellStyle name="_BS無錫研究センター設備見積書NET051031日文_見積条件,別途工事" xfId="4712" xr:uid="{00000000-0005-0000-0000-0000AB010000}"/>
    <cellStyle name="_BTH31can" xfId="4713" xr:uid="{00000000-0005-0000-0000-0000AC010000}"/>
    <cellStyle name="_BTHhangrao" xfId="4714" xr:uid="{00000000-0005-0000-0000-0000AD010000}"/>
    <cellStyle name="_Bulk ship loader" xfId="4715" xr:uid="{00000000-0005-0000-0000-0000AE010000}"/>
    <cellStyle name="_C.ty2copdia" xfId="4716" xr:uid="{00000000-0005-0000-0000-0000AF010000}"/>
    <cellStyle name="_C.ty2copdia_5.Gia thiet bi dien (VL Hanecc)(263.9)" xfId="4717" xr:uid="{00000000-0005-0000-0000-0000B0010000}"/>
    <cellStyle name="_Capphoivua" xfId="4718" xr:uid="{00000000-0005-0000-0000-0000B1010000}"/>
    <cellStyle name="_Cau Phu Phuong" xfId="4720" xr:uid="{00000000-0005-0000-0000-0000B2010000}"/>
    <cellStyle name="_Cau T19-phanchinh-in" xfId="4721" xr:uid="{00000000-0005-0000-0000-0000B3010000}"/>
    <cellStyle name="_cau-lan8" xfId="4722" xr:uid="{00000000-0005-0000-0000-0000B4010000}"/>
    <cellStyle name="_Cầu Cựa Gà" xfId="4719" xr:uid="{00000000-0005-0000-0000-0000B5010000}"/>
    <cellStyle name="_copy BC  SXKD QuyIII 2010" xfId="290" xr:uid="{00000000-0005-0000-0000-0000B6010000}"/>
    <cellStyle name="_Copy of NEW FORM BOQ FOR MASTER BILL EASY CHECKING- FROM YMH NOI BAI" xfId="291" xr:uid="{00000000-0005-0000-0000-0000B7010000}"/>
    <cellStyle name="_CT3conhue" xfId="4726" xr:uid="{00000000-0005-0000-0000-0000B8010000}"/>
    <cellStyle name="_CT3conhue_5.Gia thiet bi dien (VL Hanecc)(263.9)" xfId="4727" xr:uid="{00000000-0005-0000-0000-0000B9010000}"/>
    <cellStyle name="_Chao gia cau Thai nguyen" xfId="4723" xr:uid="{00000000-0005-0000-0000-0000BA010000}"/>
    <cellStyle name="_Chao thau_Cau Dai Phuoc_2_1" xfId="4724" xr:uid="{00000000-0005-0000-0000-0000BB010000}"/>
    <cellStyle name="_Chao thau_Dai Phuoc_Lan2_Gui Ban" xfId="4725" xr:uid="{00000000-0005-0000-0000-0000BC010000}"/>
    <cellStyle name="_chenh lech may thi cong" xfId="289" xr:uid="{00000000-0005-0000-0000-0000BD010000}"/>
    <cellStyle name="_Dat Phuong_Chinh" xfId="4728" xr:uid="{00000000-0005-0000-0000-0000BE010000}"/>
    <cellStyle name="_DM 1242" xfId="4729" xr:uid="{00000000-0005-0000-0000-0000BF010000}"/>
    <cellStyle name="_DMXDCB24_2005_1" xfId="4730" xr:uid="{00000000-0005-0000-0000-0000C0010000}"/>
    <cellStyle name="_do be tong duong vao" xfId="4731" xr:uid="{00000000-0005-0000-0000-0000C1010000}"/>
    <cellStyle name="_don hang S5T dang chao" xfId="4732" xr:uid="{00000000-0005-0000-0000-0000C2010000}"/>
    <cellStyle name="_dt 1" xfId="4733" xr:uid="{00000000-0005-0000-0000-0000C3010000}"/>
    <cellStyle name="_DT phan dam theo TDT dc duyet" xfId="4734" xr:uid="{00000000-0005-0000-0000-0000C4010000}"/>
    <cellStyle name="_DT_Du thau_14C" xfId="4735" xr:uid="{00000000-0005-0000-0000-0000C5010000}"/>
    <cellStyle name="_DT972000" xfId="292" xr:uid="{00000000-0005-0000-0000-0000C6010000}"/>
    <cellStyle name="_DTCS_san bay lien khuong_dinhsua" xfId="4736" xr:uid="{00000000-0005-0000-0000-0000C7010000}"/>
    <cellStyle name="_DTDT - Xi mang Phia nam " xfId="293" xr:uid="{00000000-0005-0000-0000-0000C8010000}"/>
    <cellStyle name="_DTGoi3_QL14C_Nhathau1" xfId="4737" xr:uid="{00000000-0005-0000-0000-0000C9010000}"/>
    <cellStyle name="_DTGoi3_QL14Cb" xfId="4738" xr:uid="{00000000-0005-0000-0000-0000CA010000}"/>
    <cellStyle name="_DTTC che tao Mai dong" xfId="4739" xr:uid="{00000000-0005-0000-0000-0000CB010000}"/>
    <cellStyle name="_du toan Ct (05-04-2008)" xfId="4740" xr:uid="{00000000-0005-0000-0000-0000CC010000}"/>
    <cellStyle name="_Du toan Ct (14-04-2008)" xfId="4741" xr:uid="{00000000-0005-0000-0000-0000CD010000}"/>
    <cellStyle name="_Du toan san lap - 23-12-2008" xfId="4742" xr:uid="{00000000-0005-0000-0000-0000CE010000}"/>
    <cellStyle name="_Du toan XDCB 10.03.10" xfId="4743" xr:uid="{00000000-0005-0000-0000-0000CF010000}"/>
    <cellStyle name="_Duong BT" xfId="4744" xr:uid="{00000000-0005-0000-0000-0000D0010000}"/>
    <cellStyle name="_Dutoan(6_07)" xfId="4746" xr:uid="{00000000-0005-0000-0000-0000D1010000}"/>
    <cellStyle name="_DUTOAN1" xfId="294" xr:uid="{00000000-0005-0000-0000-0000D2010000}"/>
    <cellStyle name="_x0001__DUTHAU" xfId="4745" xr:uid="{00000000-0005-0000-0000-0000D3010000}"/>
    <cellStyle name="_ET_STYLE_NoName_00__Sheet2" xfId="4747" xr:uid="{00000000-0005-0000-0000-0000D4010000}"/>
    <cellStyle name="_ET_STYLE_NoName_00__Sheet2_1" xfId="4748" xr:uid="{00000000-0005-0000-0000-0000D5010000}"/>
    <cellStyle name="_ET_STYLE_NoName_00__Sheet2_2" xfId="4749" xr:uid="{00000000-0005-0000-0000-0000D6010000}"/>
    <cellStyle name="_ET_STYLE_NoName_00__Sheet2_3" xfId="4750" xr:uid="{00000000-0005-0000-0000-0000D7010000}"/>
    <cellStyle name="_Form_bao_cao_XNT_kho_cK7" xfId="295" xr:uid="{00000000-0005-0000-0000-0000D8010000}"/>
    <cellStyle name="_Goi 1 A tham tra" xfId="298" xr:uid="{00000000-0005-0000-0000-0000D9010000}"/>
    <cellStyle name="_Goi 2- My Ly Ban trinh" xfId="4755" xr:uid="{00000000-0005-0000-0000-0000DA010000}"/>
    <cellStyle name="_goi 7b" xfId="4756" xr:uid="{00000000-0005-0000-0000-0000DB010000}"/>
    <cellStyle name="_goi1" xfId="299" xr:uid="{00000000-0005-0000-0000-0000DC010000}"/>
    <cellStyle name="_gpmbk2k3" xfId="4757" xr:uid="{00000000-0005-0000-0000-0000DD010000}"/>
    <cellStyle name="_gia ca may" xfId="296" xr:uid="{00000000-0005-0000-0000-0000DE010000}"/>
    <cellStyle name="_Gia ca may cac tinh" xfId="4751" xr:uid="{00000000-0005-0000-0000-0000DF010000}"/>
    <cellStyle name="_Gia ghi dia" xfId="4752" xr:uid="{00000000-0005-0000-0000-0000E0010000}"/>
    <cellStyle name="_GIA-DUTHAU" xfId="4753" xr:uid="{00000000-0005-0000-0000-0000E1010000}"/>
    <cellStyle name="_giatonghop thanhtoan d1" xfId="297" xr:uid="{00000000-0005-0000-0000-0000E2010000}"/>
    <cellStyle name="_GIAVLXD-THANG 9-07tinhangiang" xfId="4754" xr:uid="{00000000-0005-0000-0000-0000E3010000}"/>
    <cellStyle name="_hatangLB" xfId="4758" xr:uid="{00000000-0005-0000-0000-0000E4010000}"/>
    <cellStyle name="_x0001__hatangLB" xfId="4759" xr:uid="{00000000-0005-0000-0000-0000E5010000}"/>
    <cellStyle name="_HNI-93-0381 HAYAKAWA Viet Nam Factory " xfId="300" xr:uid="{00000000-0005-0000-0000-0000E6010000}"/>
    <cellStyle name="_HOABINH_KRAFT PAPER(GDII)_XUONG(30x215)_K24B06_EMAIL" xfId="301" xr:uid="{00000000-0005-0000-0000-0000E7010000}"/>
    <cellStyle name="_IBS BMS Colagte 180308_CORONA-Quotation ME-291008-5 VECD_DTCT-0-01-060309-1 MVAC estimation Source_Meiko-22-02-2010- Elec-source " xfId="304" xr:uid="{00000000-0005-0000-0000-0000E8010000}"/>
    <cellStyle name="_IBS BMS Colagte 180308_CORONA-Quotation ME-291008-5 VECD_DTCT-0-01-060309-1 MVAC estimation Source_MITSUBA-22-02-2010- Elec-source " xfId="305" xr:uid="{00000000-0005-0000-0000-0000E9010000}"/>
    <cellStyle name="_IBS BMS Colagte 180308_CORONA-Quotation ME-291008-5 VECD_TNST-0-01-280809-1 Cooling tower_Meiko-22-02-2010- Elec-source " xfId="306" xr:uid="{00000000-0005-0000-0000-0000EA010000}"/>
    <cellStyle name="_IBS BMS Colagte 180308_CORONA-Quotation ME-291008-5 VECD_TNST-0-01-280809-1 Cooling tower_MITSUBA-22-02-2010- Elec-source " xfId="307" xr:uid="{00000000-0005-0000-0000-0000EB010000}"/>
    <cellStyle name="_IBS BMS Colagte 180308_CHA-0-01-290909- Mech Estimation_Meiko-22-02-2010- Elec-source " xfId="302" xr:uid="{00000000-0005-0000-0000-0000EC010000}"/>
    <cellStyle name="_IBS BMS Colagte 180308_CHA-0-01-290909- Mech Estimation_MITSUBA-22-02-2010- Elec-source " xfId="303" xr:uid="{00000000-0005-0000-0000-0000ED010000}"/>
    <cellStyle name="_IBS BMS Colagte 180308_SUM-LPG-0-1-070709-1 - M estimation_Meiko-22-02-2010- Elec-source " xfId="308" xr:uid="{00000000-0005-0000-0000-0000EE010000}"/>
    <cellStyle name="_IBS BMS Colagte 180308_SUM-LPG-0-1-070709-1 - M estimation_MITSUBA-22-02-2010- Elec-source " xfId="309" xr:uid="{00000000-0005-0000-0000-0000EF010000}"/>
    <cellStyle name="_INQUIRY - STS" xfId="4760" xr:uid="{00000000-0005-0000-0000-0000F0010000}"/>
    <cellStyle name="_INQUIRY - STS_5.Gia thiet bi dien (VL Hanecc)(263.9)" xfId="4761" xr:uid="{00000000-0005-0000-0000-0000F1010000}"/>
    <cellStyle name="_Invoice L-275" xfId="4762" xr:uid="{00000000-0005-0000-0000-0000F2010000}"/>
    <cellStyle name="_Jaguar Factory YTC " xfId="310" xr:uid="{00000000-0005-0000-0000-0000F3010000}"/>
    <cellStyle name="_Jan CPA2_A9 UM FCBGA_CPU Comparison " xfId="4763" xr:uid="{00000000-0005-0000-0000-0000F4010000}"/>
    <cellStyle name="_JTEKT無錫2期概要＋条件書" xfId="4764" xr:uid="{00000000-0005-0000-0000-0000F5010000}"/>
    <cellStyle name="_kd" xfId="4765" xr:uid="{00000000-0005-0000-0000-0000F6010000}"/>
    <cellStyle name="_kl lap dat" xfId="4770" xr:uid="{00000000-0005-0000-0000-0000F7010000}"/>
    <cellStyle name="_KL Mitac1" xfId="4771" xr:uid="{00000000-0005-0000-0000-0000F8010000}"/>
    <cellStyle name="_KLc" xfId="4772" xr:uid="{00000000-0005-0000-0000-0000F9010000}"/>
    <cellStyle name="_klccc1" xfId="4773" xr:uid="{00000000-0005-0000-0000-0000FA010000}"/>
    <cellStyle name="_KLcn+d" xfId="4774" xr:uid="{00000000-0005-0000-0000-0000FB010000}"/>
    <cellStyle name="_KLR" xfId="4775" xr:uid="{00000000-0005-0000-0000-0000FC010000}"/>
    <cellStyle name="_KT (2)" xfId="311" xr:uid="{00000000-0005-0000-0000-0000FD010000}"/>
    <cellStyle name="_KT (2)_01-TU.Ly Van E B1" xfId="312" xr:uid="{00000000-0005-0000-0000-0000FE010000}"/>
    <cellStyle name="_KT (2)_02a- Khoi luong bt, coppha tret" xfId="313" xr:uid="{00000000-0005-0000-0000-0000FF010000}"/>
    <cellStyle name="_KT (2)_03- Thep tang tret new" xfId="314" xr:uid="{00000000-0005-0000-0000-000000020000}"/>
    <cellStyle name="_KT (2)_1" xfId="315" xr:uid="{00000000-0005-0000-0000-000001020000}"/>
    <cellStyle name="_KT (2)_1_Book1" xfId="4776" xr:uid="{00000000-0005-0000-0000-000002020000}"/>
    <cellStyle name="_KT (2)_1_Book1_1" xfId="4777" xr:uid="{00000000-0005-0000-0000-000003020000}"/>
    <cellStyle name="_KT (2)_1_Book1_2" xfId="4778" xr:uid="{00000000-0005-0000-0000-000004020000}"/>
    <cellStyle name="_KT (2)_1_Book1_Book1" xfId="4779" xr:uid="{00000000-0005-0000-0000-000005020000}"/>
    <cellStyle name="_KT (2)_1_Capphoivua" xfId="4780" xr:uid="{00000000-0005-0000-0000-000006020000}"/>
    <cellStyle name="_KT (2)_1_Cau Song Cau" xfId="4781" xr:uid="{00000000-0005-0000-0000-000007020000}"/>
    <cellStyle name="_KT (2)_1_Copy of DM24 - ThuyAnhNew" xfId="4782" xr:uid="{00000000-0005-0000-0000-000008020000}"/>
    <cellStyle name="_KT (2)_1_Dat Phuong_Chinh" xfId="4783" xr:uid="{00000000-0005-0000-0000-000009020000}"/>
    <cellStyle name="_KT (2)_1_Dat Phuong-Faire" xfId="4784" xr:uid="{00000000-0005-0000-0000-00000A020000}"/>
    <cellStyle name="_KT (2)_1_DM24_Thuy Anh" xfId="4785" xr:uid="{00000000-0005-0000-0000-00000B020000}"/>
    <cellStyle name="_KT (2)_1_Dutoan-10-6-08-tinh lai chi phi kiem toan" xfId="4786" xr:uid="{00000000-0005-0000-0000-00000C020000}"/>
    <cellStyle name="_KT (2)_1_Gia ca may cac tinh" xfId="4787" xr:uid="{00000000-0005-0000-0000-00000D020000}"/>
    <cellStyle name="_KT (2)_1_HNI-93-0381 HAYAKAWA Viet Nam Factory " xfId="316" xr:uid="{00000000-0005-0000-0000-00000E020000}"/>
    <cellStyle name="_KT (2)_1_KLVT cau Km25+377" xfId="4788" xr:uid="{00000000-0005-0000-0000-00000F020000}"/>
    <cellStyle name="_KT (2)_1_Lora-tungchau" xfId="317" xr:uid="{00000000-0005-0000-0000-000010020000}"/>
    <cellStyle name="_KT (2)_1_Qt-HT3PQ1(CauKho)" xfId="318" xr:uid="{00000000-0005-0000-0000-000011020000}"/>
    <cellStyle name="_KT (2)_1_Qt-HT3PQ1(CauKho)_Don gia quy 3 nam 2003 - Ban Dien Luc" xfId="4789" xr:uid="{00000000-0005-0000-0000-000012020000}"/>
    <cellStyle name="_KT (2)_1_Qt-HT3PQ1(CauKho)_NC-VL2-2003" xfId="4790" xr:uid="{00000000-0005-0000-0000-000013020000}"/>
    <cellStyle name="_KT (2)_1_Qt-HT3PQ1(CauKho)_NC-VL2-2003_1" xfId="4791" xr:uid="{00000000-0005-0000-0000-000014020000}"/>
    <cellStyle name="_KT (2)_1_Qt-HT3PQ1(CauKho)_XL4Test5" xfId="4792" xr:uid="{00000000-0005-0000-0000-000015020000}"/>
    <cellStyle name="_KT (2)_1_Qt-HT3PQ1(CauKho)_XL4Test5_1" xfId="4793" xr:uid="{00000000-0005-0000-0000-000016020000}"/>
    <cellStyle name="_KT (2)_2" xfId="319" xr:uid="{00000000-0005-0000-0000-000017020000}"/>
    <cellStyle name="_KT (2)_2_DTGoi2-T12ngay14sualuong" xfId="4794" xr:uid="{00000000-0005-0000-0000-000018020000}"/>
    <cellStyle name="_KT (2)_2_Duong BT" xfId="4795" xr:uid="{00000000-0005-0000-0000-000019020000}"/>
    <cellStyle name="_KT (2)_2_Duong R1 - Dai Phuoc (14-04-2009)" xfId="4796" xr:uid="{00000000-0005-0000-0000-00001A020000}"/>
    <cellStyle name="_KT (2)_2_KL Nen duong" xfId="4797" xr:uid="{00000000-0005-0000-0000-00001B020000}"/>
    <cellStyle name="_KT (2)_2_N6_25-11-2008_PHAN DUONG" xfId="4798" xr:uid="{00000000-0005-0000-0000-00001C020000}"/>
    <cellStyle name="_KT (2)_2_TG-TH" xfId="320" xr:uid="{00000000-0005-0000-0000-00001D020000}"/>
    <cellStyle name="_KT (2)_2_TG-TH 2" xfId="4799" xr:uid="{00000000-0005-0000-0000-00001E020000}"/>
    <cellStyle name="_KT (2)_2_TG-TH_01-TU.Ly Van E B1" xfId="321" xr:uid="{00000000-0005-0000-0000-00001F020000}"/>
    <cellStyle name="_KT (2)_2_TG-TH_02a- Khoi luong bt, coppha tret" xfId="322" xr:uid="{00000000-0005-0000-0000-000020020000}"/>
    <cellStyle name="_KT (2)_2_TG-TH_03- Thep tang tret new" xfId="323" xr:uid="{00000000-0005-0000-0000-000021020000}"/>
    <cellStyle name="_KT (2)_2_TG-TH_B_CPK(KHCB)" xfId="4800" xr:uid="{00000000-0005-0000-0000-000022020000}"/>
    <cellStyle name="_KT (2)_2_TG-TH_B_CPK(KHCB)_D65-Bo Cong An tam" xfId="4801" xr:uid="{00000000-0005-0000-0000-000023020000}"/>
    <cellStyle name="_KT (2)_2_TG-TH_bang gia ap dung 2005" xfId="4802" xr:uid="{00000000-0005-0000-0000-000024020000}"/>
    <cellStyle name="_KT (2)_2_TG-TH_BAO CAO KLCT PT2000" xfId="324" xr:uid="{00000000-0005-0000-0000-000025020000}"/>
    <cellStyle name="_KT (2)_2_TG-TH_BAO CAO PT2000" xfId="325" xr:uid="{00000000-0005-0000-0000-000026020000}"/>
    <cellStyle name="_KT (2)_2_TG-TH_BAO CAO PT2000_Book1" xfId="326" xr:uid="{00000000-0005-0000-0000-000027020000}"/>
    <cellStyle name="_KT (2)_2_TG-TH_Bao cao XDCB 2001 - T11 KH dieu chinh 20-11-THAI" xfId="327" xr:uid="{00000000-0005-0000-0000-000028020000}"/>
    <cellStyle name="_KT (2)_2_TG-TH_BAO HIEM THAU PHU" xfId="328" xr:uid="{00000000-0005-0000-0000-000029020000}"/>
    <cellStyle name="_KT (2)_2_TG-TH_bg-TTO-051104" xfId="4803" xr:uid="{00000000-0005-0000-0000-00002A020000}"/>
    <cellStyle name="_KT (2)_2_TG-TH_Book1" xfId="329" xr:uid="{00000000-0005-0000-0000-00002B020000}"/>
    <cellStyle name="_KT (2)_2_TG-TH_Book1 2" xfId="4804" xr:uid="{00000000-0005-0000-0000-00002C020000}"/>
    <cellStyle name="_KT (2)_2_TG-TH_Book1_02a- Khoi luong bt, coppha tret" xfId="330" xr:uid="{00000000-0005-0000-0000-00002D020000}"/>
    <cellStyle name="_KT (2)_2_TG-TH_Book1_03- Thep tang tret new" xfId="331" xr:uid="{00000000-0005-0000-0000-00002E020000}"/>
    <cellStyle name="_KT (2)_2_TG-TH_Book1_1" xfId="332" xr:uid="{00000000-0005-0000-0000-00002F020000}"/>
    <cellStyle name="_KT (2)_2_TG-TH_Book1_1_02a- Khoi luong bt, coppha tret" xfId="333" xr:uid="{00000000-0005-0000-0000-000030020000}"/>
    <cellStyle name="_KT (2)_2_TG-TH_Book1_1_03- Thep tang tret new" xfId="334" xr:uid="{00000000-0005-0000-0000-000031020000}"/>
    <cellStyle name="_KT (2)_2_TG-TH_Book1_1_Bang thong  ke dao duong" xfId="4805" xr:uid="{00000000-0005-0000-0000-000032020000}"/>
    <cellStyle name="_KT (2)_2_TG-TH_Book1_1_Book1" xfId="4806" xr:uid="{00000000-0005-0000-0000-000033020000}"/>
    <cellStyle name="_KT (2)_2_TG-TH_Book1_1_BOQ Ph 2- Civil 2010.03.02 " xfId="335" xr:uid="{00000000-0005-0000-0000-000034020000}"/>
    <cellStyle name="_KT (2)_2_TG-TH_Book1_1_DanhMucDonGiaVTTB_Dien_TAM" xfId="4807" xr:uid="{00000000-0005-0000-0000-000035020000}"/>
    <cellStyle name="_KT (2)_2_TG-TH_Book1_1_XL4Test5" xfId="4808" xr:uid="{00000000-0005-0000-0000-000036020000}"/>
    <cellStyle name="_KT (2)_2_TG-TH_Book1_2" xfId="336" xr:uid="{00000000-0005-0000-0000-000037020000}"/>
    <cellStyle name="_KT (2)_2_TG-TH_Book1_2_Book1" xfId="337" xr:uid="{00000000-0005-0000-0000-000038020000}"/>
    <cellStyle name="_KT (2)_2_TG-TH_Book1_2_BOQ Ph 2- Civil 2010.03.02 " xfId="338" xr:uid="{00000000-0005-0000-0000-000039020000}"/>
    <cellStyle name="_KT (2)_2_TG-TH_Book1_2_Cao do san" xfId="339" xr:uid="{00000000-0005-0000-0000-00003A020000}"/>
    <cellStyle name="_KT (2)_2_TG-TH_Book1_2_XL4Test5" xfId="4809" xr:uid="{00000000-0005-0000-0000-00003B020000}"/>
    <cellStyle name="_KT (2)_2_TG-TH_Book1_3" xfId="340" xr:uid="{00000000-0005-0000-0000-00003C020000}"/>
    <cellStyle name="_KT (2)_2_TG-TH_Book1_3_Book1" xfId="341" xr:uid="{00000000-0005-0000-0000-00003D020000}"/>
    <cellStyle name="_KT (2)_2_TG-TH_Book1_3_BOQ Ph 2- Civil 2010.03.02 " xfId="342" xr:uid="{00000000-0005-0000-0000-00003E020000}"/>
    <cellStyle name="_KT (2)_2_TG-TH_Book1_3_Cao do san" xfId="343" xr:uid="{00000000-0005-0000-0000-00003F020000}"/>
    <cellStyle name="_KT (2)_2_TG-TH_Book1_3_XL4Test5" xfId="4810" xr:uid="{00000000-0005-0000-0000-000040020000}"/>
    <cellStyle name="_KT (2)_2_TG-TH_Book1_3_XL4Test5_1" xfId="4811" xr:uid="{00000000-0005-0000-0000-000041020000}"/>
    <cellStyle name="_KT (2)_2_TG-TH_Book1_3_XL4Test5_1_D65-Bo Cong An tam" xfId="4812" xr:uid="{00000000-0005-0000-0000-000042020000}"/>
    <cellStyle name="_KT (2)_2_TG-TH_Book1_4" xfId="344" xr:uid="{00000000-0005-0000-0000-000043020000}"/>
    <cellStyle name="_KT (2)_2_TG-TH_Book1_4_Book1" xfId="345" xr:uid="{00000000-0005-0000-0000-000044020000}"/>
    <cellStyle name="_KT (2)_2_TG-TH_Book1_4_BOQ Ph 2- Civil 2010.03.02 " xfId="346" xr:uid="{00000000-0005-0000-0000-000045020000}"/>
    <cellStyle name="_KT (2)_2_TG-TH_Book1_4_Cao do san" xfId="347" xr:uid="{00000000-0005-0000-0000-000046020000}"/>
    <cellStyle name="_KT (2)_2_TG-TH_Book1_5" xfId="348" xr:uid="{00000000-0005-0000-0000-000047020000}"/>
    <cellStyle name="_KT (2)_2_TG-TH_Book1_5_Book1" xfId="349" xr:uid="{00000000-0005-0000-0000-000048020000}"/>
    <cellStyle name="_KT (2)_2_TG-TH_Book1_5_Cao do san" xfId="350" xr:uid="{00000000-0005-0000-0000-000049020000}"/>
    <cellStyle name="_KT (2)_2_TG-TH_Book1_bang gia ap dung 2005" xfId="4813" xr:uid="{00000000-0005-0000-0000-00004A020000}"/>
    <cellStyle name="_KT (2)_2_TG-TH_Book1_Bang thong  ke dao duong" xfId="4814" xr:uid="{00000000-0005-0000-0000-00004B020000}"/>
    <cellStyle name="_KT (2)_2_TG-TH_Book1_BAO HIEM THAU PHU" xfId="351" xr:uid="{00000000-0005-0000-0000-00004C020000}"/>
    <cellStyle name="_KT (2)_2_TG-TH_Book1_bg-TTO-051104" xfId="4815" xr:uid="{00000000-0005-0000-0000-00004D020000}"/>
    <cellStyle name="_KT (2)_2_TG-TH_Book1_Book1" xfId="352" xr:uid="{00000000-0005-0000-0000-00004E020000}"/>
    <cellStyle name="_KT (2)_2_TG-TH_Book1_BOQ Ph 2- Civil 2010.03.02 " xfId="353" xr:uid="{00000000-0005-0000-0000-00004F020000}"/>
    <cellStyle name="_KT (2)_2_TG-TH_Book1_Cau Song Cau" xfId="4816" xr:uid="{00000000-0005-0000-0000-000050020000}"/>
    <cellStyle name="_KT (2)_2_TG-TH_Book1_DanhMucDonGiaVTTB_Dien_TAM" xfId="4817" xr:uid="{00000000-0005-0000-0000-000051020000}"/>
    <cellStyle name="_KT (2)_2_TG-TH_Book1_KL vat tu  chinh phan hoan thien" xfId="354" xr:uid="{00000000-0005-0000-0000-000052020000}"/>
    <cellStyle name="_KT (2)_2_TG-TH_Book1_Tam ung thau phu Nguyen Thong" xfId="355" xr:uid="{00000000-0005-0000-0000-000053020000}"/>
    <cellStyle name="_KT (2)_2_TG-TH_Book1_XL4Poppy" xfId="4818" xr:uid="{00000000-0005-0000-0000-000054020000}"/>
    <cellStyle name="_KT (2)_2_TG-TH_Book1_XL4Test5" xfId="4819" xr:uid="{00000000-0005-0000-0000-000055020000}"/>
    <cellStyle name="_KT (2)_2_TG-TH_BOQ Ph 2- Civil 2010.03.02 " xfId="356" xr:uid="{00000000-0005-0000-0000-000056020000}"/>
    <cellStyle name="_KT (2)_2_TG-TH_camayVL7-1" xfId="4820" xr:uid="{00000000-0005-0000-0000-000057020000}"/>
    <cellStyle name="_KT (2)_2_TG-TH_Cau My Dong" xfId="4822" xr:uid="{00000000-0005-0000-0000-000058020000}"/>
    <cellStyle name="_KT (2)_2_TG-TH_Cầu Cựa Gà" xfId="4821" xr:uid="{00000000-0005-0000-0000-000059020000}"/>
    <cellStyle name="_KT (2)_2_TG-TH_Chao gia cau Thai nguyen" xfId="4823" xr:uid="{00000000-0005-0000-0000-00005A020000}"/>
    <cellStyle name="_KT (2)_2_TG-TH_D65-Bo Cong An tam" xfId="4824" xr:uid="{00000000-0005-0000-0000-00005B020000}"/>
    <cellStyle name="_KT (2)_2_TG-TH_Dcdtoan-bcnckt " xfId="357" xr:uid="{00000000-0005-0000-0000-00005C020000}"/>
    <cellStyle name="_KT (2)_2_TG-TH_Dcdtoan-bcnckt _XL4Poppy" xfId="4825" xr:uid="{00000000-0005-0000-0000-00005D020000}"/>
    <cellStyle name="_KT (2)_2_TG-TH_Dcdtoan-bcnckt _XL4Test5" xfId="4826" xr:uid="{00000000-0005-0000-0000-00005E020000}"/>
    <cellStyle name="_KT (2)_2_TG-TH_Dcdtoan-bcnckt _XL4Test5_D65-Bo Cong An tam" xfId="4827" xr:uid="{00000000-0005-0000-0000-00005F020000}"/>
    <cellStyle name="_KT (2)_2_TG-TH_DN_MCT" xfId="4828" xr:uid="{00000000-0005-0000-0000-000060020000}"/>
    <cellStyle name="_KT (2)_2_TG-TH_DN_MCT_D65-Bo Cong An tam" xfId="4829" xr:uid="{00000000-0005-0000-0000-000061020000}"/>
    <cellStyle name="_KT (2)_2_TG-TH_DN_MTP" xfId="4830" xr:uid="{00000000-0005-0000-0000-000062020000}"/>
    <cellStyle name="_KT (2)_2_TG-TH_DN_MTP_D65-Bo Cong An tam" xfId="4831" xr:uid="{00000000-0005-0000-0000-000063020000}"/>
    <cellStyle name="_KT (2)_2_TG-TH_do be tong duong vao" xfId="4832" xr:uid="{00000000-0005-0000-0000-000064020000}"/>
    <cellStyle name="_KT (2)_2_TG-TH_Dongia2-2003" xfId="4833" xr:uid="{00000000-0005-0000-0000-000065020000}"/>
    <cellStyle name="_KT (2)_2_TG-TH_Dongia2-2003_D65-Bo Cong An tam" xfId="4834" xr:uid="{00000000-0005-0000-0000-000066020000}"/>
    <cellStyle name="_KT (2)_2_TG-TH_DT kho 50x72 ,52x45m -11-5" xfId="358" xr:uid="{00000000-0005-0000-0000-000067020000}"/>
    <cellStyle name="_KT (2)_2_TG-TH_DT kho 50x72 ,52x45m ASIA NUTRITION" xfId="359" xr:uid="{00000000-0005-0000-0000-000068020000}"/>
    <cellStyle name="_KT (2)_2_TG-TH_DTCDT MR.2N110.HOCMON.TDTOAN.CCUNG" xfId="360" xr:uid="{00000000-0005-0000-0000-000069020000}"/>
    <cellStyle name="_KT (2)_2_TG-TH_DTGoi2-T12ngay14sualuong" xfId="4835" xr:uid="{00000000-0005-0000-0000-00006A020000}"/>
    <cellStyle name="_KT (2)_2_TG-TH_DTkho 52x70m ASIA NUTRITION" xfId="361" xr:uid="{00000000-0005-0000-0000-00006B020000}"/>
    <cellStyle name="_KT (2)_2_TG-TH_DTkho 52x70m ASIA NUTRITION-change-tuong bt6m" xfId="362" xr:uid="{00000000-0005-0000-0000-00006C020000}"/>
    <cellStyle name="_KT (2)_2_TG-TH_DTkho 52x70m ASIA NUTRITION-seno betong" xfId="363" xr:uid="{00000000-0005-0000-0000-00006D020000}"/>
    <cellStyle name="_KT (2)_2_TG-TH_DT-SLO CLINKE 484-T9-06" xfId="4836" xr:uid="{00000000-0005-0000-0000-00006E020000}"/>
    <cellStyle name="_KT (2)_2_TG-TH_Du toan san lap - 23-12-2008" xfId="4837" xr:uid="{00000000-0005-0000-0000-00006F020000}"/>
    <cellStyle name="_KT (2)_2_TG-TH_Duong BT" xfId="4838" xr:uid="{00000000-0005-0000-0000-000070020000}"/>
    <cellStyle name="_KT (2)_2_TG-TH_Duong R1 - Dai Phuoc (14-04-2009)" xfId="4839" xr:uid="{00000000-0005-0000-0000-000071020000}"/>
    <cellStyle name="_KT (2)_2_TG-TH_Dutoan-10-6-08-tinh lai chi phi kiem toan" xfId="4840" xr:uid="{00000000-0005-0000-0000-000072020000}"/>
    <cellStyle name="_KT (2)_2_TG-TH_goi 7b" xfId="4843" xr:uid="{00000000-0005-0000-0000-000073020000}"/>
    <cellStyle name="_KT (2)_2_TG-TH_gia ban BT tai XM Hoang Thach" xfId="4841" xr:uid="{00000000-0005-0000-0000-000074020000}"/>
    <cellStyle name="_KT (2)_2_TG-TH_Gia ghi dia" xfId="4842" xr:uid="{00000000-0005-0000-0000-000075020000}"/>
    <cellStyle name="_KT (2)_2_TG-TH_Lora-tungchau" xfId="364" xr:uid="{00000000-0005-0000-0000-000076020000}"/>
    <cellStyle name="_KT (2)_2_TG-TH_moi" xfId="4844" xr:uid="{00000000-0005-0000-0000-000077020000}"/>
    <cellStyle name="_KT (2)_2_TG-TH_moi_XL4Poppy" xfId="4845" xr:uid="{00000000-0005-0000-0000-000078020000}"/>
    <cellStyle name="_KT (2)_2_TG-TH_moi_XL4Test5" xfId="4846" xr:uid="{00000000-0005-0000-0000-000079020000}"/>
    <cellStyle name="_KT (2)_2_TG-TH_moi_XL4Test5_D65-Bo Cong An tam" xfId="4847" xr:uid="{00000000-0005-0000-0000-00007A020000}"/>
    <cellStyle name="_KT (2)_2_TG-TH_N_PBMCT" xfId="4848" xr:uid="{00000000-0005-0000-0000-00007B020000}"/>
    <cellStyle name="_KT (2)_2_TG-TH_N_PBMCT_D65-Bo Cong An tam" xfId="4849" xr:uid="{00000000-0005-0000-0000-00007C020000}"/>
    <cellStyle name="_KT (2)_2_TG-TH_N6_25-11-2008_PHAN DUONG" xfId="4850" xr:uid="{00000000-0005-0000-0000-00007D020000}"/>
    <cellStyle name="_KT (2)_2_TG-TH_Nc-VTTB-XNDCT" xfId="365" xr:uid="{00000000-0005-0000-0000-00007E020000}"/>
    <cellStyle name="_KT (2)_2_TG-TH_Nomenclature PHA1 M15 DU 042 A" xfId="4851" xr:uid="{00000000-0005-0000-0000-00007F020000}"/>
    <cellStyle name="_KT (2)_2_TG-TH_PGIA-phieu tham tra Kho bac" xfId="366" xr:uid="{00000000-0005-0000-0000-000080020000}"/>
    <cellStyle name="_KT (2)_2_TG-TH_print" xfId="4852" xr:uid="{00000000-0005-0000-0000-000081020000}"/>
    <cellStyle name="_KT (2)_2_TG-TH_PT02-02" xfId="367" xr:uid="{00000000-0005-0000-0000-000082020000}"/>
    <cellStyle name="_KT (2)_2_TG-TH_PT02-02_Book1" xfId="368" xr:uid="{00000000-0005-0000-0000-000083020000}"/>
    <cellStyle name="_KT (2)_2_TG-TH_PT02-02_print" xfId="4853" xr:uid="{00000000-0005-0000-0000-000084020000}"/>
    <cellStyle name="_KT (2)_2_TG-TH_PT02-03" xfId="369" xr:uid="{00000000-0005-0000-0000-000085020000}"/>
    <cellStyle name="_KT (2)_2_TG-TH_PT02-03_Book1" xfId="370" xr:uid="{00000000-0005-0000-0000-000086020000}"/>
    <cellStyle name="_KT (2)_2_TG-TH_PT02-03_print" xfId="4854" xr:uid="{00000000-0005-0000-0000-000087020000}"/>
    <cellStyle name="_KT (2)_2_TG-TH_Qt-HT3PQ1(CauKho)" xfId="371" xr:uid="{00000000-0005-0000-0000-000088020000}"/>
    <cellStyle name="_KT (2)_2_TG-TH_Qt-HT3PQ1(CauKho)_Don gia quy 3 nam 2003 - Ban Dien Luc" xfId="4855" xr:uid="{00000000-0005-0000-0000-000089020000}"/>
    <cellStyle name="_KT (2)_2_TG-TH_Qt-HT3PQ1(CauKho)_NC-VL2-2003" xfId="4856" xr:uid="{00000000-0005-0000-0000-00008A020000}"/>
    <cellStyle name="_KT (2)_2_TG-TH_Qt-HT3PQ1(CauKho)_NC-VL2-2003_1" xfId="4857" xr:uid="{00000000-0005-0000-0000-00008B020000}"/>
    <cellStyle name="_KT (2)_2_TG-TH_Qt-HT3PQ1(CauKho)_XL4Test5" xfId="4858" xr:uid="{00000000-0005-0000-0000-00008C020000}"/>
    <cellStyle name="_KT (2)_2_TG-TH_Qt-HT3PQ1(CauKho)_XL4Test5_1" xfId="4859" xr:uid="{00000000-0005-0000-0000-00008D020000}"/>
    <cellStyle name="_KT (2)_2_TG-TH_Sheet2" xfId="4860" xr:uid="{00000000-0005-0000-0000-00008E020000}"/>
    <cellStyle name="_KT (2)_2_TG-TH_Sheet3" xfId="4861" xr:uid="{00000000-0005-0000-0000-00008F020000}"/>
    <cellStyle name="_KT (2)_2_TG-TH_tong hop vat tu huan" xfId="4862" xr:uid="{00000000-0005-0000-0000-000090020000}"/>
    <cellStyle name="_KT (2)_2_TG-TH_TONGHOPKHOILUONGSUA1" xfId="4863" xr:uid="{00000000-0005-0000-0000-000091020000}"/>
    <cellStyle name="_KT (2)_2_TG-TH_water tank " xfId="372" xr:uid="{00000000-0005-0000-0000-000092020000}"/>
    <cellStyle name="_KT (2)_2_TG-TH_XL4Poppy" xfId="4864" xr:uid="{00000000-0005-0000-0000-000093020000}"/>
    <cellStyle name="_KT (2)_2_TG-TH_XL4Poppy_XL4Test5" xfId="4865" xr:uid="{00000000-0005-0000-0000-000094020000}"/>
    <cellStyle name="_KT (2)_2_TG-TH_XL4Poppy_XL4Test5_D65-Bo Cong An tam" xfId="4866" xr:uid="{00000000-0005-0000-0000-000095020000}"/>
    <cellStyle name="_KT (2)_2_TG-TH_XL4Test5" xfId="4867" xr:uid="{00000000-0005-0000-0000-000096020000}"/>
    <cellStyle name="_KT (2)_2_TG-TH_XL4Test5_1" xfId="4868" xr:uid="{00000000-0005-0000-0000-000097020000}"/>
    <cellStyle name="_KT (2)_2_TG-TH_XL4Test5_B_CPK(KHCB)" xfId="4869" xr:uid="{00000000-0005-0000-0000-000098020000}"/>
    <cellStyle name="_KT (2)_2_TG-TH_XL4Test5_DN_MCT" xfId="4870" xr:uid="{00000000-0005-0000-0000-000099020000}"/>
    <cellStyle name="_KT (2)_2_TG-TH_XL4Test5_DN_MTP" xfId="4871" xr:uid="{00000000-0005-0000-0000-00009A020000}"/>
    <cellStyle name="_KT (2)_2_TG-TH_XL4Test5_N_PBMCT" xfId="4872" xr:uid="{00000000-0005-0000-0000-00009B020000}"/>
    <cellStyle name="_KT (2)_2_TG-TH_XL4Test5_XL4Test5" xfId="4873" xr:uid="{00000000-0005-0000-0000-00009C020000}"/>
    <cellStyle name="_KT (2)_2_TG-TH_XL4Test5_XL4Test5_D65-Bo Cong An tam" xfId="4874" xr:uid="{00000000-0005-0000-0000-00009D020000}"/>
    <cellStyle name="_KT (2)_3" xfId="373" xr:uid="{00000000-0005-0000-0000-00009E020000}"/>
    <cellStyle name="_KT (2)_3_KL Nen duong" xfId="4875" xr:uid="{00000000-0005-0000-0000-00009F020000}"/>
    <cellStyle name="_KT (2)_3_TG-TH" xfId="374" xr:uid="{00000000-0005-0000-0000-0000A0020000}"/>
    <cellStyle name="_KT (2)_3_TG-TH_01-TU.Ly Van E B1" xfId="375" xr:uid="{00000000-0005-0000-0000-0000A1020000}"/>
    <cellStyle name="_KT (2)_3_TG-TH_02a- Khoi luong bt, coppha tret" xfId="376" xr:uid="{00000000-0005-0000-0000-0000A2020000}"/>
    <cellStyle name="_KT (2)_3_TG-TH_03- Thep tang tret new" xfId="377" xr:uid="{00000000-0005-0000-0000-0000A3020000}"/>
    <cellStyle name="_KT (2)_3_TG-TH_ALL" xfId="4876" xr:uid="{00000000-0005-0000-0000-0000A4020000}"/>
    <cellStyle name="_KT (2)_3_TG-TH_BAO HIEM THAU PHU" xfId="378" xr:uid="{00000000-0005-0000-0000-0000A5020000}"/>
    <cellStyle name="_KT (2)_3_TG-TH_Book1" xfId="379" xr:uid="{00000000-0005-0000-0000-0000A6020000}"/>
    <cellStyle name="_KT (2)_3_TG-TH_Book1_1" xfId="380" xr:uid="{00000000-0005-0000-0000-0000A7020000}"/>
    <cellStyle name="_KT (2)_3_TG-TH_Book1_1_Bang thong  ke dao duong" xfId="4877" xr:uid="{00000000-0005-0000-0000-0000A8020000}"/>
    <cellStyle name="_KT (2)_3_TG-TH_Book1_1_Book1" xfId="4878" xr:uid="{00000000-0005-0000-0000-0000A9020000}"/>
    <cellStyle name="_KT (2)_3_TG-TH_Book1_1_Cau Song Cau" xfId="4879" xr:uid="{00000000-0005-0000-0000-0000AA020000}"/>
    <cellStyle name="_KT (2)_3_TG-TH_Book1_2" xfId="381" xr:uid="{00000000-0005-0000-0000-0000AB020000}"/>
    <cellStyle name="_KT (2)_3_TG-TH_Book1_BC-QT-WB-dthao" xfId="382" xr:uid="{00000000-0005-0000-0000-0000AC020000}"/>
    <cellStyle name="_KT (2)_3_TG-TH_Book1_Book1" xfId="4880" xr:uid="{00000000-0005-0000-0000-0000AD020000}"/>
    <cellStyle name="_KT (2)_3_TG-TH_Book1_Book1_1" xfId="4881" xr:uid="{00000000-0005-0000-0000-0000AE020000}"/>
    <cellStyle name="_KT (2)_3_TG-TH_Book1_Book1_Cau Song Cau" xfId="4882" xr:uid="{00000000-0005-0000-0000-0000AF020000}"/>
    <cellStyle name="_KT (2)_3_TG-TH_Book1_BOQ Ph 2- Civil 2010.03.02 " xfId="383" xr:uid="{00000000-0005-0000-0000-0000B0020000}"/>
    <cellStyle name="_KT (2)_3_TG-TH_Book1_camayVL7-1" xfId="4883" xr:uid="{00000000-0005-0000-0000-0000B1020000}"/>
    <cellStyle name="_KT (2)_3_TG-TH_Book1_Cau My Dong" xfId="4885" xr:uid="{00000000-0005-0000-0000-0000B2020000}"/>
    <cellStyle name="_KT (2)_3_TG-TH_Book1_Cau Song Cau" xfId="4886" xr:uid="{00000000-0005-0000-0000-0000B3020000}"/>
    <cellStyle name="_KT (2)_3_TG-TH_Book1_Cầu Cựa Gà" xfId="4884" xr:uid="{00000000-0005-0000-0000-0000B4020000}"/>
    <cellStyle name="_KT (2)_3_TG-TH_Book1_Du toan san lap - 23-12-2008" xfId="4887" xr:uid="{00000000-0005-0000-0000-0000B5020000}"/>
    <cellStyle name="_KT (2)_3_TG-TH_Book1_Dutoan-10-6-08-tinh lai chi phi kiem toan" xfId="4888" xr:uid="{00000000-0005-0000-0000-0000B6020000}"/>
    <cellStyle name="_KT (2)_3_TG-TH_Book1_HNI-93-0381 HAYAKAWA Viet Nam Factory " xfId="384" xr:uid="{00000000-0005-0000-0000-0000B7020000}"/>
    <cellStyle name="_KT (2)_3_TG-TH_Book1_TONGHOPKHOILUONGSUA1" xfId="4889" xr:uid="{00000000-0005-0000-0000-0000B8020000}"/>
    <cellStyle name="_KT (2)_3_TG-TH_Book1_XL4Test5" xfId="4890" xr:uid="{00000000-0005-0000-0000-0000B9020000}"/>
    <cellStyle name="_KT (2)_3_TG-TH_BOQ Ph 2- Civil 2010.03.02 " xfId="385" xr:uid="{00000000-0005-0000-0000-0000BA020000}"/>
    <cellStyle name="_KT (2)_3_TG-TH_camayVL7-1" xfId="4891" xr:uid="{00000000-0005-0000-0000-0000BB020000}"/>
    <cellStyle name="_KT (2)_3_TG-TH_Capphoivua" xfId="4892" xr:uid="{00000000-0005-0000-0000-0000BC020000}"/>
    <cellStyle name="_KT (2)_3_TG-TH_Cau My Dong" xfId="4894" xr:uid="{00000000-0005-0000-0000-0000BD020000}"/>
    <cellStyle name="_KT (2)_3_TG-TH_Cau Song Cau" xfId="4895" xr:uid="{00000000-0005-0000-0000-0000BE020000}"/>
    <cellStyle name="_KT (2)_3_TG-TH_Cầu Cựa Gà" xfId="4893" xr:uid="{00000000-0005-0000-0000-0000BF020000}"/>
    <cellStyle name="_KT (2)_3_TG-TH_Copy of DM24 - ThuyAnhNew" xfId="4896" xr:uid="{00000000-0005-0000-0000-0000C0020000}"/>
    <cellStyle name="_KT (2)_3_TG-TH_Dat Phuong_Chinh" xfId="4897" xr:uid="{00000000-0005-0000-0000-0000C1020000}"/>
    <cellStyle name="_KT (2)_3_TG-TH_Dat Phuong-Faire" xfId="4898" xr:uid="{00000000-0005-0000-0000-0000C2020000}"/>
    <cellStyle name="_KT (2)_3_TG-TH_DM24_Thuy Anh" xfId="4899" xr:uid="{00000000-0005-0000-0000-0000C3020000}"/>
    <cellStyle name="_KT (2)_3_TG-TH_DTGoi2-T12ngay14sualuong" xfId="4900" xr:uid="{00000000-0005-0000-0000-0000C4020000}"/>
    <cellStyle name="_KT (2)_3_TG-TH_Du toan san lap - 23-12-2008" xfId="4901" xr:uid="{00000000-0005-0000-0000-0000C5020000}"/>
    <cellStyle name="_KT (2)_3_TG-TH_Duong BT" xfId="4902" xr:uid="{00000000-0005-0000-0000-0000C6020000}"/>
    <cellStyle name="_KT (2)_3_TG-TH_Dutoan-10-6-08-tinh lai chi phi kiem toan" xfId="4903" xr:uid="{00000000-0005-0000-0000-0000C7020000}"/>
    <cellStyle name="_KT (2)_3_TG-TH_Gia ca may cac tinh" xfId="4904" xr:uid="{00000000-0005-0000-0000-0000C8020000}"/>
    <cellStyle name="_KT (2)_3_TG-TH_HNI-93-0381 HAYAKAWA Viet Nam Factory " xfId="386" xr:uid="{00000000-0005-0000-0000-0000C9020000}"/>
    <cellStyle name="_KT (2)_3_TG-TH_kd" xfId="4905" xr:uid="{00000000-0005-0000-0000-0000CA020000}"/>
    <cellStyle name="_KT (2)_3_TG-TH_KLc" xfId="4906" xr:uid="{00000000-0005-0000-0000-0000CB020000}"/>
    <cellStyle name="_KT (2)_3_TG-TH_klccc1" xfId="4907" xr:uid="{00000000-0005-0000-0000-0000CC020000}"/>
    <cellStyle name="_KT (2)_3_TG-TH_KLcn+d" xfId="4908" xr:uid="{00000000-0005-0000-0000-0000CD020000}"/>
    <cellStyle name="_KT (2)_3_TG-TH_KLR" xfId="4909" xr:uid="{00000000-0005-0000-0000-0000CE020000}"/>
    <cellStyle name="_KT (2)_3_TG-TH_KLVT cau Km25+377" xfId="4910" xr:uid="{00000000-0005-0000-0000-0000CF020000}"/>
    <cellStyle name="_KT (2)_3_TG-TH_KTOAN" xfId="4911" xr:uid="{00000000-0005-0000-0000-0000D0020000}"/>
    <cellStyle name="_KT (2)_3_TG-TH_KTOAN1" xfId="4912" xr:uid="{00000000-0005-0000-0000-0000D1020000}"/>
    <cellStyle name="_KT (2)_3_TG-TH_Lora-tungchau" xfId="387" xr:uid="{00000000-0005-0000-0000-0000D2020000}"/>
    <cellStyle name="_KT (2)_3_TG-TH_Lora-tungchau_Book1" xfId="4913" xr:uid="{00000000-0005-0000-0000-0000D3020000}"/>
    <cellStyle name="_KT (2)_3_TG-TH_Lora-tungchau_BOQ Ph 2- Civil 2010.03.02 " xfId="388" xr:uid="{00000000-0005-0000-0000-0000D4020000}"/>
    <cellStyle name="_KT (2)_3_TG-TH_Lora-tungchau_XL4Test5" xfId="4914" xr:uid="{00000000-0005-0000-0000-0000D5020000}"/>
    <cellStyle name="_KT (2)_3_TG-TH_N6_25-11-2008_PHAN DUONG" xfId="4915" xr:uid="{00000000-0005-0000-0000-0000D6020000}"/>
    <cellStyle name="_KT (2)_3_TG-TH_PERSONAL" xfId="389" xr:uid="{00000000-0005-0000-0000-0000D7020000}"/>
    <cellStyle name="_KT (2)_3_TG-TH_PERSONAL 2" xfId="4916" xr:uid="{00000000-0005-0000-0000-0000D8020000}"/>
    <cellStyle name="_KT (2)_3_TG-TH_PERSONAL_02a- Khoi luong bt, coppha tret" xfId="390" xr:uid="{00000000-0005-0000-0000-0000D9020000}"/>
    <cellStyle name="_KT (2)_3_TG-TH_PERSONAL_03- Thep tang tret new" xfId="391" xr:uid="{00000000-0005-0000-0000-0000DA020000}"/>
    <cellStyle name="_KT (2)_3_TG-TH_PERSONAL_bang gia ap dung 2005" xfId="4917" xr:uid="{00000000-0005-0000-0000-0000DB020000}"/>
    <cellStyle name="_KT (2)_3_TG-TH_PERSONAL_bg-TTO-051104" xfId="4918" xr:uid="{00000000-0005-0000-0000-0000DC020000}"/>
    <cellStyle name="_KT (2)_3_TG-TH_PERSONAL_Book1" xfId="392" xr:uid="{00000000-0005-0000-0000-0000DD020000}"/>
    <cellStyle name="_KT (2)_3_TG-TH_PERSONAL_Book1_bang gia ap dung 2005" xfId="4919" xr:uid="{00000000-0005-0000-0000-0000DE020000}"/>
    <cellStyle name="_KT (2)_3_TG-TH_PERSONAL_Book1_bg-TTO-051104" xfId="4920" xr:uid="{00000000-0005-0000-0000-0000DF020000}"/>
    <cellStyle name="_KT (2)_3_TG-TH_PERSONAL_HTQ.8 GD1" xfId="393" xr:uid="{00000000-0005-0000-0000-0000E0020000}"/>
    <cellStyle name="_KT (2)_3_TG-TH_PERSONAL_HTQ.8 GD1_Don gia quy 3 nam 2003 - Ban Dien Luc" xfId="4921" xr:uid="{00000000-0005-0000-0000-0000E1020000}"/>
    <cellStyle name="_KT (2)_3_TG-TH_PERSONAL_HTQ.8 GD1_NC-VL2-2003" xfId="4922" xr:uid="{00000000-0005-0000-0000-0000E2020000}"/>
    <cellStyle name="_KT (2)_3_TG-TH_PERSONAL_HTQ.8 GD1_NC-VL2-2003_1" xfId="4923" xr:uid="{00000000-0005-0000-0000-0000E3020000}"/>
    <cellStyle name="_KT (2)_3_TG-TH_PERSONAL_HTQ.8 GD1_XL4Test5" xfId="4924" xr:uid="{00000000-0005-0000-0000-0000E4020000}"/>
    <cellStyle name="_KT (2)_3_TG-TH_PERSONAL_HTQ.8 GD1_XL4Test5_1" xfId="4925" xr:uid="{00000000-0005-0000-0000-0000E5020000}"/>
    <cellStyle name="_KT (2)_3_TG-TH_PERSONAL_Tong hop KHCB 2001" xfId="394" xr:uid="{00000000-0005-0000-0000-0000E6020000}"/>
    <cellStyle name="_KT (2)_3_TG-TH_Qt-HT3PQ1(CauKho)" xfId="395" xr:uid="{00000000-0005-0000-0000-0000E7020000}"/>
    <cellStyle name="_KT (2)_3_TG-TH_Qt-HT3PQ1(CauKho)_Don gia quy 3 nam 2003 - Ban Dien Luc" xfId="4926" xr:uid="{00000000-0005-0000-0000-0000E8020000}"/>
    <cellStyle name="_KT (2)_3_TG-TH_Qt-HT3PQ1(CauKho)_NC-VL2-2003" xfId="4927" xr:uid="{00000000-0005-0000-0000-0000E9020000}"/>
    <cellStyle name="_KT (2)_3_TG-TH_Qt-HT3PQ1(CauKho)_NC-VL2-2003_1" xfId="4928" xr:uid="{00000000-0005-0000-0000-0000EA020000}"/>
    <cellStyle name="_KT (2)_3_TG-TH_Qt-HT3PQ1(CauKho)_XL4Test5" xfId="4929" xr:uid="{00000000-0005-0000-0000-0000EB020000}"/>
    <cellStyle name="_KT (2)_3_TG-TH_Qt-HT3PQ1(CauKho)_XL4Test5_1" xfId="4930" xr:uid="{00000000-0005-0000-0000-0000EC020000}"/>
    <cellStyle name="_KT (2)_3_TG-TH_TONGHOPKHOILUONGSUA1" xfId="4933" xr:uid="{00000000-0005-0000-0000-0000ED020000}"/>
    <cellStyle name="_KT (2)_3_TG-TH_THKP CAU" xfId="4931" xr:uid="{00000000-0005-0000-0000-0000EE020000}"/>
    <cellStyle name="_KT (2)_3_TG-TH_THKPCAU(c)" xfId="4932" xr:uid="{00000000-0005-0000-0000-0000EF020000}"/>
    <cellStyle name="_KT (2)_3_TG-TH_XL4Test5" xfId="4934" xr:uid="{00000000-0005-0000-0000-0000F0020000}"/>
    <cellStyle name="_KT (2)_4" xfId="396" xr:uid="{00000000-0005-0000-0000-0000F1020000}"/>
    <cellStyle name="_KT (2)_4 2" xfId="4935" xr:uid="{00000000-0005-0000-0000-0000F2020000}"/>
    <cellStyle name="_KT (2)_4_01-TU.Ly Van E B1" xfId="397" xr:uid="{00000000-0005-0000-0000-0000F3020000}"/>
    <cellStyle name="_KT (2)_4_02a- Khoi luong bt, coppha tret" xfId="398" xr:uid="{00000000-0005-0000-0000-0000F4020000}"/>
    <cellStyle name="_KT (2)_4_03- Thep tang tret new" xfId="399" xr:uid="{00000000-0005-0000-0000-0000F5020000}"/>
    <cellStyle name="_KT (2)_4_B_CPK(KHCB)" xfId="4936" xr:uid="{00000000-0005-0000-0000-0000F6020000}"/>
    <cellStyle name="_KT (2)_4_B_CPK(KHCB)_D65-Bo Cong An tam" xfId="4937" xr:uid="{00000000-0005-0000-0000-0000F7020000}"/>
    <cellStyle name="_KT (2)_4_bang gia ap dung 2005" xfId="4938" xr:uid="{00000000-0005-0000-0000-0000F8020000}"/>
    <cellStyle name="_KT (2)_4_BAO CAO KLCT PT2000" xfId="400" xr:uid="{00000000-0005-0000-0000-0000F9020000}"/>
    <cellStyle name="_KT (2)_4_BAO CAO PT2000" xfId="401" xr:uid="{00000000-0005-0000-0000-0000FA020000}"/>
    <cellStyle name="_KT (2)_4_BAO CAO PT2000_Book1" xfId="402" xr:uid="{00000000-0005-0000-0000-0000FB020000}"/>
    <cellStyle name="_KT (2)_4_Bao cao XDCB 2001 - T11 KH dieu chinh 20-11-THAI" xfId="403" xr:uid="{00000000-0005-0000-0000-0000FC020000}"/>
    <cellStyle name="_KT (2)_4_BAO HIEM THAU PHU" xfId="404" xr:uid="{00000000-0005-0000-0000-0000FD020000}"/>
    <cellStyle name="_KT (2)_4_bg-TTO-051104" xfId="4939" xr:uid="{00000000-0005-0000-0000-0000FE020000}"/>
    <cellStyle name="_KT (2)_4_Book1" xfId="405" xr:uid="{00000000-0005-0000-0000-0000FF020000}"/>
    <cellStyle name="_KT (2)_4_Book1 2" xfId="4940" xr:uid="{00000000-0005-0000-0000-000000030000}"/>
    <cellStyle name="_KT (2)_4_Book1_02a- Khoi luong bt, coppha tret" xfId="406" xr:uid="{00000000-0005-0000-0000-000001030000}"/>
    <cellStyle name="_KT (2)_4_Book1_03- Thep tang tret new" xfId="407" xr:uid="{00000000-0005-0000-0000-000002030000}"/>
    <cellStyle name="_KT (2)_4_Book1_1" xfId="408" xr:uid="{00000000-0005-0000-0000-000003030000}"/>
    <cellStyle name="_KT (2)_4_Book1_1_02a- Khoi luong bt, coppha tret" xfId="409" xr:uid="{00000000-0005-0000-0000-000004030000}"/>
    <cellStyle name="_KT (2)_4_Book1_1_03- Thep tang tret new" xfId="410" xr:uid="{00000000-0005-0000-0000-000005030000}"/>
    <cellStyle name="_KT (2)_4_Book1_1_Bang thong  ke dao duong" xfId="4941" xr:uid="{00000000-0005-0000-0000-000006030000}"/>
    <cellStyle name="_KT (2)_4_Book1_1_Book1" xfId="4942" xr:uid="{00000000-0005-0000-0000-000007030000}"/>
    <cellStyle name="_KT (2)_4_Book1_1_BOQ Ph 2- Civil 2010.03.02 " xfId="411" xr:uid="{00000000-0005-0000-0000-000008030000}"/>
    <cellStyle name="_KT (2)_4_Book1_1_DanhMucDonGiaVTTB_Dien_TAM" xfId="4943" xr:uid="{00000000-0005-0000-0000-000009030000}"/>
    <cellStyle name="_KT (2)_4_Book1_1_XL4Test5" xfId="4944" xr:uid="{00000000-0005-0000-0000-00000A030000}"/>
    <cellStyle name="_KT (2)_4_Book1_2" xfId="412" xr:uid="{00000000-0005-0000-0000-00000B030000}"/>
    <cellStyle name="_KT (2)_4_Book1_2_Book1" xfId="413" xr:uid="{00000000-0005-0000-0000-00000C030000}"/>
    <cellStyle name="_KT (2)_4_Book1_2_BOQ Ph 2- Civil 2010.03.02 " xfId="414" xr:uid="{00000000-0005-0000-0000-00000D030000}"/>
    <cellStyle name="_KT (2)_4_Book1_2_Cao do san" xfId="415" xr:uid="{00000000-0005-0000-0000-00000E030000}"/>
    <cellStyle name="_KT (2)_4_Book1_2_XL4Test5" xfId="4945" xr:uid="{00000000-0005-0000-0000-00000F030000}"/>
    <cellStyle name="_KT (2)_4_Book1_3" xfId="416" xr:uid="{00000000-0005-0000-0000-000010030000}"/>
    <cellStyle name="_KT (2)_4_Book1_3_Book1" xfId="417" xr:uid="{00000000-0005-0000-0000-000011030000}"/>
    <cellStyle name="_KT (2)_4_Book1_3_BOQ Ph 2- Civil 2010.03.02 " xfId="418" xr:uid="{00000000-0005-0000-0000-000012030000}"/>
    <cellStyle name="_KT (2)_4_Book1_3_Cao do san" xfId="419" xr:uid="{00000000-0005-0000-0000-000013030000}"/>
    <cellStyle name="_KT (2)_4_Book1_3_XL4Test5" xfId="4946" xr:uid="{00000000-0005-0000-0000-000014030000}"/>
    <cellStyle name="_KT (2)_4_Book1_3_XL4Test5_1" xfId="4947" xr:uid="{00000000-0005-0000-0000-000015030000}"/>
    <cellStyle name="_KT (2)_4_Book1_3_XL4Test5_1_D65-Bo Cong An tam" xfId="4948" xr:uid="{00000000-0005-0000-0000-000016030000}"/>
    <cellStyle name="_KT (2)_4_Book1_4" xfId="420" xr:uid="{00000000-0005-0000-0000-000017030000}"/>
    <cellStyle name="_KT (2)_4_Book1_4_Book1" xfId="421" xr:uid="{00000000-0005-0000-0000-000018030000}"/>
    <cellStyle name="_KT (2)_4_Book1_4_BOQ Ph 2- Civil 2010.03.02 " xfId="422" xr:uid="{00000000-0005-0000-0000-000019030000}"/>
    <cellStyle name="_KT (2)_4_Book1_4_Cao do san" xfId="423" xr:uid="{00000000-0005-0000-0000-00001A030000}"/>
    <cellStyle name="_KT (2)_4_Book1_5" xfId="424" xr:uid="{00000000-0005-0000-0000-00001B030000}"/>
    <cellStyle name="_KT (2)_4_Book1_5_Book1" xfId="425" xr:uid="{00000000-0005-0000-0000-00001C030000}"/>
    <cellStyle name="_KT (2)_4_Book1_5_Cao do san" xfId="426" xr:uid="{00000000-0005-0000-0000-00001D030000}"/>
    <cellStyle name="_KT (2)_4_Book1_bang gia ap dung 2005" xfId="4949" xr:uid="{00000000-0005-0000-0000-00001E030000}"/>
    <cellStyle name="_KT (2)_4_Book1_Bang thong  ke dao duong" xfId="4950" xr:uid="{00000000-0005-0000-0000-00001F030000}"/>
    <cellStyle name="_KT (2)_4_Book1_BAO HIEM THAU PHU" xfId="427" xr:uid="{00000000-0005-0000-0000-000020030000}"/>
    <cellStyle name="_KT (2)_4_Book1_bg-TTO-051104" xfId="4951" xr:uid="{00000000-0005-0000-0000-000021030000}"/>
    <cellStyle name="_KT (2)_4_Book1_Book1" xfId="428" xr:uid="{00000000-0005-0000-0000-000022030000}"/>
    <cellStyle name="_KT (2)_4_Book1_BOQ Ph 2- Civil 2010.03.02 " xfId="429" xr:uid="{00000000-0005-0000-0000-000023030000}"/>
    <cellStyle name="_KT (2)_4_Book1_Cau Song Cau" xfId="4952" xr:uid="{00000000-0005-0000-0000-000024030000}"/>
    <cellStyle name="_KT (2)_4_Book1_DanhMucDonGiaVTTB_Dien_TAM" xfId="4953" xr:uid="{00000000-0005-0000-0000-000025030000}"/>
    <cellStyle name="_KT (2)_4_Book1_KL vat tu  chinh phan hoan thien" xfId="430" xr:uid="{00000000-0005-0000-0000-000026030000}"/>
    <cellStyle name="_KT (2)_4_Book1_Tam ung thau phu Nguyen Thong" xfId="431" xr:uid="{00000000-0005-0000-0000-000027030000}"/>
    <cellStyle name="_KT (2)_4_Book1_XL4Poppy" xfId="4954" xr:uid="{00000000-0005-0000-0000-000028030000}"/>
    <cellStyle name="_KT (2)_4_Book1_XL4Test5" xfId="4955" xr:uid="{00000000-0005-0000-0000-000029030000}"/>
    <cellStyle name="_KT (2)_4_BOQ Ph 2- Civil 2010.03.02 " xfId="432" xr:uid="{00000000-0005-0000-0000-00002A030000}"/>
    <cellStyle name="_KT (2)_4_camayVL7-1" xfId="4956" xr:uid="{00000000-0005-0000-0000-00002B030000}"/>
    <cellStyle name="_KT (2)_4_Cau My Dong" xfId="4958" xr:uid="{00000000-0005-0000-0000-00002C030000}"/>
    <cellStyle name="_KT (2)_4_Cầu Cựa Gà" xfId="4957" xr:uid="{00000000-0005-0000-0000-00002D030000}"/>
    <cellStyle name="_KT (2)_4_Chao gia cau Thai nguyen" xfId="4959" xr:uid="{00000000-0005-0000-0000-00002E030000}"/>
    <cellStyle name="_KT (2)_4_D65-Bo Cong An tam" xfId="4960" xr:uid="{00000000-0005-0000-0000-00002F030000}"/>
    <cellStyle name="_KT (2)_4_Dcdtoan-bcnckt " xfId="433" xr:uid="{00000000-0005-0000-0000-000030030000}"/>
    <cellStyle name="_KT (2)_4_Dcdtoan-bcnckt _XL4Poppy" xfId="4961" xr:uid="{00000000-0005-0000-0000-000031030000}"/>
    <cellStyle name="_KT (2)_4_Dcdtoan-bcnckt _XL4Test5" xfId="4962" xr:uid="{00000000-0005-0000-0000-000032030000}"/>
    <cellStyle name="_KT (2)_4_Dcdtoan-bcnckt _XL4Test5_D65-Bo Cong An tam" xfId="4963" xr:uid="{00000000-0005-0000-0000-000033030000}"/>
    <cellStyle name="_KT (2)_4_DN_MCT" xfId="4964" xr:uid="{00000000-0005-0000-0000-000034030000}"/>
    <cellStyle name="_KT (2)_4_DN_MCT_D65-Bo Cong An tam" xfId="4965" xr:uid="{00000000-0005-0000-0000-000035030000}"/>
    <cellStyle name="_KT (2)_4_DN_MTP" xfId="4966" xr:uid="{00000000-0005-0000-0000-000036030000}"/>
    <cellStyle name="_KT (2)_4_DN_MTP_D65-Bo Cong An tam" xfId="4967" xr:uid="{00000000-0005-0000-0000-000037030000}"/>
    <cellStyle name="_KT (2)_4_do be tong duong vao" xfId="4968" xr:uid="{00000000-0005-0000-0000-000038030000}"/>
    <cellStyle name="_KT (2)_4_Dongia2-2003" xfId="4969" xr:uid="{00000000-0005-0000-0000-000039030000}"/>
    <cellStyle name="_KT (2)_4_Dongia2-2003_D65-Bo Cong An tam" xfId="4970" xr:uid="{00000000-0005-0000-0000-00003A030000}"/>
    <cellStyle name="_KT (2)_4_DT kho 50x72 ,52x45m -11-5" xfId="434" xr:uid="{00000000-0005-0000-0000-00003B030000}"/>
    <cellStyle name="_KT (2)_4_DT kho 50x72 ,52x45m ASIA NUTRITION" xfId="435" xr:uid="{00000000-0005-0000-0000-00003C030000}"/>
    <cellStyle name="_KT (2)_4_DTCDT MR.2N110.HOCMON.TDTOAN.CCUNG" xfId="436" xr:uid="{00000000-0005-0000-0000-00003D030000}"/>
    <cellStyle name="_KT (2)_4_DTGoi2-T12ngay14sualuong" xfId="4971" xr:uid="{00000000-0005-0000-0000-00003E030000}"/>
    <cellStyle name="_KT (2)_4_DTkho 52x70m ASIA NUTRITION" xfId="437" xr:uid="{00000000-0005-0000-0000-00003F030000}"/>
    <cellStyle name="_KT (2)_4_DTkho 52x70m ASIA NUTRITION-change-tuong bt6m" xfId="438" xr:uid="{00000000-0005-0000-0000-000040030000}"/>
    <cellStyle name="_KT (2)_4_DTkho 52x70m ASIA NUTRITION-seno betong" xfId="439" xr:uid="{00000000-0005-0000-0000-000041030000}"/>
    <cellStyle name="_KT (2)_4_DT-SLO CLINKE 484-T9-06" xfId="4972" xr:uid="{00000000-0005-0000-0000-000042030000}"/>
    <cellStyle name="_KT (2)_4_Du toan san lap - 23-12-2008" xfId="4973" xr:uid="{00000000-0005-0000-0000-000043030000}"/>
    <cellStyle name="_KT (2)_4_Duong BT" xfId="4974" xr:uid="{00000000-0005-0000-0000-000044030000}"/>
    <cellStyle name="_KT (2)_4_Duong R1 - Dai Phuoc (14-04-2009)" xfId="4975" xr:uid="{00000000-0005-0000-0000-000045030000}"/>
    <cellStyle name="_KT (2)_4_Dutoan-10-6-08-tinh lai chi phi kiem toan" xfId="4976" xr:uid="{00000000-0005-0000-0000-000046030000}"/>
    <cellStyle name="_KT (2)_4_goi 7b" xfId="4979" xr:uid="{00000000-0005-0000-0000-000047030000}"/>
    <cellStyle name="_KT (2)_4_gia ban BT tai XM Hoang Thach" xfId="4977" xr:uid="{00000000-0005-0000-0000-000048030000}"/>
    <cellStyle name="_KT (2)_4_Gia ghi dia" xfId="4978" xr:uid="{00000000-0005-0000-0000-000049030000}"/>
    <cellStyle name="_KT (2)_4_Lora-tungchau" xfId="440" xr:uid="{00000000-0005-0000-0000-00004A030000}"/>
    <cellStyle name="_KT (2)_4_moi" xfId="4980" xr:uid="{00000000-0005-0000-0000-00004B030000}"/>
    <cellStyle name="_KT (2)_4_moi_XL4Poppy" xfId="4981" xr:uid="{00000000-0005-0000-0000-00004C030000}"/>
    <cellStyle name="_KT (2)_4_moi_XL4Test5" xfId="4982" xr:uid="{00000000-0005-0000-0000-00004D030000}"/>
    <cellStyle name="_KT (2)_4_moi_XL4Test5_D65-Bo Cong An tam" xfId="4983" xr:uid="{00000000-0005-0000-0000-00004E030000}"/>
    <cellStyle name="_KT (2)_4_N_PBMCT" xfId="4984" xr:uid="{00000000-0005-0000-0000-00004F030000}"/>
    <cellStyle name="_KT (2)_4_N_PBMCT_D65-Bo Cong An tam" xfId="4985" xr:uid="{00000000-0005-0000-0000-000050030000}"/>
    <cellStyle name="_KT (2)_4_N6_25-11-2008_PHAN DUONG" xfId="4986" xr:uid="{00000000-0005-0000-0000-000051030000}"/>
    <cellStyle name="_KT (2)_4_Nc-VTTB-XNDCT" xfId="441" xr:uid="{00000000-0005-0000-0000-000052030000}"/>
    <cellStyle name="_KT (2)_4_Nomenclature PHA1 M15 DU 042 A" xfId="4987" xr:uid="{00000000-0005-0000-0000-000053030000}"/>
    <cellStyle name="_KT (2)_4_PGIA-phieu tham tra Kho bac" xfId="442" xr:uid="{00000000-0005-0000-0000-000054030000}"/>
    <cellStyle name="_KT (2)_4_print" xfId="4988" xr:uid="{00000000-0005-0000-0000-000055030000}"/>
    <cellStyle name="_KT (2)_4_PT02-02" xfId="443" xr:uid="{00000000-0005-0000-0000-000056030000}"/>
    <cellStyle name="_KT (2)_4_PT02-02_Book1" xfId="444" xr:uid="{00000000-0005-0000-0000-000057030000}"/>
    <cellStyle name="_KT (2)_4_PT02-02_print" xfId="4989" xr:uid="{00000000-0005-0000-0000-000058030000}"/>
    <cellStyle name="_KT (2)_4_PT02-03" xfId="445" xr:uid="{00000000-0005-0000-0000-000059030000}"/>
    <cellStyle name="_KT (2)_4_PT02-03_Book1" xfId="446" xr:uid="{00000000-0005-0000-0000-00005A030000}"/>
    <cellStyle name="_KT (2)_4_PT02-03_print" xfId="4990" xr:uid="{00000000-0005-0000-0000-00005B030000}"/>
    <cellStyle name="_KT (2)_4_Qt-HT3PQ1(CauKho)" xfId="447" xr:uid="{00000000-0005-0000-0000-00005C030000}"/>
    <cellStyle name="_KT (2)_4_Qt-HT3PQ1(CauKho)_Don gia quy 3 nam 2003 - Ban Dien Luc" xfId="4991" xr:uid="{00000000-0005-0000-0000-00005D030000}"/>
    <cellStyle name="_KT (2)_4_Qt-HT3PQ1(CauKho)_NC-VL2-2003" xfId="4992" xr:uid="{00000000-0005-0000-0000-00005E030000}"/>
    <cellStyle name="_KT (2)_4_Qt-HT3PQ1(CauKho)_NC-VL2-2003_1" xfId="4993" xr:uid="{00000000-0005-0000-0000-00005F030000}"/>
    <cellStyle name="_KT (2)_4_Qt-HT3PQ1(CauKho)_XL4Test5" xfId="4994" xr:uid="{00000000-0005-0000-0000-000060030000}"/>
    <cellStyle name="_KT (2)_4_Qt-HT3PQ1(CauKho)_XL4Test5_1" xfId="4995" xr:uid="{00000000-0005-0000-0000-000061030000}"/>
    <cellStyle name="_KT (2)_4_Sheet2" xfId="4996" xr:uid="{00000000-0005-0000-0000-000062030000}"/>
    <cellStyle name="_KT (2)_4_Sheet3" xfId="4997" xr:uid="{00000000-0005-0000-0000-000063030000}"/>
    <cellStyle name="_KT (2)_4_TG-TH" xfId="448" xr:uid="{00000000-0005-0000-0000-000064030000}"/>
    <cellStyle name="_KT (2)_4_TG-TH_DTGoi2-T12ngay14sualuong" xfId="4998" xr:uid="{00000000-0005-0000-0000-000065030000}"/>
    <cellStyle name="_KT (2)_4_TG-TH_Duong BT" xfId="4999" xr:uid="{00000000-0005-0000-0000-000066030000}"/>
    <cellStyle name="_KT (2)_4_TG-TH_Duong R1 - Dai Phuoc (14-04-2009)" xfId="5000" xr:uid="{00000000-0005-0000-0000-000067030000}"/>
    <cellStyle name="_KT (2)_4_TG-TH_KL Nen duong" xfId="5001" xr:uid="{00000000-0005-0000-0000-000068030000}"/>
    <cellStyle name="_KT (2)_4_TG-TH_N6_25-11-2008_PHAN DUONG" xfId="5002" xr:uid="{00000000-0005-0000-0000-000069030000}"/>
    <cellStyle name="_KT (2)_4_tong hop vat tu huan" xfId="5003" xr:uid="{00000000-0005-0000-0000-00006A030000}"/>
    <cellStyle name="_KT (2)_4_TONGHOPKHOILUONGSUA1" xfId="5004" xr:uid="{00000000-0005-0000-0000-00006B030000}"/>
    <cellStyle name="_KT (2)_4_water tank " xfId="449" xr:uid="{00000000-0005-0000-0000-00006C030000}"/>
    <cellStyle name="_KT (2)_4_XL4Poppy" xfId="5005" xr:uid="{00000000-0005-0000-0000-00006D030000}"/>
    <cellStyle name="_KT (2)_4_XL4Poppy_XL4Test5" xfId="5006" xr:uid="{00000000-0005-0000-0000-00006E030000}"/>
    <cellStyle name="_KT (2)_4_XL4Poppy_XL4Test5_D65-Bo Cong An tam" xfId="5007" xr:uid="{00000000-0005-0000-0000-00006F030000}"/>
    <cellStyle name="_KT (2)_4_XL4Test5" xfId="5008" xr:uid="{00000000-0005-0000-0000-000070030000}"/>
    <cellStyle name="_KT (2)_4_XL4Test5_1" xfId="5009" xr:uid="{00000000-0005-0000-0000-000071030000}"/>
    <cellStyle name="_KT (2)_4_XL4Test5_B_CPK(KHCB)" xfId="5010" xr:uid="{00000000-0005-0000-0000-000072030000}"/>
    <cellStyle name="_KT (2)_4_XL4Test5_DN_MCT" xfId="5011" xr:uid="{00000000-0005-0000-0000-000073030000}"/>
    <cellStyle name="_KT (2)_4_XL4Test5_DN_MTP" xfId="5012" xr:uid="{00000000-0005-0000-0000-000074030000}"/>
    <cellStyle name="_KT (2)_4_XL4Test5_N_PBMCT" xfId="5013" xr:uid="{00000000-0005-0000-0000-000075030000}"/>
    <cellStyle name="_KT (2)_4_XL4Test5_XL4Test5" xfId="5014" xr:uid="{00000000-0005-0000-0000-000076030000}"/>
    <cellStyle name="_KT (2)_4_XL4Test5_XL4Test5_D65-Bo Cong An tam" xfId="5015" xr:uid="{00000000-0005-0000-0000-000077030000}"/>
    <cellStyle name="_KT (2)_5" xfId="450" xr:uid="{00000000-0005-0000-0000-000078030000}"/>
    <cellStyle name="_KT (2)_5 2" xfId="5016" xr:uid="{00000000-0005-0000-0000-000079030000}"/>
    <cellStyle name="_KT (2)_5_01-TU.Ly Van E B1" xfId="451" xr:uid="{00000000-0005-0000-0000-00007A030000}"/>
    <cellStyle name="_KT (2)_5_02a- Khoi luong bt, coppha tret" xfId="452" xr:uid="{00000000-0005-0000-0000-00007B030000}"/>
    <cellStyle name="_KT (2)_5_03- Thep tang tret new" xfId="453" xr:uid="{00000000-0005-0000-0000-00007C030000}"/>
    <cellStyle name="_KT (2)_5_ALL" xfId="5017" xr:uid="{00000000-0005-0000-0000-00007D030000}"/>
    <cellStyle name="_KT (2)_5_B_CPK(KHCB)" xfId="5018" xr:uid="{00000000-0005-0000-0000-00007E030000}"/>
    <cellStyle name="_KT (2)_5_B_CPK(KHCB)_D65-Bo Cong An tam" xfId="5019" xr:uid="{00000000-0005-0000-0000-00007F030000}"/>
    <cellStyle name="_KT (2)_5_bang gia ap dung 2005" xfId="5020" xr:uid="{00000000-0005-0000-0000-000080030000}"/>
    <cellStyle name="_KT (2)_5_BAO CAO KLCT PT2000" xfId="454" xr:uid="{00000000-0005-0000-0000-000081030000}"/>
    <cellStyle name="_KT (2)_5_BAO CAO PT2000" xfId="455" xr:uid="{00000000-0005-0000-0000-000082030000}"/>
    <cellStyle name="_KT (2)_5_BAO CAO PT2000_Book1" xfId="456" xr:uid="{00000000-0005-0000-0000-000083030000}"/>
    <cellStyle name="_KT (2)_5_Bao cao XDCB 2001 - T11 KH dieu chinh 20-11-THAI" xfId="457" xr:uid="{00000000-0005-0000-0000-000084030000}"/>
    <cellStyle name="_KT (2)_5_BAO HIEM THAU PHU" xfId="458" xr:uid="{00000000-0005-0000-0000-000085030000}"/>
    <cellStyle name="_KT (2)_5_bg-TTO-051104" xfId="5021" xr:uid="{00000000-0005-0000-0000-000086030000}"/>
    <cellStyle name="_KT (2)_5_Book1" xfId="459" xr:uid="{00000000-0005-0000-0000-000087030000}"/>
    <cellStyle name="_KT (2)_5_Book1 2" xfId="5022" xr:uid="{00000000-0005-0000-0000-000088030000}"/>
    <cellStyle name="_KT (2)_5_Book1_02a- Khoi luong bt, coppha tret" xfId="460" xr:uid="{00000000-0005-0000-0000-000089030000}"/>
    <cellStyle name="_KT (2)_5_Book1_03- Thep tang tret new" xfId="461" xr:uid="{00000000-0005-0000-0000-00008A030000}"/>
    <cellStyle name="_KT (2)_5_Book1_1" xfId="462" xr:uid="{00000000-0005-0000-0000-00008B030000}"/>
    <cellStyle name="_KT (2)_5_Book1_1_02a- Khoi luong bt, coppha tret" xfId="463" xr:uid="{00000000-0005-0000-0000-00008C030000}"/>
    <cellStyle name="_KT (2)_5_Book1_1_03- Thep tang tret new" xfId="464" xr:uid="{00000000-0005-0000-0000-00008D030000}"/>
    <cellStyle name="_KT (2)_5_Book1_1_Bang thong  ke dao duong" xfId="5023" xr:uid="{00000000-0005-0000-0000-00008E030000}"/>
    <cellStyle name="_KT (2)_5_Book1_1_Book1" xfId="5024" xr:uid="{00000000-0005-0000-0000-00008F030000}"/>
    <cellStyle name="_KT (2)_5_Book1_1_BOQ Ph 2- Civil 2010.03.02 " xfId="465" xr:uid="{00000000-0005-0000-0000-000090030000}"/>
    <cellStyle name="_KT (2)_5_Book1_1_DanhMucDonGiaVTTB_Dien_TAM" xfId="5025" xr:uid="{00000000-0005-0000-0000-000091030000}"/>
    <cellStyle name="_KT (2)_5_Book1_1_XL4Test5" xfId="5026" xr:uid="{00000000-0005-0000-0000-000092030000}"/>
    <cellStyle name="_KT (2)_5_Book1_2" xfId="466" xr:uid="{00000000-0005-0000-0000-000093030000}"/>
    <cellStyle name="_KT (2)_5_Book1_2_Book1" xfId="467" xr:uid="{00000000-0005-0000-0000-000094030000}"/>
    <cellStyle name="_KT (2)_5_Book1_2_BOQ Ph 2- Civil 2010.03.02 " xfId="468" xr:uid="{00000000-0005-0000-0000-000095030000}"/>
    <cellStyle name="_KT (2)_5_Book1_2_Cao do san" xfId="469" xr:uid="{00000000-0005-0000-0000-000096030000}"/>
    <cellStyle name="_KT (2)_5_Book1_3" xfId="470" xr:uid="{00000000-0005-0000-0000-000097030000}"/>
    <cellStyle name="_KT (2)_5_Book1_3_Book1" xfId="471" xr:uid="{00000000-0005-0000-0000-000098030000}"/>
    <cellStyle name="_KT (2)_5_Book1_3_BOQ Ph 2- Civil 2010.03.02 " xfId="472" xr:uid="{00000000-0005-0000-0000-000099030000}"/>
    <cellStyle name="_KT (2)_5_Book1_3_Cao do san" xfId="473" xr:uid="{00000000-0005-0000-0000-00009A030000}"/>
    <cellStyle name="_KT (2)_5_Book1_3_XL4Test5" xfId="5027" xr:uid="{00000000-0005-0000-0000-00009B030000}"/>
    <cellStyle name="_KT (2)_5_Book1_3_XL4Test5_1" xfId="5028" xr:uid="{00000000-0005-0000-0000-00009C030000}"/>
    <cellStyle name="_KT (2)_5_Book1_3_XL4Test5_1_D65-Bo Cong An tam" xfId="5029" xr:uid="{00000000-0005-0000-0000-00009D030000}"/>
    <cellStyle name="_KT (2)_5_Book1_4" xfId="474" xr:uid="{00000000-0005-0000-0000-00009E030000}"/>
    <cellStyle name="_KT (2)_5_Book1_4_Book1" xfId="475" xr:uid="{00000000-0005-0000-0000-00009F030000}"/>
    <cellStyle name="_KT (2)_5_Book1_4_BOQ Ph 2- Civil 2010.03.02 " xfId="476" xr:uid="{00000000-0005-0000-0000-0000A0030000}"/>
    <cellStyle name="_KT (2)_5_Book1_4_Cao do san" xfId="477" xr:uid="{00000000-0005-0000-0000-0000A1030000}"/>
    <cellStyle name="_KT (2)_5_Book1_5" xfId="478" xr:uid="{00000000-0005-0000-0000-0000A2030000}"/>
    <cellStyle name="_KT (2)_5_Book1_bang gia ap dung 2005" xfId="5030" xr:uid="{00000000-0005-0000-0000-0000A3030000}"/>
    <cellStyle name="_KT (2)_5_Book1_Bang thong  ke dao duong" xfId="5031" xr:uid="{00000000-0005-0000-0000-0000A4030000}"/>
    <cellStyle name="_KT (2)_5_Book1_BAO HIEM THAU PHU" xfId="479" xr:uid="{00000000-0005-0000-0000-0000A5030000}"/>
    <cellStyle name="_KT (2)_5_Book1_BC-QT-WB-dthao" xfId="480" xr:uid="{00000000-0005-0000-0000-0000A6030000}"/>
    <cellStyle name="_KT (2)_5_Book1_bg-TTO-051104" xfId="5032" xr:uid="{00000000-0005-0000-0000-0000A7030000}"/>
    <cellStyle name="_KT (2)_5_Book1_Book1" xfId="481" xr:uid="{00000000-0005-0000-0000-0000A8030000}"/>
    <cellStyle name="_KT (2)_5_Book1_BOQ Ph 2- Civil 2010.03.02 " xfId="482" xr:uid="{00000000-0005-0000-0000-0000A9030000}"/>
    <cellStyle name="_KT (2)_5_Book1_camayVL7-1" xfId="5033" xr:uid="{00000000-0005-0000-0000-0000AA030000}"/>
    <cellStyle name="_KT (2)_5_Book1_Cau My Dong" xfId="5035" xr:uid="{00000000-0005-0000-0000-0000AB030000}"/>
    <cellStyle name="_KT (2)_5_Book1_Cau Song Cau" xfId="5036" xr:uid="{00000000-0005-0000-0000-0000AC030000}"/>
    <cellStyle name="_KT (2)_5_Book1_Cầu Cựa Gà" xfId="5034" xr:uid="{00000000-0005-0000-0000-0000AD030000}"/>
    <cellStyle name="_KT (2)_5_Book1_DanhMucDonGiaVTTB_Dien_TAM" xfId="5037" xr:uid="{00000000-0005-0000-0000-0000AE030000}"/>
    <cellStyle name="_KT (2)_5_Book1_Du toan san lap - 23-12-2008" xfId="5038" xr:uid="{00000000-0005-0000-0000-0000AF030000}"/>
    <cellStyle name="_KT (2)_5_Book1_KL vat tu  chinh phan hoan thien" xfId="483" xr:uid="{00000000-0005-0000-0000-0000B0030000}"/>
    <cellStyle name="_KT (2)_5_Book1_Tam ung thau phu Nguyen Thong" xfId="484" xr:uid="{00000000-0005-0000-0000-0000B1030000}"/>
    <cellStyle name="_KT (2)_5_Book1_TONGHOPKHOILUONGSUA1" xfId="5039" xr:uid="{00000000-0005-0000-0000-0000B2030000}"/>
    <cellStyle name="_KT (2)_5_Book1_XL4Poppy" xfId="5040" xr:uid="{00000000-0005-0000-0000-0000B3030000}"/>
    <cellStyle name="_KT (2)_5_Book1_XL4Test5" xfId="5041" xr:uid="{00000000-0005-0000-0000-0000B4030000}"/>
    <cellStyle name="_KT (2)_5_BOQ Ph 2- Civil 2010.03.02 " xfId="485" xr:uid="{00000000-0005-0000-0000-0000B5030000}"/>
    <cellStyle name="_KT (2)_5_camayVL7-1" xfId="5042" xr:uid="{00000000-0005-0000-0000-0000B6030000}"/>
    <cellStyle name="_KT (2)_5_Cau My Dong" xfId="5044" xr:uid="{00000000-0005-0000-0000-0000B7030000}"/>
    <cellStyle name="_KT (2)_5_Cầu Cựa Gà" xfId="5043" xr:uid="{00000000-0005-0000-0000-0000B8030000}"/>
    <cellStyle name="_KT (2)_5_Chao gia cau Thai nguyen" xfId="5045" xr:uid="{00000000-0005-0000-0000-0000B9030000}"/>
    <cellStyle name="_KT (2)_5_D65-Bo Cong An tam" xfId="5046" xr:uid="{00000000-0005-0000-0000-0000BA030000}"/>
    <cellStyle name="_KT (2)_5_Dcdtoan-bcnckt " xfId="486" xr:uid="{00000000-0005-0000-0000-0000BB030000}"/>
    <cellStyle name="_KT (2)_5_Dcdtoan-bcnckt _XL4Poppy" xfId="5047" xr:uid="{00000000-0005-0000-0000-0000BC030000}"/>
    <cellStyle name="_KT (2)_5_Dcdtoan-bcnckt _XL4Test5" xfId="5048" xr:uid="{00000000-0005-0000-0000-0000BD030000}"/>
    <cellStyle name="_KT (2)_5_Dcdtoan-bcnckt _XL4Test5_D65-Bo Cong An tam" xfId="5049" xr:uid="{00000000-0005-0000-0000-0000BE030000}"/>
    <cellStyle name="_KT (2)_5_DN_MCT" xfId="5050" xr:uid="{00000000-0005-0000-0000-0000BF030000}"/>
    <cellStyle name="_KT (2)_5_DN_MCT_D65-Bo Cong An tam" xfId="5051" xr:uid="{00000000-0005-0000-0000-0000C0030000}"/>
    <cellStyle name="_KT (2)_5_DN_MTP" xfId="5052" xr:uid="{00000000-0005-0000-0000-0000C1030000}"/>
    <cellStyle name="_KT (2)_5_DN_MTP_D65-Bo Cong An tam" xfId="5053" xr:uid="{00000000-0005-0000-0000-0000C2030000}"/>
    <cellStyle name="_KT (2)_5_do be tong duong vao" xfId="5054" xr:uid="{00000000-0005-0000-0000-0000C3030000}"/>
    <cellStyle name="_KT (2)_5_Dongia2-2003" xfId="5055" xr:uid="{00000000-0005-0000-0000-0000C4030000}"/>
    <cellStyle name="_KT (2)_5_Dongia2-2003_D65-Bo Cong An tam" xfId="5056" xr:uid="{00000000-0005-0000-0000-0000C5030000}"/>
    <cellStyle name="_KT (2)_5_DT kho 50x72 ,52x45m -11-5" xfId="487" xr:uid="{00000000-0005-0000-0000-0000C6030000}"/>
    <cellStyle name="_KT (2)_5_DT kho 50x72 ,52x45m ASIA NUTRITION" xfId="488" xr:uid="{00000000-0005-0000-0000-0000C7030000}"/>
    <cellStyle name="_KT (2)_5_DTCDT MR.2N110.HOCMON.TDTOAN.CCUNG" xfId="489" xr:uid="{00000000-0005-0000-0000-0000C8030000}"/>
    <cellStyle name="_KT (2)_5_DTGoi2-T12ngay14sualuong" xfId="5057" xr:uid="{00000000-0005-0000-0000-0000C9030000}"/>
    <cellStyle name="_KT (2)_5_DTkho 52x70m ASIA NUTRITION" xfId="490" xr:uid="{00000000-0005-0000-0000-0000CA030000}"/>
    <cellStyle name="_KT (2)_5_DTkho 52x70m ASIA NUTRITION-change-tuong bt6m" xfId="491" xr:uid="{00000000-0005-0000-0000-0000CB030000}"/>
    <cellStyle name="_KT (2)_5_DTkho 52x70m ASIA NUTRITION-seno betong" xfId="492" xr:uid="{00000000-0005-0000-0000-0000CC030000}"/>
    <cellStyle name="_KT (2)_5_DT-SLO CLINKE 484-T9-06" xfId="5058" xr:uid="{00000000-0005-0000-0000-0000CD030000}"/>
    <cellStyle name="_KT (2)_5_Du toan san lap - 23-12-2008" xfId="5059" xr:uid="{00000000-0005-0000-0000-0000CE030000}"/>
    <cellStyle name="_KT (2)_5_Duong BT" xfId="5060" xr:uid="{00000000-0005-0000-0000-0000CF030000}"/>
    <cellStyle name="_KT (2)_5_Duong R1 - Dai Phuoc (14-04-2009)" xfId="5061" xr:uid="{00000000-0005-0000-0000-0000D0030000}"/>
    <cellStyle name="_KT (2)_5_Dutoan-10-6-08-tinh lai chi phi kiem toan" xfId="5062" xr:uid="{00000000-0005-0000-0000-0000D1030000}"/>
    <cellStyle name="_KT (2)_5_goi 7b" xfId="5065" xr:uid="{00000000-0005-0000-0000-0000D2030000}"/>
    <cellStyle name="_KT (2)_5_gia ban BT tai XM Hoang Thach" xfId="5063" xr:uid="{00000000-0005-0000-0000-0000D3030000}"/>
    <cellStyle name="_KT (2)_5_Gia ghi dia" xfId="5064" xr:uid="{00000000-0005-0000-0000-0000D4030000}"/>
    <cellStyle name="_KT (2)_5_kd" xfId="5066" xr:uid="{00000000-0005-0000-0000-0000D5030000}"/>
    <cellStyle name="_KT (2)_5_KLc" xfId="5067" xr:uid="{00000000-0005-0000-0000-0000D6030000}"/>
    <cellStyle name="_KT (2)_5_klccc1" xfId="5068" xr:uid="{00000000-0005-0000-0000-0000D7030000}"/>
    <cellStyle name="_KT (2)_5_KLcn+d" xfId="5069" xr:uid="{00000000-0005-0000-0000-0000D8030000}"/>
    <cellStyle name="_KT (2)_5_KLR" xfId="5070" xr:uid="{00000000-0005-0000-0000-0000D9030000}"/>
    <cellStyle name="_KT (2)_5_KTOAN" xfId="5071" xr:uid="{00000000-0005-0000-0000-0000DA030000}"/>
    <cellStyle name="_KT (2)_5_KTOAN1" xfId="5072" xr:uid="{00000000-0005-0000-0000-0000DB030000}"/>
    <cellStyle name="_KT (2)_5_Lora-tungchau" xfId="493" xr:uid="{00000000-0005-0000-0000-0000DC030000}"/>
    <cellStyle name="_KT (2)_5_moi" xfId="5073" xr:uid="{00000000-0005-0000-0000-0000DD030000}"/>
    <cellStyle name="_KT (2)_5_moi_XL4Poppy" xfId="5074" xr:uid="{00000000-0005-0000-0000-0000DE030000}"/>
    <cellStyle name="_KT (2)_5_moi_XL4Test5" xfId="5075" xr:uid="{00000000-0005-0000-0000-0000DF030000}"/>
    <cellStyle name="_KT (2)_5_moi_XL4Test5_D65-Bo Cong An tam" xfId="5076" xr:uid="{00000000-0005-0000-0000-0000E0030000}"/>
    <cellStyle name="_KT (2)_5_N_PBMCT" xfId="5077" xr:uid="{00000000-0005-0000-0000-0000E1030000}"/>
    <cellStyle name="_KT (2)_5_N_PBMCT_D65-Bo Cong An tam" xfId="5078" xr:uid="{00000000-0005-0000-0000-0000E2030000}"/>
    <cellStyle name="_KT (2)_5_N6_25-11-2008_PHAN DUONG" xfId="5079" xr:uid="{00000000-0005-0000-0000-0000E3030000}"/>
    <cellStyle name="_KT (2)_5_Nc-VTTB-XNDCT" xfId="494" xr:uid="{00000000-0005-0000-0000-0000E4030000}"/>
    <cellStyle name="_KT (2)_5_Nomenclature PHA1 M15 DU 042 A" xfId="5080" xr:uid="{00000000-0005-0000-0000-0000E5030000}"/>
    <cellStyle name="_KT (2)_5_PGIA-phieu tham tra Kho bac" xfId="495" xr:uid="{00000000-0005-0000-0000-0000E6030000}"/>
    <cellStyle name="_KT (2)_5_print" xfId="5081" xr:uid="{00000000-0005-0000-0000-0000E7030000}"/>
    <cellStyle name="_KT (2)_5_PT02-02" xfId="496" xr:uid="{00000000-0005-0000-0000-0000E8030000}"/>
    <cellStyle name="_KT (2)_5_PT02-02_Book1" xfId="497" xr:uid="{00000000-0005-0000-0000-0000E9030000}"/>
    <cellStyle name="_KT (2)_5_PT02-02_print" xfId="5082" xr:uid="{00000000-0005-0000-0000-0000EA030000}"/>
    <cellStyle name="_KT (2)_5_PT02-03" xfId="498" xr:uid="{00000000-0005-0000-0000-0000EB030000}"/>
    <cellStyle name="_KT (2)_5_PT02-03_Book1" xfId="499" xr:uid="{00000000-0005-0000-0000-0000EC030000}"/>
    <cellStyle name="_KT (2)_5_PT02-03_print" xfId="5083" xr:uid="{00000000-0005-0000-0000-0000ED030000}"/>
    <cellStyle name="_KT (2)_5_Qt-HT3PQ1(CauKho)" xfId="500" xr:uid="{00000000-0005-0000-0000-0000EE030000}"/>
    <cellStyle name="_KT (2)_5_Qt-HT3PQ1(CauKho)_Don gia quy 3 nam 2003 - Ban Dien Luc" xfId="5084" xr:uid="{00000000-0005-0000-0000-0000EF030000}"/>
    <cellStyle name="_KT (2)_5_Qt-HT3PQ1(CauKho)_NC-VL2-2003" xfId="5085" xr:uid="{00000000-0005-0000-0000-0000F0030000}"/>
    <cellStyle name="_KT (2)_5_Qt-HT3PQ1(CauKho)_NC-VL2-2003_1" xfId="5086" xr:uid="{00000000-0005-0000-0000-0000F1030000}"/>
    <cellStyle name="_KT (2)_5_Qt-HT3PQ1(CauKho)_XL4Test5" xfId="5087" xr:uid="{00000000-0005-0000-0000-0000F2030000}"/>
    <cellStyle name="_KT (2)_5_Qt-HT3PQ1(CauKho)_XL4Test5_1" xfId="5088" xr:uid="{00000000-0005-0000-0000-0000F3030000}"/>
    <cellStyle name="_KT (2)_5_Sheet2" xfId="5089" xr:uid="{00000000-0005-0000-0000-0000F4030000}"/>
    <cellStyle name="_KT (2)_5_Sheet3" xfId="5090" xr:uid="{00000000-0005-0000-0000-0000F5030000}"/>
    <cellStyle name="_KT (2)_5_tong hop vat tu huan" xfId="5093" xr:uid="{00000000-0005-0000-0000-0000F6030000}"/>
    <cellStyle name="_KT (2)_5_TONGHOPKHOILUONGSUA1" xfId="5094" xr:uid="{00000000-0005-0000-0000-0000F7030000}"/>
    <cellStyle name="_KT (2)_5_THKP CAU" xfId="5091" xr:uid="{00000000-0005-0000-0000-0000F8030000}"/>
    <cellStyle name="_KT (2)_5_THKPCAU(c)" xfId="5092" xr:uid="{00000000-0005-0000-0000-0000F9030000}"/>
    <cellStyle name="_KT (2)_5_water tank " xfId="501" xr:uid="{00000000-0005-0000-0000-0000FA030000}"/>
    <cellStyle name="_KT (2)_5_XL4Poppy" xfId="5095" xr:uid="{00000000-0005-0000-0000-0000FB030000}"/>
    <cellStyle name="_KT (2)_5_XL4Poppy_XL4Test5" xfId="5096" xr:uid="{00000000-0005-0000-0000-0000FC030000}"/>
    <cellStyle name="_KT (2)_5_XL4Poppy_XL4Test5_D65-Bo Cong An tam" xfId="5097" xr:uid="{00000000-0005-0000-0000-0000FD030000}"/>
    <cellStyle name="_KT (2)_5_XL4Test5" xfId="5098" xr:uid="{00000000-0005-0000-0000-0000FE030000}"/>
    <cellStyle name="_KT (2)_5_XL4Test5_1" xfId="5099" xr:uid="{00000000-0005-0000-0000-0000FF030000}"/>
    <cellStyle name="_KT (2)_5_XL4Test5_B_CPK(KHCB)" xfId="5100" xr:uid="{00000000-0005-0000-0000-000000040000}"/>
    <cellStyle name="_KT (2)_5_XL4Test5_DN_MCT" xfId="5101" xr:uid="{00000000-0005-0000-0000-000001040000}"/>
    <cellStyle name="_KT (2)_5_XL4Test5_DN_MTP" xfId="5102" xr:uid="{00000000-0005-0000-0000-000002040000}"/>
    <cellStyle name="_KT (2)_5_XL4Test5_N_PBMCT" xfId="5103" xr:uid="{00000000-0005-0000-0000-000003040000}"/>
    <cellStyle name="_KT (2)_5_XL4Test5_XL4Test5" xfId="5104" xr:uid="{00000000-0005-0000-0000-000004040000}"/>
    <cellStyle name="_KT (2)_5_XL4Test5_XL4Test5_D65-Bo Cong An tam" xfId="5105" xr:uid="{00000000-0005-0000-0000-000005040000}"/>
    <cellStyle name="_KT (2)_ALL" xfId="5106" xr:uid="{00000000-0005-0000-0000-000006040000}"/>
    <cellStyle name="_KT (2)_BAO HIEM THAU PHU" xfId="502" xr:uid="{00000000-0005-0000-0000-000007040000}"/>
    <cellStyle name="_KT (2)_Book1" xfId="503" xr:uid="{00000000-0005-0000-0000-000008040000}"/>
    <cellStyle name="_KT (2)_Book1_1" xfId="504" xr:uid="{00000000-0005-0000-0000-000009040000}"/>
    <cellStyle name="_KT (2)_Book1_1_Bang thong  ke dao duong" xfId="5107" xr:uid="{00000000-0005-0000-0000-00000A040000}"/>
    <cellStyle name="_KT (2)_Book1_1_Book1" xfId="5108" xr:uid="{00000000-0005-0000-0000-00000B040000}"/>
    <cellStyle name="_KT (2)_Book1_1_Cau Song Cau" xfId="5109" xr:uid="{00000000-0005-0000-0000-00000C040000}"/>
    <cellStyle name="_KT (2)_Book1_2" xfId="505" xr:uid="{00000000-0005-0000-0000-00000D040000}"/>
    <cellStyle name="_KT (2)_Book1_BC-QT-WB-dthao" xfId="506" xr:uid="{00000000-0005-0000-0000-00000E040000}"/>
    <cellStyle name="_KT (2)_Book1_Book1" xfId="5110" xr:uid="{00000000-0005-0000-0000-00000F040000}"/>
    <cellStyle name="_KT (2)_Book1_Book1_1" xfId="5111" xr:uid="{00000000-0005-0000-0000-000010040000}"/>
    <cellStyle name="_KT (2)_Book1_Book1_Cau Song Cau" xfId="5112" xr:uid="{00000000-0005-0000-0000-000011040000}"/>
    <cellStyle name="_KT (2)_Book1_BOQ Ph 2- Civil 2010.03.02 " xfId="507" xr:uid="{00000000-0005-0000-0000-000012040000}"/>
    <cellStyle name="_KT (2)_Book1_camayVL7-1" xfId="5113" xr:uid="{00000000-0005-0000-0000-000013040000}"/>
    <cellStyle name="_KT (2)_Book1_Cau My Dong" xfId="5115" xr:uid="{00000000-0005-0000-0000-000014040000}"/>
    <cellStyle name="_KT (2)_Book1_Cau Song Cau" xfId="5116" xr:uid="{00000000-0005-0000-0000-000015040000}"/>
    <cellStyle name="_KT (2)_Book1_Cầu Cựa Gà" xfId="5114" xr:uid="{00000000-0005-0000-0000-000016040000}"/>
    <cellStyle name="_KT (2)_Book1_Du toan san lap - 23-12-2008" xfId="5117" xr:uid="{00000000-0005-0000-0000-000017040000}"/>
    <cellStyle name="_KT (2)_Book1_Dutoan-10-6-08-tinh lai chi phi kiem toan" xfId="5118" xr:uid="{00000000-0005-0000-0000-000018040000}"/>
    <cellStyle name="_KT (2)_Book1_HNI-93-0381 HAYAKAWA Viet Nam Factory " xfId="508" xr:uid="{00000000-0005-0000-0000-000019040000}"/>
    <cellStyle name="_KT (2)_Book1_TONGHOPKHOILUONGSUA1" xfId="5119" xr:uid="{00000000-0005-0000-0000-00001A040000}"/>
    <cellStyle name="_KT (2)_Book1_XL4Test5" xfId="5120" xr:uid="{00000000-0005-0000-0000-00001B040000}"/>
    <cellStyle name="_KT (2)_BOQ Ph 2- Civil 2010.03.02 " xfId="509" xr:uid="{00000000-0005-0000-0000-00001C040000}"/>
    <cellStyle name="_KT (2)_camayVL7-1" xfId="5121" xr:uid="{00000000-0005-0000-0000-00001D040000}"/>
    <cellStyle name="_KT (2)_Capphoivua" xfId="5122" xr:uid="{00000000-0005-0000-0000-00001E040000}"/>
    <cellStyle name="_KT (2)_Cau My Dong" xfId="5124" xr:uid="{00000000-0005-0000-0000-00001F040000}"/>
    <cellStyle name="_KT (2)_Cau Song Cau" xfId="5125" xr:uid="{00000000-0005-0000-0000-000020040000}"/>
    <cellStyle name="_KT (2)_Cầu Cựa Gà" xfId="5123" xr:uid="{00000000-0005-0000-0000-000021040000}"/>
    <cellStyle name="_KT (2)_Copy of DM24 - ThuyAnhNew" xfId="5126" xr:uid="{00000000-0005-0000-0000-000022040000}"/>
    <cellStyle name="_KT (2)_Dat Phuong_Chinh" xfId="5127" xr:uid="{00000000-0005-0000-0000-000023040000}"/>
    <cellStyle name="_KT (2)_Dat Phuong-Faire" xfId="5128" xr:uid="{00000000-0005-0000-0000-000024040000}"/>
    <cellStyle name="_KT (2)_DM24_Thuy Anh" xfId="5129" xr:uid="{00000000-0005-0000-0000-000025040000}"/>
    <cellStyle name="_KT (2)_DTGoi2-T12ngay14sualuong" xfId="5130" xr:uid="{00000000-0005-0000-0000-000026040000}"/>
    <cellStyle name="_KT (2)_Du toan san lap - 23-12-2008" xfId="5131" xr:uid="{00000000-0005-0000-0000-000027040000}"/>
    <cellStyle name="_KT (2)_Duong BT" xfId="5132" xr:uid="{00000000-0005-0000-0000-000028040000}"/>
    <cellStyle name="_KT (2)_Dutoan-10-6-08-tinh lai chi phi kiem toan" xfId="5133" xr:uid="{00000000-0005-0000-0000-000029040000}"/>
    <cellStyle name="_KT (2)_Gia ca may cac tinh" xfId="5134" xr:uid="{00000000-0005-0000-0000-00002A040000}"/>
    <cellStyle name="_KT (2)_HNI-93-0381 HAYAKAWA Viet Nam Factory " xfId="510" xr:uid="{00000000-0005-0000-0000-00002B040000}"/>
    <cellStyle name="_KT (2)_kd" xfId="5135" xr:uid="{00000000-0005-0000-0000-00002C040000}"/>
    <cellStyle name="_KT (2)_KLc" xfId="5136" xr:uid="{00000000-0005-0000-0000-00002D040000}"/>
    <cellStyle name="_KT (2)_klccc1" xfId="5137" xr:uid="{00000000-0005-0000-0000-00002E040000}"/>
    <cellStyle name="_KT (2)_KLcn+d" xfId="5138" xr:uid="{00000000-0005-0000-0000-00002F040000}"/>
    <cellStyle name="_KT (2)_KLR" xfId="5139" xr:uid="{00000000-0005-0000-0000-000030040000}"/>
    <cellStyle name="_KT (2)_KLVT cau Km25+377" xfId="5140" xr:uid="{00000000-0005-0000-0000-000031040000}"/>
    <cellStyle name="_KT (2)_KTOAN" xfId="5141" xr:uid="{00000000-0005-0000-0000-000032040000}"/>
    <cellStyle name="_KT (2)_KTOAN1" xfId="5142" xr:uid="{00000000-0005-0000-0000-000033040000}"/>
    <cellStyle name="_KT (2)_Lora-tungchau" xfId="511" xr:uid="{00000000-0005-0000-0000-000034040000}"/>
    <cellStyle name="_KT (2)_Lora-tungchau_Book1" xfId="5143" xr:uid="{00000000-0005-0000-0000-000035040000}"/>
    <cellStyle name="_KT (2)_Lora-tungchau_BOQ Ph 2- Civil 2010.03.02 " xfId="512" xr:uid="{00000000-0005-0000-0000-000036040000}"/>
    <cellStyle name="_KT (2)_Lora-tungchau_XL4Test5" xfId="5144" xr:uid="{00000000-0005-0000-0000-000037040000}"/>
    <cellStyle name="_KT (2)_N6_25-11-2008_PHAN DUONG" xfId="5145" xr:uid="{00000000-0005-0000-0000-000038040000}"/>
    <cellStyle name="_KT (2)_PERSONAL" xfId="513" xr:uid="{00000000-0005-0000-0000-000039040000}"/>
    <cellStyle name="_KT (2)_PERSONAL 2" xfId="5146" xr:uid="{00000000-0005-0000-0000-00003A040000}"/>
    <cellStyle name="_KT (2)_PERSONAL_02a- Khoi luong bt, coppha tret" xfId="514" xr:uid="{00000000-0005-0000-0000-00003B040000}"/>
    <cellStyle name="_KT (2)_PERSONAL_03- Thep tang tret new" xfId="515" xr:uid="{00000000-0005-0000-0000-00003C040000}"/>
    <cellStyle name="_KT (2)_PERSONAL_bang gia ap dung 2005" xfId="5147" xr:uid="{00000000-0005-0000-0000-00003D040000}"/>
    <cellStyle name="_KT (2)_PERSONAL_bg-TTO-051104" xfId="5148" xr:uid="{00000000-0005-0000-0000-00003E040000}"/>
    <cellStyle name="_KT (2)_PERSONAL_Book1" xfId="516" xr:uid="{00000000-0005-0000-0000-00003F040000}"/>
    <cellStyle name="_KT (2)_PERSONAL_Book1_bang gia ap dung 2005" xfId="5149" xr:uid="{00000000-0005-0000-0000-000040040000}"/>
    <cellStyle name="_KT (2)_PERSONAL_Book1_bg-TTO-051104" xfId="5150" xr:uid="{00000000-0005-0000-0000-000041040000}"/>
    <cellStyle name="_KT (2)_PERSONAL_HTQ.8 GD1" xfId="517" xr:uid="{00000000-0005-0000-0000-000042040000}"/>
    <cellStyle name="_KT (2)_PERSONAL_HTQ.8 GD1_Don gia quy 3 nam 2003 - Ban Dien Luc" xfId="5151" xr:uid="{00000000-0005-0000-0000-000043040000}"/>
    <cellStyle name="_KT (2)_PERSONAL_HTQ.8 GD1_NC-VL2-2003" xfId="5152" xr:uid="{00000000-0005-0000-0000-000044040000}"/>
    <cellStyle name="_KT (2)_PERSONAL_HTQ.8 GD1_NC-VL2-2003_1" xfId="5153" xr:uid="{00000000-0005-0000-0000-000045040000}"/>
    <cellStyle name="_KT (2)_PERSONAL_HTQ.8 GD1_XL4Test5" xfId="5154" xr:uid="{00000000-0005-0000-0000-000046040000}"/>
    <cellStyle name="_KT (2)_PERSONAL_HTQ.8 GD1_XL4Test5_1" xfId="5155" xr:uid="{00000000-0005-0000-0000-000047040000}"/>
    <cellStyle name="_KT (2)_PERSONAL_Tong hop KHCB 2001" xfId="518" xr:uid="{00000000-0005-0000-0000-000048040000}"/>
    <cellStyle name="_KT (2)_Qt-HT3PQ1(CauKho)" xfId="519" xr:uid="{00000000-0005-0000-0000-000049040000}"/>
    <cellStyle name="_KT (2)_Qt-HT3PQ1(CauKho)_Don gia quy 3 nam 2003 - Ban Dien Luc" xfId="5156" xr:uid="{00000000-0005-0000-0000-00004A040000}"/>
    <cellStyle name="_KT (2)_Qt-HT3PQ1(CauKho)_NC-VL2-2003" xfId="5157" xr:uid="{00000000-0005-0000-0000-00004B040000}"/>
    <cellStyle name="_KT (2)_Qt-HT3PQ1(CauKho)_NC-VL2-2003_1" xfId="5158" xr:uid="{00000000-0005-0000-0000-00004C040000}"/>
    <cellStyle name="_KT (2)_Qt-HT3PQ1(CauKho)_XL4Test5" xfId="5159" xr:uid="{00000000-0005-0000-0000-00004D040000}"/>
    <cellStyle name="_KT (2)_Qt-HT3PQ1(CauKho)_XL4Test5_1" xfId="5160" xr:uid="{00000000-0005-0000-0000-00004E040000}"/>
    <cellStyle name="_KT (2)_TG-TH" xfId="520" xr:uid="{00000000-0005-0000-0000-00004F040000}"/>
    <cellStyle name="_KT (2)_TG-TH_KL Nen duong" xfId="5161" xr:uid="{00000000-0005-0000-0000-000050040000}"/>
    <cellStyle name="_KT (2)_TONGHOPKHOILUONGSUA1" xfId="5164" xr:uid="{00000000-0005-0000-0000-000051040000}"/>
    <cellStyle name="_KT (2)_THKP CAU" xfId="5162" xr:uid="{00000000-0005-0000-0000-000052040000}"/>
    <cellStyle name="_KT (2)_THKPCAU(c)" xfId="5163" xr:uid="{00000000-0005-0000-0000-000053040000}"/>
    <cellStyle name="_KT (2)_XL4Test5" xfId="5165" xr:uid="{00000000-0005-0000-0000-000054040000}"/>
    <cellStyle name="_KT_TG" xfId="521" xr:uid="{00000000-0005-0000-0000-000055040000}"/>
    <cellStyle name="_KT_TG_1" xfId="522" xr:uid="{00000000-0005-0000-0000-000056040000}"/>
    <cellStyle name="_KT_TG_1 2" xfId="5166" xr:uid="{00000000-0005-0000-0000-000057040000}"/>
    <cellStyle name="_KT_TG_1_01-TU.Ly Van E B1" xfId="523" xr:uid="{00000000-0005-0000-0000-000058040000}"/>
    <cellStyle name="_KT_TG_1_02a- Khoi luong bt, coppha tret" xfId="524" xr:uid="{00000000-0005-0000-0000-000059040000}"/>
    <cellStyle name="_KT_TG_1_03- Thep tang tret new" xfId="525" xr:uid="{00000000-0005-0000-0000-00005A040000}"/>
    <cellStyle name="_KT_TG_1_ALL" xfId="5167" xr:uid="{00000000-0005-0000-0000-00005B040000}"/>
    <cellStyle name="_KT_TG_1_B_CPK(KHCB)" xfId="5168" xr:uid="{00000000-0005-0000-0000-00005C040000}"/>
    <cellStyle name="_KT_TG_1_B_CPK(KHCB)_D65-Bo Cong An tam" xfId="5169" xr:uid="{00000000-0005-0000-0000-00005D040000}"/>
    <cellStyle name="_KT_TG_1_bang gia ap dung 2005" xfId="5170" xr:uid="{00000000-0005-0000-0000-00005E040000}"/>
    <cellStyle name="_KT_TG_1_BAO CAO KLCT PT2000" xfId="526" xr:uid="{00000000-0005-0000-0000-00005F040000}"/>
    <cellStyle name="_KT_TG_1_BAO CAO PT2000" xfId="527" xr:uid="{00000000-0005-0000-0000-000060040000}"/>
    <cellStyle name="_KT_TG_1_BAO CAO PT2000_Book1" xfId="528" xr:uid="{00000000-0005-0000-0000-000061040000}"/>
    <cellStyle name="_KT_TG_1_Bao cao XDCB 2001 - T11 KH dieu chinh 20-11-THAI" xfId="529" xr:uid="{00000000-0005-0000-0000-000062040000}"/>
    <cellStyle name="_KT_TG_1_BAO HIEM THAU PHU" xfId="530" xr:uid="{00000000-0005-0000-0000-000063040000}"/>
    <cellStyle name="_KT_TG_1_bg-TTO-051104" xfId="5171" xr:uid="{00000000-0005-0000-0000-000064040000}"/>
    <cellStyle name="_KT_TG_1_Book1" xfId="531" xr:uid="{00000000-0005-0000-0000-000065040000}"/>
    <cellStyle name="_KT_TG_1_Book1 2" xfId="5172" xr:uid="{00000000-0005-0000-0000-000066040000}"/>
    <cellStyle name="_KT_TG_1_Book1_02a- Khoi luong bt, coppha tret" xfId="532" xr:uid="{00000000-0005-0000-0000-000067040000}"/>
    <cellStyle name="_KT_TG_1_Book1_03- Thep tang tret new" xfId="533" xr:uid="{00000000-0005-0000-0000-000068040000}"/>
    <cellStyle name="_KT_TG_1_Book1_1" xfId="534" xr:uid="{00000000-0005-0000-0000-000069040000}"/>
    <cellStyle name="_KT_TG_1_Book1_1_02a- Khoi luong bt, coppha tret" xfId="535" xr:uid="{00000000-0005-0000-0000-00006A040000}"/>
    <cellStyle name="_KT_TG_1_Book1_1_03- Thep tang tret new" xfId="536" xr:uid="{00000000-0005-0000-0000-00006B040000}"/>
    <cellStyle name="_KT_TG_1_Book1_1_Bang thong  ke dao duong" xfId="5173" xr:uid="{00000000-0005-0000-0000-00006C040000}"/>
    <cellStyle name="_KT_TG_1_Book1_1_Book1" xfId="5174" xr:uid="{00000000-0005-0000-0000-00006D040000}"/>
    <cellStyle name="_KT_TG_1_Book1_1_BOQ Ph 2- Civil 2010.03.02 " xfId="537" xr:uid="{00000000-0005-0000-0000-00006E040000}"/>
    <cellStyle name="_KT_TG_1_Book1_1_DanhMucDonGiaVTTB_Dien_TAM" xfId="5175" xr:uid="{00000000-0005-0000-0000-00006F040000}"/>
    <cellStyle name="_KT_TG_1_Book1_1_XL4Test5" xfId="5176" xr:uid="{00000000-0005-0000-0000-000070040000}"/>
    <cellStyle name="_KT_TG_1_Book1_2" xfId="538" xr:uid="{00000000-0005-0000-0000-000071040000}"/>
    <cellStyle name="_KT_TG_1_Book1_2_Book1" xfId="539" xr:uid="{00000000-0005-0000-0000-000072040000}"/>
    <cellStyle name="_KT_TG_1_Book1_2_BOQ Ph 2- Civil 2010.03.02 " xfId="540" xr:uid="{00000000-0005-0000-0000-000073040000}"/>
    <cellStyle name="_KT_TG_1_Book1_2_Cao do san" xfId="541" xr:uid="{00000000-0005-0000-0000-000074040000}"/>
    <cellStyle name="_KT_TG_1_Book1_3" xfId="542" xr:uid="{00000000-0005-0000-0000-000075040000}"/>
    <cellStyle name="_KT_TG_1_Book1_3_Book1" xfId="543" xr:uid="{00000000-0005-0000-0000-000076040000}"/>
    <cellStyle name="_KT_TG_1_Book1_3_BOQ Ph 2- Civil 2010.03.02 " xfId="544" xr:uid="{00000000-0005-0000-0000-000077040000}"/>
    <cellStyle name="_KT_TG_1_Book1_3_Cao do san" xfId="545" xr:uid="{00000000-0005-0000-0000-000078040000}"/>
    <cellStyle name="_KT_TG_1_Book1_3_XL4Test5" xfId="5177" xr:uid="{00000000-0005-0000-0000-000079040000}"/>
    <cellStyle name="_KT_TG_1_Book1_3_XL4Test5_1" xfId="5178" xr:uid="{00000000-0005-0000-0000-00007A040000}"/>
    <cellStyle name="_KT_TG_1_Book1_3_XL4Test5_1_D65-Bo Cong An tam" xfId="5179" xr:uid="{00000000-0005-0000-0000-00007B040000}"/>
    <cellStyle name="_KT_TG_1_Book1_4" xfId="546" xr:uid="{00000000-0005-0000-0000-00007C040000}"/>
    <cellStyle name="_KT_TG_1_Book1_4_Book1" xfId="547" xr:uid="{00000000-0005-0000-0000-00007D040000}"/>
    <cellStyle name="_KT_TG_1_Book1_4_BOQ Ph 2- Civil 2010.03.02 " xfId="548" xr:uid="{00000000-0005-0000-0000-00007E040000}"/>
    <cellStyle name="_KT_TG_1_Book1_4_Cao do san" xfId="549" xr:uid="{00000000-0005-0000-0000-00007F040000}"/>
    <cellStyle name="_KT_TG_1_Book1_5" xfId="550" xr:uid="{00000000-0005-0000-0000-000080040000}"/>
    <cellStyle name="_KT_TG_1_Book1_bang gia ap dung 2005" xfId="5180" xr:uid="{00000000-0005-0000-0000-000081040000}"/>
    <cellStyle name="_KT_TG_1_Book1_Bang thong  ke dao duong" xfId="5181" xr:uid="{00000000-0005-0000-0000-000082040000}"/>
    <cellStyle name="_KT_TG_1_Book1_BAO HIEM THAU PHU" xfId="551" xr:uid="{00000000-0005-0000-0000-000083040000}"/>
    <cellStyle name="_KT_TG_1_Book1_BC-QT-WB-dthao" xfId="552" xr:uid="{00000000-0005-0000-0000-000084040000}"/>
    <cellStyle name="_KT_TG_1_Book1_bg-TTO-051104" xfId="5182" xr:uid="{00000000-0005-0000-0000-000085040000}"/>
    <cellStyle name="_KT_TG_1_Book1_Book1" xfId="553" xr:uid="{00000000-0005-0000-0000-000086040000}"/>
    <cellStyle name="_KT_TG_1_Book1_BOQ Ph 2- Civil 2010.03.02 " xfId="554" xr:uid="{00000000-0005-0000-0000-000087040000}"/>
    <cellStyle name="_KT_TG_1_Book1_camayVL7-1" xfId="5183" xr:uid="{00000000-0005-0000-0000-000088040000}"/>
    <cellStyle name="_KT_TG_1_Book1_Cau My Dong" xfId="5185" xr:uid="{00000000-0005-0000-0000-000089040000}"/>
    <cellStyle name="_KT_TG_1_Book1_Cau Song Cau" xfId="5186" xr:uid="{00000000-0005-0000-0000-00008A040000}"/>
    <cellStyle name="_KT_TG_1_Book1_Cầu Cựa Gà" xfId="5184" xr:uid="{00000000-0005-0000-0000-00008B040000}"/>
    <cellStyle name="_KT_TG_1_Book1_DanhMucDonGiaVTTB_Dien_TAM" xfId="5187" xr:uid="{00000000-0005-0000-0000-00008C040000}"/>
    <cellStyle name="_KT_TG_1_Book1_Du toan san lap - 23-12-2008" xfId="5188" xr:uid="{00000000-0005-0000-0000-00008D040000}"/>
    <cellStyle name="_KT_TG_1_Book1_KL vat tu  chinh phan hoan thien" xfId="555" xr:uid="{00000000-0005-0000-0000-00008E040000}"/>
    <cellStyle name="_KT_TG_1_Book1_Tam ung thau phu Nguyen Thong" xfId="556" xr:uid="{00000000-0005-0000-0000-00008F040000}"/>
    <cellStyle name="_KT_TG_1_Book1_TONGHOPKHOILUONGSUA1" xfId="5189" xr:uid="{00000000-0005-0000-0000-000090040000}"/>
    <cellStyle name="_KT_TG_1_Book1_XL4Poppy" xfId="5190" xr:uid="{00000000-0005-0000-0000-000091040000}"/>
    <cellStyle name="_KT_TG_1_Book1_XL4Test5" xfId="5191" xr:uid="{00000000-0005-0000-0000-000092040000}"/>
    <cellStyle name="_KT_TG_1_BOQ Ph 2- Civil 2010.03.02 " xfId="557" xr:uid="{00000000-0005-0000-0000-000093040000}"/>
    <cellStyle name="_KT_TG_1_camayVL7-1" xfId="5192" xr:uid="{00000000-0005-0000-0000-000094040000}"/>
    <cellStyle name="_KT_TG_1_Cau My Dong" xfId="5194" xr:uid="{00000000-0005-0000-0000-000095040000}"/>
    <cellStyle name="_KT_TG_1_Cầu Cựa Gà" xfId="5193" xr:uid="{00000000-0005-0000-0000-000096040000}"/>
    <cellStyle name="_KT_TG_1_Chao gia cau Thai nguyen" xfId="5195" xr:uid="{00000000-0005-0000-0000-000097040000}"/>
    <cellStyle name="_KT_TG_1_D65-Bo Cong An tam" xfId="5196" xr:uid="{00000000-0005-0000-0000-000098040000}"/>
    <cellStyle name="_KT_TG_1_Dcdtoan-bcnckt " xfId="558" xr:uid="{00000000-0005-0000-0000-000099040000}"/>
    <cellStyle name="_KT_TG_1_Dcdtoan-bcnckt _XL4Poppy" xfId="5197" xr:uid="{00000000-0005-0000-0000-00009A040000}"/>
    <cellStyle name="_KT_TG_1_Dcdtoan-bcnckt _XL4Test5" xfId="5198" xr:uid="{00000000-0005-0000-0000-00009B040000}"/>
    <cellStyle name="_KT_TG_1_Dcdtoan-bcnckt _XL4Test5_D65-Bo Cong An tam" xfId="5199" xr:uid="{00000000-0005-0000-0000-00009C040000}"/>
    <cellStyle name="_KT_TG_1_DN_MCT" xfId="5200" xr:uid="{00000000-0005-0000-0000-00009D040000}"/>
    <cellStyle name="_KT_TG_1_DN_MCT_D65-Bo Cong An tam" xfId="5201" xr:uid="{00000000-0005-0000-0000-00009E040000}"/>
    <cellStyle name="_KT_TG_1_DN_MTP" xfId="5202" xr:uid="{00000000-0005-0000-0000-00009F040000}"/>
    <cellStyle name="_KT_TG_1_DN_MTP_D65-Bo Cong An tam" xfId="5203" xr:uid="{00000000-0005-0000-0000-0000A0040000}"/>
    <cellStyle name="_KT_TG_1_do be tong duong vao" xfId="5204" xr:uid="{00000000-0005-0000-0000-0000A1040000}"/>
    <cellStyle name="_KT_TG_1_Dongia2-2003" xfId="5205" xr:uid="{00000000-0005-0000-0000-0000A2040000}"/>
    <cellStyle name="_KT_TG_1_Dongia2-2003_D65-Bo Cong An tam" xfId="5206" xr:uid="{00000000-0005-0000-0000-0000A3040000}"/>
    <cellStyle name="_KT_TG_1_DT kho 50x72 ,52x45m -11-5" xfId="559" xr:uid="{00000000-0005-0000-0000-0000A4040000}"/>
    <cellStyle name="_KT_TG_1_DT kho 50x72 ,52x45m ASIA NUTRITION" xfId="560" xr:uid="{00000000-0005-0000-0000-0000A5040000}"/>
    <cellStyle name="_KT_TG_1_DTCDT MR.2N110.HOCMON.TDTOAN.CCUNG" xfId="561" xr:uid="{00000000-0005-0000-0000-0000A6040000}"/>
    <cellStyle name="_KT_TG_1_DTGoi2-T12ngay14sualuong" xfId="5207" xr:uid="{00000000-0005-0000-0000-0000A7040000}"/>
    <cellStyle name="_KT_TG_1_DTkho 52x70m ASIA NUTRITION" xfId="562" xr:uid="{00000000-0005-0000-0000-0000A8040000}"/>
    <cellStyle name="_KT_TG_1_DTkho 52x70m ASIA NUTRITION-change-tuong bt6m" xfId="563" xr:uid="{00000000-0005-0000-0000-0000A9040000}"/>
    <cellStyle name="_KT_TG_1_DTkho 52x70m ASIA NUTRITION-seno betong" xfId="564" xr:uid="{00000000-0005-0000-0000-0000AA040000}"/>
    <cellStyle name="_KT_TG_1_DT-SLO CLINKE 484-T9-06" xfId="5208" xr:uid="{00000000-0005-0000-0000-0000AB040000}"/>
    <cellStyle name="_KT_TG_1_Du toan san lap - 23-12-2008" xfId="5209" xr:uid="{00000000-0005-0000-0000-0000AC040000}"/>
    <cellStyle name="_KT_TG_1_Duong BT" xfId="5210" xr:uid="{00000000-0005-0000-0000-0000AD040000}"/>
    <cellStyle name="_KT_TG_1_Duong R1 - Dai Phuoc (14-04-2009)" xfId="5211" xr:uid="{00000000-0005-0000-0000-0000AE040000}"/>
    <cellStyle name="_KT_TG_1_Dutoan-10-6-08-tinh lai chi phi kiem toan" xfId="5212" xr:uid="{00000000-0005-0000-0000-0000AF040000}"/>
    <cellStyle name="_KT_TG_1_goi 7b" xfId="5215" xr:uid="{00000000-0005-0000-0000-0000B0040000}"/>
    <cellStyle name="_KT_TG_1_gia ban BT tai XM Hoang Thach" xfId="5213" xr:uid="{00000000-0005-0000-0000-0000B1040000}"/>
    <cellStyle name="_KT_TG_1_Gia ghi dia" xfId="5214" xr:uid="{00000000-0005-0000-0000-0000B2040000}"/>
    <cellStyle name="_KT_TG_1_kd" xfId="5216" xr:uid="{00000000-0005-0000-0000-0000B3040000}"/>
    <cellStyle name="_KT_TG_1_KLc" xfId="5217" xr:uid="{00000000-0005-0000-0000-0000B4040000}"/>
    <cellStyle name="_KT_TG_1_klccc1" xfId="5218" xr:uid="{00000000-0005-0000-0000-0000B5040000}"/>
    <cellStyle name="_KT_TG_1_KLcn+d" xfId="5219" xr:uid="{00000000-0005-0000-0000-0000B6040000}"/>
    <cellStyle name="_KT_TG_1_KLR" xfId="5220" xr:uid="{00000000-0005-0000-0000-0000B7040000}"/>
    <cellStyle name="_KT_TG_1_KTOAN" xfId="5221" xr:uid="{00000000-0005-0000-0000-0000B8040000}"/>
    <cellStyle name="_KT_TG_1_KTOAN1" xfId="5222" xr:uid="{00000000-0005-0000-0000-0000B9040000}"/>
    <cellStyle name="_KT_TG_1_Lora-tungchau" xfId="565" xr:uid="{00000000-0005-0000-0000-0000BA040000}"/>
    <cellStyle name="_KT_TG_1_moi" xfId="5223" xr:uid="{00000000-0005-0000-0000-0000BB040000}"/>
    <cellStyle name="_KT_TG_1_moi_XL4Poppy" xfId="5224" xr:uid="{00000000-0005-0000-0000-0000BC040000}"/>
    <cellStyle name="_KT_TG_1_moi_XL4Test5" xfId="5225" xr:uid="{00000000-0005-0000-0000-0000BD040000}"/>
    <cellStyle name="_KT_TG_1_moi_XL4Test5_D65-Bo Cong An tam" xfId="5226" xr:uid="{00000000-0005-0000-0000-0000BE040000}"/>
    <cellStyle name="_KT_TG_1_N_PBMCT" xfId="5227" xr:uid="{00000000-0005-0000-0000-0000BF040000}"/>
    <cellStyle name="_KT_TG_1_N_PBMCT_D65-Bo Cong An tam" xfId="5228" xr:uid="{00000000-0005-0000-0000-0000C0040000}"/>
    <cellStyle name="_KT_TG_1_N6_25-11-2008_PHAN DUONG" xfId="5229" xr:uid="{00000000-0005-0000-0000-0000C1040000}"/>
    <cellStyle name="_KT_TG_1_Nc-VTTB-XNDCT" xfId="566" xr:uid="{00000000-0005-0000-0000-0000C2040000}"/>
    <cellStyle name="_KT_TG_1_Nomenclature PHA1 M15 DU 042 A" xfId="5230" xr:uid="{00000000-0005-0000-0000-0000C3040000}"/>
    <cellStyle name="_KT_TG_1_PGIA-phieu tham tra Kho bac" xfId="567" xr:uid="{00000000-0005-0000-0000-0000C4040000}"/>
    <cellStyle name="_KT_TG_1_print" xfId="5231" xr:uid="{00000000-0005-0000-0000-0000C5040000}"/>
    <cellStyle name="_KT_TG_1_PT02-02" xfId="568" xr:uid="{00000000-0005-0000-0000-0000C6040000}"/>
    <cellStyle name="_KT_TG_1_PT02-02_Book1" xfId="569" xr:uid="{00000000-0005-0000-0000-0000C7040000}"/>
    <cellStyle name="_KT_TG_1_PT02-02_print" xfId="5232" xr:uid="{00000000-0005-0000-0000-0000C8040000}"/>
    <cellStyle name="_KT_TG_1_PT02-03" xfId="570" xr:uid="{00000000-0005-0000-0000-0000C9040000}"/>
    <cellStyle name="_KT_TG_1_PT02-03_Book1" xfId="571" xr:uid="{00000000-0005-0000-0000-0000CA040000}"/>
    <cellStyle name="_KT_TG_1_PT02-03_print" xfId="5233" xr:uid="{00000000-0005-0000-0000-0000CB040000}"/>
    <cellStyle name="_KT_TG_1_Qt-HT3PQ1(CauKho)" xfId="572" xr:uid="{00000000-0005-0000-0000-0000CC040000}"/>
    <cellStyle name="_KT_TG_1_Qt-HT3PQ1(CauKho)_Don gia quy 3 nam 2003 - Ban Dien Luc" xfId="5234" xr:uid="{00000000-0005-0000-0000-0000CD040000}"/>
    <cellStyle name="_KT_TG_1_Qt-HT3PQ1(CauKho)_NC-VL2-2003" xfId="5235" xr:uid="{00000000-0005-0000-0000-0000CE040000}"/>
    <cellStyle name="_KT_TG_1_Qt-HT3PQ1(CauKho)_NC-VL2-2003_1" xfId="5236" xr:uid="{00000000-0005-0000-0000-0000CF040000}"/>
    <cellStyle name="_KT_TG_1_Qt-HT3PQ1(CauKho)_XL4Test5" xfId="5237" xr:uid="{00000000-0005-0000-0000-0000D0040000}"/>
    <cellStyle name="_KT_TG_1_Qt-HT3PQ1(CauKho)_XL4Test5_1" xfId="5238" xr:uid="{00000000-0005-0000-0000-0000D1040000}"/>
    <cellStyle name="_KT_TG_1_Sheet2" xfId="5239" xr:uid="{00000000-0005-0000-0000-0000D2040000}"/>
    <cellStyle name="_KT_TG_1_Sheet3" xfId="5240" xr:uid="{00000000-0005-0000-0000-0000D3040000}"/>
    <cellStyle name="_KT_TG_1_tong hop vat tu huan" xfId="5243" xr:uid="{00000000-0005-0000-0000-0000D4040000}"/>
    <cellStyle name="_KT_TG_1_TONGHOPKHOILUONGSUA1" xfId="5244" xr:uid="{00000000-0005-0000-0000-0000D5040000}"/>
    <cellStyle name="_KT_TG_1_THKP CAU" xfId="5241" xr:uid="{00000000-0005-0000-0000-0000D6040000}"/>
    <cellStyle name="_KT_TG_1_THKPCAU(c)" xfId="5242" xr:uid="{00000000-0005-0000-0000-0000D7040000}"/>
    <cellStyle name="_KT_TG_1_water tank " xfId="573" xr:uid="{00000000-0005-0000-0000-0000D8040000}"/>
    <cellStyle name="_KT_TG_1_XL4Poppy" xfId="5245" xr:uid="{00000000-0005-0000-0000-0000D9040000}"/>
    <cellStyle name="_KT_TG_1_XL4Poppy_XL4Test5" xfId="5246" xr:uid="{00000000-0005-0000-0000-0000DA040000}"/>
    <cellStyle name="_KT_TG_1_XL4Poppy_XL4Test5_D65-Bo Cong An tam" xfId="5247" xr:uid="{00000000-0005-0000-0000-0000DB040000}"/>
    <cellStyle name="_KT_TG_1_XL4Test5" xfId="5248" xr:uid="{00000000-0005-0000-0000-0000DC040000}"/>
    <cellStyle name="_KT_TG_1_XL4Test5_1" xfId="5249" xr:uid="{00000000-0005-0000-0000-0000DD040000}"/>
    <cellStyle name="_KT_TG_1_XL4Test5_B_CPK(KHCB)" xfId="5250" xr:uid="{00000000-0005-0000-0000-0000DE040000}"/>
    <cellStyle name="_KT_TG_1_XL4Test5_DN_MCT" xfId="5251" xr:uid="{00000000-0005-0000-0000-0000DF040000}"/>
    <cellStyle name="_KT_TG_1_XL4Test5_DN_MTP" xfId="5252" xr:uid="{00000000-0005-0000-0000-0000E0040000}"/>
    <cellStyle name="_KT_TG_1_XL4Test5_N_PBMCT" xfId="5253" xr:uid="{00000000-0005-0000-0000-0000E1040000}"/>
    <cellStyle name="_KT_TG_1_XL4Test5_XL4Test5" xfId="5254" xr:uid="{00000000-0005-0000-0000-0000E2040000}"/>
    <cellStyle name="_KT_TG_1_XL4Test5_XL4Test5_D65-Bo Cong An tam" xfId="5255" xr:uid="{00000000-0005-0000-0000-0000E3040000}"/>
    <cellStyle name="_KT_TG_2" xfId="574" xr:uid="{00000000-0005-0000-0000-0000E4040000}"/>
    <cellStyle name="_KT_TG_2 2" xfId="5256" xr:uid="{00000000-0005-0000-0000-0000E5040000}"/>
    <cellStyle name="_KT_TG_2_01-TU.Ly Van E B1" xfId="575" xr:uid="{00000000-0005-0000-0000-0000E6040000}"/>
    <cellStyle name="_KT_TG_2_02a- Khoi luong bt, coppha tret" xfId="576" xr:uid="{00000000-0005-0000-0000-0000E7040000}"/>
    <cellStyle name="_KT_TG_2_03- Thep tang tret new" xfId="577" xr:uid="{00000000-0005-0000-0000-0000E8040000}"/>
    <cellStyle name="_KT_TG_2_B_CPK(KHCB)" xfId="5257" xr:uid="{00000000-0005-0000-0000-0000E9040000}"/>
    <cellStyle name="_KT_TG_2_B_CPK(KHCB)_D65-Bo Cong An tam" xfId="5258" xr:uid="{00000000-0005-0000-0000-0000EA040000}"/>
    <cellStyle name="_KT_TG_2_bang gia ap dung 2005" xfId="5259" xr:uid="{00000000-0005-0000-0000-0000EB040000}"/>
    <cellStyle name="_KT_TG_2_BAO CAO KLCT PT2000" xfId="578" xr:uid="{00000000-0005-0000-0000-0000EC040000}"/>
    <cellStyle name="_KT_TG_2_BAO CAO PT2000" xfId="579" xr:uid="{00000000-0005-0000-0000-0000ED040000}"/>
    <cellStyle name="_KT_TG_2_BAO CAO PT2000_Book1" xfId="580" xr:uid="{00000000-0005-0000-0000-0000EE040000}"/>
    <cellStyle name="_KT_TG_2_Bao cao XDCB 2001 - T11 KH dieu chinh 20-11-THAI" xfId="581" xr:uid="{00000000-0005-0000-0000-0000EF040000}"/>
    <cellStyle name="_KT_TG_2_BAO HIEM THAU PHU" xfId="582" xr:uid="{00000000-0005-0000-0000-0000F0040000}"/>
    <cellStyle name="_KT_TG_2_bg-TTO-051104" xfId="5260" xr:uid="{00000000-0005-0000-0000-0000F1040000}"/>
    <cellStyle name="_KT_TG_2_Book1" xfId="583" xr:uid="{00000000-0005-0000-0000-0000F2040000}"/>
    <cellStyle name="_KT_TG_2_Book1 2" xfId="5261" xr:uid="{00000000-0005-0000-0000-0000F3040000}"/>
    <cellStyle name="_KT_TG_2_Book1_02a- Khoi luong bt, coppha tret" xfId="584" xr:uid="{00000000-0005-0000-0000-0000F4040000}"/>
    <cellStyle name="_KT_TG_2_Book1_03- Thep tang tret new" xfId="585" xr:uid="{00000000-0005-0000-0000-0000F5040000}"/>
    <cellStyle name="_KT_TG_2_Book1_1" xfId="586" xr:uid="{00000000-0005-0000-0000-0000F6040000}"/>
    <cellStyle name="_KT_TG_2_Book1_1_02a- Khoi luong bt, coppha tret" xfId="587" xr:uid="{00000000-0005-0000-0000-0000F7040000}"/>
    <cellStyle name="_KT_TG_2_Book1_1_03- Thep tang tret new" xfId="588" xr:uid="{00000000-0005-0000-0000-0000F8040000}"/>
    <cellStyle name="_KT_TG_2_Book1_1_Bang thong  ke dao duong" xfId="5262" xr:uid="{00000000-0005-0000-0000-0000F9040000}"/>
    <cellStyle name="_KT_TG_2_Book1_1_Book1" xfId="5263" xr:uid="{00000000-0005-0000-0000-0000FA040000}"/>
    <cellStyle name="_KT_TG_2_Book1_1_BOQ Ph 2- Civil 2010.03.02 " xfId="589" xr:uid="{00000000-0005-0000-0000-0000FB040000}"/>
    <cellStyle name="_KT_TG_2_Book1_1_DanhMucDonGiaVTTB_Dien_TAM" xfId="5264" xr:uid="{00000000-0005-0000-0000-0000FC040000}"/>
    <cellStyle name="_KT_TG_2_Book1_1_XL4Test5" xfId="5265" xr:uid="{00000000-0005-0000-0000-0000FD040000}"/>
    <cellStyle name="_KT_TG_2_Book1_2" xfId="590" xr:uid="{00000000-0005-0000-0000-0000FE040000}"/>
    <cellStyle name="_KT_TG_2_Book1_2_Book1" xfId="591" xr:uid="{00000000-0005-0000-0000-0000FF040000}"/>
    <cellStyle name="_KT_TG_2_Book1_2_BOQ Ph 2- Civil 2010.03.02 " xfId="592" xr:uid="{00000000-0005-0000-0000-000000050000}"/>
    <cellStyle name="_KT_TG_2_Book1_2_Cao do san" xfId="593" xr:uid="{00000000-0005-0000-0000-000001050000}"/>
    <cellStyle name="_KT_TG_2_Book1_2_XL4Test5" xfId="5266" xr:uid="{00000000-0005-0000-0000-000002050000}"/>
    <cellStyle name="_KT_TG_2_Book1_3" xfId="594" xr:uid="{00000000-0005-0000-0000-000003050000}"/>
    <cellStyle name="_KT_TG_2_Book1_3_Book1" xfId="595" xr:uid="{00000000-0005-0000-0000-000004050000}"/>
    <cellStyle name="_KT_TG_2_Book1_3_BOQ Ph 2- Civil 2010.03.02 " xfId="596" xr:uid="{00000000-0005-0000-0000-000005050000}"/>
    <cellStyle name="_KT_TG_2_Book1_3_Cao do san" xfId="597" xr:uid="{00000000-0005-0000-0000-000006050000}"/>
    <cellStyle name="_KT_TG_2_Book1_3_XL4Test5" xfId="5267" xr:uid="{00000000-0005-0000-0000-000007050000}"/>
    <cellStyle name="_KT_TG_2_Book1_3_XL4Test5_1" xfId="5268" xr:uid="{00000000-0005-0000-0000-000008050000}"/>
    <cellStyle name="_KT_TG_2_Book1_3_XL4Test5_1_D65-Bo Cong An tam" xfId="5269" xr:uid="{00000000-0005-0000-0000-000009050000}"/>
    <cellStyle name="_KT_TG_2_Book1_4" xfId="598" xr:uid="{00000000-0005-0000-0000-00000A050000}"/>
    <cellStyle name="_KT_TG_2_Book1_4_Book1" xfId="599" xr:uid="{00000000-0005-0000-0000-00000B050000}"/>
    <cellStyle name="_KT_TG_2_Book1_4_BOQ Ph 2- Civil 2010.03.02 " xfId="600" xr:uid="{00000000-0005-0000-0000-00000C050000}"/>
    <cellStyle name="_KT_TG_2_Book1_4_Cao do san" xfId="601" xr:uid="{00000000-0005-0000-0000-00000D050000}"/>
    <cellStyle name="_KT_TG_2_Book1_5" xfId="602" xr:uid="{00000000-0005-0000-0000-00000E050000}"/>
    <cellStyle name="_KT_TG_2_Book1_5_Book1" xfId="603" xr:uid="{00000000-0005-0000-0000-00000F050000}"/>
    <cellStyle name="_KT_TG_2_Book1_5_Cao do san" xfId="604" xr:uid="{00000000-0005-0000-0000-000010050000}"/>
    <cellStyle name="_KT_TG_2_Book1_bang gia ap dung 2005" xfId="5270" xr:uid="{00000000-0005-0000-0000-000011050000}"/>
    <cellStyle name="_KT_TG_2_Book1_Bang thong  ke dao duong" xfId="5271" xr:uid="{00000000-0005-0000-0000-000012050000}"/>
    <cellStyle name="_KT_TG_2_Book1_BAO HIEM THAU PHU" xfId="605" xr:uid="{00000000-0005-0000-0000-000013050000}"/>
    <cellStyle name="_KT_TG_2_Book1_bg-TTO-051104" xfId="5272" xr:uid="{00000000-0005-0000-0000-000014050000}"/>
    <cellStyle name="_KT_TG_2_Book1_Book1" xfId="606" xr:uid="{00000000-0005-0000-0000-000015050000}"/>
    <cellStyle name="_KT_TG_2_Book1_BOQ Ph 2- Civil 2010.03.02 " xfId="607" xr:uid="{00000000-0005-0000-0000-000016050000}"/>
    <cellStyle name="_KT_TG_2_Book1_Cau Song Cau" xfId="5273" xr:uid="{00000000-0005-0000-0000-000017050000}"/>
    <cellStyle name="_KT_TG_2_Book1_DanhMucDonGiaVTTB_Dien_TAM" xfId="5274" xr:uid="{00000000-0005-0000-0000-000018050000}"/>
    <cellStyle name="_KT_TG_2_Book1_KL vat tu  chinh phan hoan thien" xfId="608" xr:uid="{00000000-0005-0000-0000-000019050000}"/>
    <cellStyle name="_KT_TG_2_Book1_Tam ung thau phu Nguyen Thong" xfId="609" xr:uid="{00000000-0005-0000-0000-00001A050000}"/>
    <cellStyle name="_KT_TG_2_Book1_XL4Poppy" xfId="5275" xr:uid="{00000000-0005-0000-0000-00001B050000}"/>
    <cellStyle name="_KT_TG_2_Book1_XL4Test5" xfId="5276" xr:uid="{00000000-0005-0000-0000-00001C050000}"/>
    <cellStyle name="_KT_TG_2_BOQ Ph 2- Civil 2010.03.02 " xfId="610" xr:uid="{00000000-0005-0000-0000-00001D050000}"/>
    <cellStyle name="_KT_TG_2_camayVL7-1" xfId="5277" xr:uid="{00000000-0005-0000-0000-00001E050000}"/>
    <cellStyle name="_KT_TG_2_Cau My Dong" xfId="5279" xr:uid="{00000000-0005-0000-0000-00001F050000}"/>
    <cellStyle name="_KT_TG_2_Cầu Cựa Gà" xfId="5278" xr:uid="{00000000-0005-0000-0000-000020050000}"/>
    <cellStyle name="_KT_TG_2_Chao gia cau Thai nguyen" xfId="5280" xr:uid="{00000000-0005-0000-0000-000021050000}"/>
    <cellStyle name="_KT_TG_2_D65-Bo Cong An tam" xfId="5281" xr:uid="{00000000-0005-0000-0000-000022050000}"/>
    <cellStyle name="_KT_TG_2_Dcdtoan-bcnckt " xfId="611" xr:uid="{00000000-0005-0000-0000-000023050000}"/>
    <cellStyle name="_KT_TG_2_Dcdtoan-bcnckt _XL4Poppy" xfId="5282" xr:uid="{00000000-0005-0000-0000-000024050000}"/>
    <cellStyle name="_KT_TG_2_Dcdtoan-bcnckt _XL4Test5" xfId="5283" xr:uid="{00000000-0005-0000-0000-000025050000}"/>
    <cellStyle name="_KT_TG_2_Dcdtoan-bcnckt _XL4Test5_D65-Bo Cong An tam" xfId="5284" xr:uid="{00000000-0005-0000-0000-000026050000}"/>
    <cellStyle name="_KT_TG_2_DN_MCT" xfId="5285" xr:uid="{00000000-0005-0000-0000-000027050000}"/>
    <cellStyle name="_KT_TG_2_DN_MCT_D65-Bo Cong An tam" xfId="5286" xr:uid="{00000000-0005-0000-0000-000028050000}"/>
    <cellStyle name="_KT_TG_2_DN_MTP" xfId="5287" xr:uid="{00000000-0005-0000-0000-000029050000}"/>
    <cellStyle name="_KT_TG_2_DN_MTP_D65-Bo Cong An tam" xfId="5288" xr:uid="{00000000-0005-0000-0000-00002A050000}"/>
    <cellStyle name="_KT_TG_2_do be tong duong vao" xfId="5289" xr:uid="{00000000-0005-0000-0000-00002B050000}"/>
    <cellStyle name="_KT_TG_2_Dongia2-2003" xfId="5290" xr:uid="{00000000-0005-0000-0000-00002C050000}"/>
    <cellStyle name="_KT_TG_2_Dongia2-2003_D65-Bo Cong An tam" xfId="5291" xr:uid="{00000000-0005-0000-0000-00002D050000}"/>
    <cellStyle name="_KT_TG_2_DT kho 50x72 ,52x45m -11-5" xfId="612" xr:uid="{00000000-0005-0000-0000-00002E050000}"/>
    <cellStyle name="_KT_TG_2_DT kho 50x72 ,52x45m ASIA NUTRITION" xfId="613" xr:uid="{00000000-0005-0000-0000-00002F050000}"/>
    <cellStyle name="_KT_TG_2_DTCDT MR.2N110.HOCMON.TDTOAN.CCUNG" xfId="614" xr:uid="{00000000-0005-0000-0000-000030050000}"/>
    <cellStyle name="_KT_TG_2_DTGoi2-T12ngay14sualuong" xfId="5292" xr:uid="{00000000-0005-0000-0000-000031050000}"/>
    <cellStyle name="_KT_TG_2_DTkho 52x70m ASIA NUTRITION" xfId="615" xr:uid="{00000000-0005-0000-0000-000032050000}"/>
    <cellStyle name="_KT_TG_2_DTkho 52x70m ASIA NUTRITION-change-tuong bt6m" xfId="616" xr:uid="{00000000-0005-0000-0000-000033050000}"/>
    <cellStyle name="_KT_TG_2_DTkho 52x70m ASIA NUTRITION-seno betong" xfId="617" xr:uid="{00000000-0005-0000-0000-000034050000}"/>
    <cellStyle name="_KT_TG_2_DT-SLO CLINKE 484-T9-06" xfId="5293" xr:uid="{00000000-0005-0000-0000-000035050000}"/>
    <cellStyle name="_KT_TG_2_Du toan san lap - 23-12-2008" xfId="5294" xr:uid="{00000000-0005-0000-0000-000036050000}"/>
    <cellStyle name="_KT_TG_2_Duong BT" xfId="5295" xr:uid="{00000000-0005-0000-0000-000037050000}"/>
    <cellStyle name="_KT_TG_2_Duong R1 - Dai Phuoc (14-04-2009)" xfId="5296" xr:uid="{00000000-0005-0000-0000-000038050000}"/>
    <cellStyle name="_KT_TG_2_Dutoan-10-6-08-tinh lai chi phi kiem toan" xfId="5297" xr:uid="{00000000-0005-0000-0000-000039050000}"/>
    <cellStyle name="_KT_TG_2_goi 7b" xfId="5300" xr:uid="{00000000-0005-0000-0000-00003A050000}"/>
    <cellStyle name="_KT_TG_2_gia ban BT tai XM Hoang Thach" xfId="5298" xr:uid="{00000000-0005-0000-0000-00003B050000}"/>
    <cellStyle name="_KT_TG_2_Gia ghi dia" xfId="5299" xr:uid="{00000000-0005-0000-0000-00003C050000}"/>
    <cellStyle name="_KT_TG_2_Lora-tungchau" xfId="618" xr:uid="{00000000-0005-0000-0000-00003D050000}"/>
    <cellStyle name="_KT_TG_2_moi" xfId="5301" xr:uid="{00000000-0005-0000-0000-00003E050000}"/>
    <cellStyle name="_KT_TG_2_moi_XL4Poppy" xfId="5302" xr:uid="{00000000-0005-0000-0000-00003F050000}"/>
    <cellStyle name="_KT_TG_2_moi_XL4Test5" xfId="5303" xr:uid="{00000000-0005-0000-0000-000040050000}"/>
    <cellStyle name="_KT_TG_2_moi_XL4Test5_D65-Bo Cong An tam" xfId="5304" xr:uid="{00000000-0005-0000-0000-000041050000}"/>
    <cellStyle name="_KT_TG_2_N_PBMCT" xfId="5305" xr:uid="{00000000-0005-0000-0000-000042050000}"/>
    <cellStyle name="_KT_TG_2_N_PBMCT_D65-Bo Cong An tam" xfId="5306" xr:uid="{00000000-0005-0000-0000-000043050000}"/>
    <cellStyle name="_KT_TG_2_N6_25-11-2008_PHAN DUONG" xfId="5307" xr:uid="{00000000-0005-0000-0000-000044050000}"/>
    <cellStyle name="_KT_TG_2_Nc-VTTB-XNDCT" xfId="619" xr:uid="{00000000-0005-0000-0000-000045050000}"/>
    <cellStyle name="_KT_TG_2_Nomenclature PHA1 M15 DU 042 A" xfId="5308" xr:uid="{00000000-0005-0000-0000-000046050000}"/>
    <cellStyle name="_KT_TG_2_PGIA-phieu tham tra Kho bac" xfId="620" xr:uid="{00000000-0005-0000-0000-000047050000}"/>
    <cellStyle name="_KT_TG_2_print" xfId="5309" xr:uid="{00000000-0005-0000-0000-000048050000}"/>
    <cellStyle name="_KT_TG_2_PT02-02" xfId="621" xr:uid="{00000000-0005-0000-0000-000049050000}"/>
    <cellStyle name="_KT_TG_2_PT02-02_Book1" xfId="622" xr:uid="{00000000-0005-0000-0000-00004A050000}"/>
    <cellStyle name="_KT_TG_2_PT02-02_print" xfId="5310" xr:uid="{00000000-0005-0000-0000-00004B050000}"/>
    <cellStyle name="_KT_TG_2_PT02-03" xfId="623" xr:uid="{00000000-0005-0000-0000-00004C050000}"/>
    <cellStyle name="_KT_TG_2_PT02-03_Book1" xfId="624" xr:uid="{00000000-0005-0000-0000-00004D050000}"/>
    <cellStyle name="_KT_TG_2_PT02-03_print" xfId="5311" xr:uid="{00000000-0005-0000-0000-00004E050000}"/>
    <cellStyle name="_KT_TG_2_Qt-HT3PQ1(CauKho)" xfId="625" xr:uid="{00000000-0005-0000-0000-00004F050000}"/>
    <cellStyle name="_KT_TG_2_Qt-HT3PQ1(CauKho)_Don gia quy 3 nam 2003 - Ban Dien Luc" xfId="5312" xr:uid="{00000000-0005-0000-0000-000050050000}"/>
    <cellStyle name="_KT_TG_2_Qt-HT3PQ1(CauKho)_NC-VL2-2003" xfId="5313" xr:uid="{00000000-0005-0000-0000-000051050000}"/>
    <cellStyle name="_KT_TG_2_Qt-HT3PQ1(CauKho)_NC-VL2-2003_1" xfId="5314" xr:uid="{00000000-0005-0000-0000-000052050000}"/>
    <cellStyle name="_KT_TG_2_Qt-HT3PQ1(CauKho)_XL4Test5" xfId="5315" xr:uid="{00000000-0005-0000-0000-000053050000}"/>
    <cellStyle name="_KT_TG_2_Qt-HT3PQ1(CauKho)_XL4Test5_1" xfId="5316" xr:uid="{00000000-0005-0000-0000-000054050000}"/>
    <cellStyle name="_KT_TG_2_Sheet2" xfId="5317" xr:uid="{00000000-0005-0000-0000-000055050000}"/>
    <cellStyle name="_KT_TG_2_Sheet3" xfId="5318" xr:uid="{00000000-0005-0000-0000-000056050000}"/>
    <cellStyle name="_KT_TG_2_tong hop vat tu huan" xfId="5319" xr:uid="{00000000-0005-0000-0000-000057050000}"/>
    <cellStyle name="_KT_TG_2_TONGHOPKHOILUONGSUA1" xfId="5320" xr:uid="{00000000-0005-0000-0000-000058050000}"/>
    <cellStyle name="_KT_TG_2_water tank " xfId="626" xr:uid="{00000000-0005-0000-0000-000059050000}"/>
    <cellStyle name="_KT_TG_2_XL4Poppy" xfId="5321" xr:uid="{00000000-0005-0000-0000-00005A050000}"/>
    <cellStyle name="_KT_TG_2_XL4Poppy_XL4Test5" xfId="5322" xr:uid="{00000000-0005-0000-0000-00005B050000}"/>
    <cellStyle name="_KT_TG_2_XL4Poppy_XL4Test5_D65-Bo Cong An tam" xfId="5323" xr:uid="{00000000-0005-0000-0000-00005C050000}"/>
    <cellStyle name="_KT_TG_2_XL4Test5" xfId="5324" xr:uid="{00000000-0005-0000-0000-00005D050000}"/>
    <cellStyle name="_KT_TG_2_XL4Test5_1" xfId="5325" xr:uid="{00000000-0005-0000-0000-00005E050000}"/>
    <cellStyle name="_KT_TG_2_XL4Test5_B_CPK(KHCB)" xfId="5326" xr:uid="{00000000-0005-0000-0000-00005F050000}"/>
    <cellStyle name="_KT_TG_2_XL4Test5_DN_MCT" xfId="5327" xr:uid="{00000000-0005-0000-0000-000060050000}"/>
    <cellStyle name="_KT_TG_2_XL4Test5_DN_MTP" xfId="5328" xr:uid="{00000000-0005-0000-0000-000061050000}"/>
    <cellStyle name="_KT_TG_2_XL4Test5_N_PBMCT" xfId="5329" xr:uid="{00000000-0005-0000-0000-000062050000}"/>
    <cellStyle name="_KT_TG_2_XL4Test5_XL4Test5" xfId="5330" xr:uid="{00000000-0005-0000-0000-000063050000}"/>
    <cellStyle name="_KT_TG_2_XL4Test5_XL4Test5_D65-Bo Cong An tam" xfId="5331" xr:uid="{00000000-0005-0000-0000-000064050000}"/>
    <cellStyle name="_KT_TG_3" xfId="627" xr:uid="{00000000-0005-0000-0000-000065050000}"/>
    <cellStyle name="_KT_TG_3_KL Nen duong" xfId="5332" xr:uid="{00000000-0005-0000-0000-000066050000}"/>
    <cellStyle name="_KT_TG_4" xfId="628" xr:uid="{00000000-0005-0000-0000-000067050000}"/>
    <cellStyle name="_KT_TG_4_Book1" xfId="5333" xr:uid="{00000000-0005-0000-0000-000068050000}"/>
    <cellStyle name="_KT_TG_4_Book1_1" xfId="5334" xr:uid="{00000000-0005-0000-0000-000069050000}"/>
    <cellStyle name="_KT_TG_4_Book1_2" xfId="5335" xr:uid="{00000000-0005-0000-0000-00006A050000}"/>
    <cellStyle name="_KT_TG_4_Book1_Book1" xfId="5336" xr:uid="{00000000-0005-0000-0000-00006B050000}"/>
    <cellStyle name="_KT_TG_4_Capphoivua" xfId="5337" xr:uid="{00000000-0005-0000-0000-00006C050000}"/>
    <cellStyle name="_KT_TG_4_Cau Song Cau" xfId="5338" xr:uid="{00000000-0005-0000-0000-00006D050000}"/>
    <cellStyle name="_KT_TG_4_Copy of DM24 - ThuyAnhNew" xfId="5339" xr:uid="{00000000-0005-0000-0000-00006E050000}"/>
    <cellStyle name="_KT_TG_4_Dat Phuong_Chinh" xfId="5340" xr:uid="{00000000-0005-0000-0000-00006F050000}"/>
    <cellStyle name="_KT_TG_4_Dat Phuong-Faire" xfId="5341" xr:uid="{00000000-0005-0000-0000-000070050000}"/>
    <cellStyle name="_KT_TG_4_DM24_Thuy Anh" xfId="5342" xr:uid="{00000000-0005-0000-0000-000071050000}"/>
    <cellStyle name="_KT_TG_4_Dutoan-10-6-08-tinh lai chi phi kiem toan" xfId="5343" xr:uid="{00000000-0005-0000-0000-000072050000}"/>
    <cellStyle name="_KT_TG_4_Gia ca may cac tinh" xfId="5344" xr:uid="{00000000-0005-0000-0000-000073050000}"/>
    <cellStyle name="_KT_TG_4_HNI-93-0381 HAYAKAWA Viet Nam Factory " xfId="629" xr:uid="{00000000-0005-0000-0000-000074050000}"/>
    <cellStyle name="_KT_TG_4_KLVT cau Km25+377" xfId="5345" xr:uid="{00000000-0005-0000-0000-000075050000}"/>
    <cellStyle name="_KT_TG_4_Lora-tungchau" xfId="630" xr:uid="{00000000-0005-0000-0000-000076050000}"/>
    <cellStyle name="_KT_TG_4_Qt-HT3PQ1(CauKho)" xfId="631" xr:uid="{00000000-0005-0000-0000-000077050000}"/>
    <cellStyle name="_KT_TG_4_Qt-HT3PQ1(CauKho)_Don gia quy 3 nam 2003 - Ban Dien Luc" xfId="5346" xr:uid="{00000000-0005-0000-0000-000078050000}"/>
    <cellStyle name="_KT_TG_4_Qt-HT3PQ1(CauKho)_NC-VL2-2003" xfId="5347" xr:uid="{00000000-0005-0000-0000-000079050000}"/>
    <cellStyle name="_KT_TG_4_Qt-HT3PQ1(CauKho)_NC-VL2-2003_1" xfId="5348" xr:uid="{00000000-0005-0000-0000-00007A050000}"/>
    <cellStyle name="_KT_TG_4_Qt-HT3PQ1(CauKho)_XL4Test5" xfId="5349" xr:uid="{00000000-0005-0000-0000-00007B050000}"/>
    <cellStyle name="_KT_TG_4_Qt-HT3PQ1(CauKho)_XL4Test5_1" xfId="5350" xr:uid="{00000000-0005-0000-0000-00007C050000}"/>
    <cellStyle name="_KT_TG_DTGoi2-T12ngay14sualuong" xfId="5351" xr:uid="{00000000-0005-0000-0000-00007D050000}"/>
    <cellStyle name="_KT_TG_Duong BT" xfId="5352" xr:uid="{00000000-0005-0000-0000-00007E050000}"/>
    <cellStyle name="_KT_TG_Duong R1 - Dai Phuoc (14-04-2009)" xfId="5353" xr:uid="{00000000-0005-0000-0000-00007F050000}"/>
    <cellStyle name="_KT_TG_KL Nen duong" xfId="5354" xr:uid="{00000000-0005-0000-0000-000080050000}"/>
    <cellStyle name="_KT_TG_N6_25-11-2008_PHAN DUONG" xfId="5355" xr:uid="{00000000-0005-0000-0000-000081050000}"/>
    <cellStyle name="_KTOAN" xfId="5356" xr:uid="{00000000-0005-0000-0000-000082050000}"/>
    <cellStyle name="_KTOAN1" xfId="5357" xr:uid="{00000000-0005-0000-0000-000083050000}"/>
    <cellStyle name="_Kho Clo - NM giay An Hoa 1" xfId="4766" xr:uid="{00000000-0005-0000-0000-000084050000}"/>
    <cellStyle name="_Kho vat chung PC22 Tuyen Quang" xfId="4767" xr:uid="{00000000-0005-0000-0000-000085050000}"/>
    <cellStyle name="_Khoi luong Dien chieu sang" xfId="4768" xr:uid="{00000000-0005-0000-0000-000086050000}"/>
    <cellStyle name="_Khoi luong Mitac" xfId="4769" xr:uid="{00000000-0005-0000-0000-000087050000}"/>
    <cellStyle name="_LD Bom" xfId="632" xr:uid="{00000000-0005-0000-0000-000088050000}"/>
    <cellStyle name="_Lora-tungchau" xfId="633" xr:uid="{00000000-0005-0000-0000-000089050000}"/>
    <cellStyle name="_Lora-tungchau_Book1" xfId="5358" xr:uid="{00000000-0005-0000-0000-00008A050000}"/>
    <cellStyle name="_Lora-tungchau_BOQ Ph 2- Civil 2010.03.02 " xfId="634" xr:uid="{00000000-0005-0000-0000-00008B050000}"/>
    <cellStyle name="_Lora-tungchau_XL4Test5" xfId="5359" xr:uid="{00000000-0005-0000-0000-00008C050000}"/>
    <cellStyle name="_LuuNgay21-06-2007LuuNgay21-06-2007DANH SÁCH KHÁCH HÀNG" xfId="635" xr:uid="{00000000-0005-0000-0000-00008D050000}"/>
    <cellStyle name="_Mau ven song moi" xfId="5360" xr:uid="{00000000-0005-0000-0000-00008E050000}"/>
    <cellStyle name="_mua sam TB" xfId="636" xr:uid="{00000000-0005-0000-0000-00008F050000}"/>
    <cellStyle name="_N-" xfId="637" xr:uid="{00000000-0005-0000-0000-000090050000}"/>
    <cellStyle name="_N6_25-11-2008_PHAN DUONG" xfId="5361" xr:uid="{00000000-0005-0000-0000-000091050000}"/>
    <cellStyle name="_N6_8-9-2008_PHAN DUONG" xfId="5362" xr:uid="{00000000-0005-0000-0000-000092050000}"/>
    <cellStyle name="_NIPONT" xfId="5366" xr:uid="{00000000-0005-0000-0000-000093050000}"/>
    <cellStyle name="_No.00-TMB-San duong.1" xfId="638" xr:uid="{00000000-0005-0000-0000-000094050000}"/>
    <cellStyle name="_No.00-TMB-San duong.1_1" xfId="639" xr:uid="{00000000-0005-0000-0000-000095050000}"/>
    <cellStyle name="_No.01-nha dieu hanh-phan chua chay" xfId="640" xr:uid="{00000000-0005-0000-0000-000096050000}"/>
    <cellStyle name="_No.01-xi nghiep det-TNM" xfId="641" xr:uid="{00000000-0005-0000-0000-000097050000}"/>
    <cellStyle name="_No.01-XN det - khu phu tro so 3" xfId="642" xr:uid="{00000000-0005-0000-0000-000098050000}"/>
    <cellStyle name="_No.02-kho bong 1-phan CTN-phan LDTB" xfId="643" xr:uid="{00000000-0005-0000-0000-000099050000}"/>
    <cellStyle name="_No.07 - Nha ve sinh" xfId="644" xr:uid="{00000000-0005-0000-0000-00009A050000}"/>
    <cellStyle name="_No.19-Mat bang CSHT" xfId="645" xr:uid="{00000000-0005-0000-0000-00009B050000}"/>
    <cellStyle name="_No.19-Tram XLNT" xfId="646" xr:uid="{00000000-0005-0000-0000-00009C050000}"/>
    <cellStyle name="_No04A - Xuong may so 1- Sua tham tra-01" xfId="647" xr:uid="{00000000-0005-0000-0000-00009D050000}"/>
    <cellStyle name="_NTN上海設備電気見積書0910net" xfId="5367" xr:uid="{00000000-0005-0000-0000-00009E050000}"/>
    <cellStyle name="_NTN上海設備電気見積書0910net_★JTEKT無錫2期見積設備分061129" xfId="5368" xr:uid="{00000000-0005-0000-0000-00009F050000}"/>
    <cellStyle name="_NTN上海設備電気見積書0910net_JTEKT無錫2期概要＋条件書" xfId="5369" xr:uid="{00000000-0005-0000-0000-0000A0050000}"/>
    <cellStyle name="_NTN上海設備電気見積書0910net_メーカーリスト" xfId="5370" xr:uid="{00000000-0005-0000-0000-0000A1050000}"/>
    <cellStyle name="_NTN上海設備電気見積書0910net_見積条件,別途工事" xfId="5371" xr:uid="{00000000-0005-0000-0000-0000A2050000}"/>
    <cellStyle name="_NGOC THAO_ bo be duc1_suabecangcap" xfId="5363" xr:uid="{00000000-0005-0000-0000-0000A3050000}"/>
    <cellStyle name="_Ngu" xfId="5364" xr:uid="{00000000-0005-0000-0000-0000A4050000}"/>
    <cellStyle name="_Nguon khai thac cat" xfId="5365" xr:uid="{00000000-0005-0000-0000-0000A5050000}"/>
    <cellStyle name="_Oct CPA Eqpt List approved_A9 UM FCBGA_CPU Comparison " xfId="5372" xr:uid="{00000000-0005-0000-0000-0000A6050000}"/>
    <cellStyle name="_OFG-mockup1_1_Apr_CPA_PG8_Prescott_Trev1_A9 UM FCBGA_CPU Comparison " xfId="5373" xr:uid="{00000000-0005-0000-0000-0000A7050000}"/>
    <cellStyle name="_OFG-mockup1_1_Jan CPA2_A9 UM FCBGA_CPU Comparison " xfId="5374" xr:uid="{00000000-0005-0000-0000-0000A8050000}"/>
    <cellStyle name="_OFG-mockup1_1_NGBI Roll-uprev4_all data1_A9 UM FCBGA_CPU Comparison " xfId="5375" xr:uid="{00000000-0005-0000-0000-0000A9050000}"/>
    <cellStyle name="_OFG-mockup1_1_Oct CPA Eqpt List approved_A9 UM FCBGA_CPU Comparison " xfId="5376" xr:uid="{00000000-0005-0000-0000-0000AA050000}"/>
    <cellStyle name="_OFG-mockup1_1_trade ratio wkng file_A9 UM FCBGA_CPU Comparison " xfId="5377" xr:uid="{00000000-0005-0000-0000-0000AB050000}"/>
    <cellStyle name="_OFG-mockup1_2_Apr_CPA_PG8_Prescott_Trev1_A9 UM FCBGA_CPU Comparison " xfId="5378" xr:uid="{00000000-0005-0000-0000-0000AC050000}"/>
    <cellStyle name="_OFG-mockup1_2_Jan CPA2_A9 UM FCBGA_CPU Comparison " xfId="5379" xr:uid="{00000000-0005-0000-0000-0000AD050000}"/>
    <cellStyle name="_OFG-mockup1_2_Oct CPA Eqpt List approved_A9 UM FCBGA_CPU Comparison " xfId="5380" xr:uid="{00000000-0005-0000-0000-0000AE050000}"/>
    <cellStyle name="_OFG-mockup1_2_trade ratio wkng file_A9 UM FCBGA_CPU Comparison " xfId="5381" xr:uid="{00000000-0005-0000-0000-0000AF050000}"/>
    <cellStyle name="_P-(현리-신팔)" xfId="5382" xr:uid="{00000000-0005-0000-0000-0000B0050000}"/>
    <cellStyle name="_P-(현리-신팔)_내역서(최초)" xfId="5383" xr:uid="{00000000-0005-0000-0000-0000B1050000}"/>
    <cellStyle name="_P-(현리-신팔)_설계내역서" xfId="5384" xr:uid="{00000000-0005-0000-0000-0000B2050000}"/>
    <cellStyle name="_P-(현리-신팔)_설계내역서(2차)" xfId="5385" xr:uid="{00000000-0005-0000-0000-0000B3050000}"/>
    <cellStyle name="_PAYMENT5%" xfId="5386" xr:uid="{00000000-0005-0000-0000-0000B4050000}"/>
    <cellStyle name="_PERSONAL" xfId="648" xr:uid="{00000000-0005-0000-0000-0000B5050000}"/>
    <cellStyle name="_PERSONAL 2" xfId="5387" xr:uid="{00000000-0005-0000-0000-0000B6050000}"/>
    <cellStyle name="_PERSONAL_02a- Khoi luong bt, coppha tret" xfId="649" xr:uid="{00000000-0005-0000-0000-0000B7050000}"/>
    <cellStyle name="_PERSONAL_03- Thep tang tret new" xfId="650" xr:uid="{00000000-0005-0000-0000-0000B8050000}"/>
    <cellStyle name="_PERSONAL_bang gia ap dung 2005" xfId="5388" xr:uid="{00000000-0005-0000-0000-0000B9050000}"/>
    <cellStyle name="_PERSONAL_bg-TTO-051104" xfId="5389" xr:uid="{00000000-0005-0000-0000-0000BA050000}"/>
    <cellStyle name="_PERSONAL_Book1" xfId="651" xr:uid="{00000000-0005-0000-0000-0000BB050000}"/>
    <cellStyle name="_PERSONAL_Book1_bang gia ap dung 2005" xfId="5390" xr:uid="{00000000-0005-0000-0000-0000BC050000}"/>
    <cellStyle name="_PERSONAL_Book1_bg-TTO-051104" xfId="5391" xr:uid="{00000000-0005-0000-0000-0000BD050000}"/>
    <cellStyle name="_PERSONAL_HTQ.8 GD1" xfId="652" xr:uid="{00000000-0005-0000-0000-0000BE050000}"/>
    <cellStyle name="_PERSONAL_HTQ.8 GD1_Don gia quy 3 nam 2003 - Ban Dien Luc" xfId="5392" xr:uid="{00000000-0005-0000-0000-0000BF050000}"/>
    <cellStyle name="_PERSONAL_HTQ.8 GD1_NC-VL2-2003" xfId="5393" xr:uid="{00000000-0005-0000-0000-0000C0050000}"/>
    <cellStyle name="_PERSONAL_HTQ.8 GD1_NC-VL2-2003_1" xfId="5394" xr:uid="{00000000-0005-0000-0000-0000C1050000}"/>
    <cellStyle name="_PERSONAL_HTQ.8 GD1_XL4Test5" xfId="5395" xr:uid="{00000000-0005-0000-0000-0000C2050000}"/>
    <cellStyle name="_PERSONAL_HTQ.8 GD1_XL4Test5_1" xfId="5396" xr:uid="{00000000-0005-0000-0000-0000C3050000}"/>
    <cellStyle name="_PERSONAL_Tong hop KHCB 2001" xfId="653" xr:uid="{00000000-0005-0000-0000-0000C4050000}"/>
    <cellStyle name="_Pipe Rack Priority list F UPDATING" xfId="5399" xr:uid="{00000000-0005-0000-0000-0000C5050000}"/>
    <cellStyle name="_PLHD_Dai Phuoc" xfId="5400" xr:uid="{00000000-0005-0000-0000-0000C6050000}"/>
    <cellStyle name="_PLHD_Nguyen Tac_Dai Phuoc_New_27_06_2007" xfId="5401" xr:uid="{00000000-0005-0000-0000-0000C7050000}"/>
    <cellStyle name="_Press Pit" xfId="655" xr:uid="{00000000-0005-0000-0000-0000C8050000}"/>
    <cellStyle name="_p-하남강일1" xfId="5402" xr:uid="{00000000-0005-0000-0000-0000C9050000}"/>
    <cellStyle name="_p-하남강일1_내역서(최초)" xfId="5403" xr:uid="{00000000-0005-0000-0000-0000CA050000}"/>
    <cellStyle name="_p-하남강일1_설계내역서" xfId="5404" xr:uid="{00000000-0005-0000-0000-0000CB050000}"/>
    <cellStyle name="_p-하남강일1_설계내역서(2차)" xfId="5405" xr:uid="{00000000-0005-0000-0000-0000CC050000}"/>
    <cellStyle name="_phan duong_von ns" xfId="5397" xr:uid="{00000000-0005-0000-0000-0000CD050000}"/>
    <cellStyle name="_phu luc KL 1+2+3" xfId="5398" xr:uid="{00000000-0005-0000-0000-0000CE050000}"/>
    <cellStyle name="_Phuc Yen-Thep - Ms Thuy" xfId="654" xr:uid="{00000000-0005-0000-0000-0000CF050000}"/>
    <cellStyle name="_Qt-HT3PQ1(CauKho)" xfId="656" xr:uid="{00000000-0005-0000-0000-0000D0050000}"/>
    <cellStyle name="_Qt-HT3PQ1(CauKho)_Don gia quy 3 nam 2003 - Ban Dien Luc" xfId="5406" xr:uid="{00000000-0005-0000-0000-0000D1050000}"/>
    <cellStyle name="_Qt-HT3PQ1(CauKho)_NC-VL2-2003" xfId="5407" xr:uid="{00000000-0005-0000-0000-0000D2050000}"/>
    <cellStyle name="_Qt-HT3PQ1(CauKho)_NC-VL2-2003_1" xfId="5408" xr:uid="{00000000-0005-0000-0000-0000D3050000}"/>
    <cellStyle name="_Qt-HT3PQ1(CauKho)_XL4Test5" xfId="5409" xr:uid="{00000000-0005-0000-0000-0000D4050000}"/>
    <cellStyle name="_Qt-HT3PQ1(CauKho)_XL4Test5_1" xfId="5410" xr:uid="{00000000-0005-0000-0000-0000D5050000}"/>
    <cellStyle name="_Qua Duong Coc C316HT" xfId="657" xr:uid="{00000000-0005-0000-0000-0000D6050000}"/>
    <cellStyle name="_quettoan 5A (moi)" xfId="5411" xr:uid="{00000000-0005-0000-0000-0000D7050000}"/>
    <cellStyle name="_Quyet toan 5D (dungi)" xfId="5412" xr:uid="{00000000-0005-0000-0000-0000D8050000}"/>
    <cellStyle name="_SAMSUNG3" xfId="5413" xr:uid="{00000000-0005-0000-0000-0000D9050000}"/>
    <cellStyle name="_Sheet1" xfId="5414" xr:uid="{00000000-0005-0000-0000-0000DA050000}"/>
    <cellStyle name="_Sheet2" xfId="5415" xr:uid="{00000000-0005-0000-0000-0000DB050000}"/>
    <cellStyle name="_Silo xi mang dot 2" xfId="5416" xr:uid="{00000000-0005-0000-0000-0000DC050000}"/>
    <cellStyle name="_siloximang-thau in" xfId="5417" xr:uid="{00000000-0005-0000-0000-0000DD050000}"/>
    <cellStyle name="_sphanam" xfId="5418" xr:uid="{00000000-0005-0000-0000-0000DE050000}"/>
    <cellStyle name="_sphanam_5.Gia thiet bi dien (VL Hanecc)(263.9)" xfId="5419" xr:uid="{00000000-0005-0000-0000-0000DF050000}"/>
    <cellStyle name="_sphanam_DUTHAU" xfId="5420" xr:uid="{00000000-0005-0000-0000-0000E0050000}"/>
    <cellStyle name="_sphanam_hatangLB" xfId="5421" xr:uid="{00000000-0005-0000-0000-0000E1050000}"/>
    <cellStyle name="_sphanam_thietbidien" xfId="5422" xr:uid="{00000000-0005-0000-0000-0000E2050000}"/>
    <cellStyle name="_Strcuture Qty" xfId="658" xr:uid="{00000000-0005-0000-0000-0000E3050000}"/>
    <cellStyle name="_Tan My" xfId="5423" xr:uid="{00000000-0005-0000-0000-0000E4050000}"/>
    <cellStyle name="_TANG 2 Khoi luong BT +VK cot + vach" xfId="5424" xr:uid="{00000000-0005-0000-0000-0000E5050000}"/>
    <cellStyle name="_TG A-B Production Secondary Works Submision" xfId="659" xr:uid="{00000000-0005-0000-0000-0000E6050000}"/>
    <cellStyle name="_TG-BQ New Factory No.3 -Tender BOQ -NET (plan 2007)" xfId="660" xr:uid="{00000000-0005-0000-0000-0000E7050000}"/>
    <cellStyle name="_TG-NET &amp; G1(plan 2007)" xfId="661" xr:uid="{00000000-0005-0000-0000-0000E8050000}"/>
    <cellStyle name="_TG-NO.02" xfId="662" xr:uid="{00000000-0005-0000-0000-0000E9050000}"/>
    <cellStyle name="_TG-TH" xfId="663" xr:uid="{00000000-0005-0000-0000-0000EA050000}"/>
    <cellStyle name="_TG-TH_1" xfId="664" xr:uid="{00000000-0005-0000-0000-0000EB050000}"/>
    <cellStyle name="_TG-TH_1 2" xfId="5425" xr:uid="{00000000-0005-0000-0000-0000EC050000}"/>
    <cellStyle name="_TG-TH_1_01-TU.Ly Van E B1" xfId="665" xr:uid="{00000000-0005-0000-0000-0000ED050000}"/>
    <cellStyle name="_TG-TH_1_02a- Khoi luong bt, coppha tret" xfId="666" xr:uid="{00000000-0005-0000-0000-0000EE050000}"/>
    <cellStyle name="_TG-TH_1_03- Thep tang tret new" xfId="667" xr:uid="{00000000-0005-0000-0000-0000EF050000}"/>
    <cellStyle name="_TG-TH_1_ALL" xfId="5426" xr:uid="{00000000-0005-0000-0000-0000F0050000}"/>
    <cellStyle name="_TG-TH_1_B_CPK(KHCB)" xfId="5427" xr:uid="{00000000-0005-0000-0000-0000F1050000}"/>
    <cellStyle name="_TG-TH_1_B_CPK(KHCB)_D65-Bo Cong An tam" xfId="5428" xr:uid="{00000000-0005-0000-0000-0000F2050000}"/>
    <cellStyle name="_TG-TH_1_bang gia ap dung 2005" xfId="5429" xr:uid="{00000000-0005-0000-0000-0000F3050000}"/>
    <cellStyle name="_TG-TH_1_BAO CAO KLCT PT2000" xfId="668" xr:uid="{00000000-0005-0000-0000-0000F4050000}"/>
    <cellStyle name="_TG-TH_1_BAO CAO PT2000" xfId="669" xr:uid="{00000000-0005-0000-0000-0000F5050000}"/>
    <cellStyle name="_TG-TH_1_BAO CAO PT2000_Book1" xfId="670" xr:uid="{00000000-0005-0000-0000-0000F6050000}"/>
    <cellStyle name="_TG-TH_1_Bao cao XDCB 2001 - T11 KH dieu chinh 20-11-THAI" xfId="671" xr:uid="{00000000-0005-0000-0000-0000F7050000}"/>
    <cellStyle name="_TG-TH_1_BAO HIEM THAU PHU" xfId="672" xr:uid="{00000000-0005-0000-0000-0000F8050000}"/>
    <cellStyle name="_TG-TH_1_bg-TTO-051104" xfId="5430" xr:uid="{00000000-0005-0000-0000-0000F9050000}"/>
    <cellStyle name="_TG-TH_1_Book1" xfId="673" xr:uid="{00000000-0005-0000-0000-0000FA050000}"/>
    <cellStyle name="_TG-TH_1_Book1 2" xfId="5431" xr:uid="{00000000-0005-0000-0000-0000FB050000}"/>
    <cellStyle name="_TG-TH_1_Book1_02a- Khoi luong bt, coppha tret" xfId="674" xr:uid="{00000000-0005-0000-0000-0000FC050000}"/>
    <cellStyle name="_TG-TH_1_Book1_03- Thep tang tret new" xfId="675" xr:uid="{00000000-0005-0000-0000-0000FD050000}"/>
    <cellStyle name="_TG-TH_1_Book1_1" xfId="676" xr:uid="{00000000-0005-0000-0000-0000FE050000}"/>
    <cellStyle name="_TG-TH_1_Book1_1_02a- Khoi luong bt, coppha tret" xfId="677" xr:uid="{00000000-0005-0000-0000-0000FF050000}"/>
    <cellStyle name="_TG-TH_1_Book1_1_03- Thep tang tret new" xfId="678" xr:uid="{00000000-0005-0000-0000-000000060000}"/>
    <cellStyle name="_TG-TH_1_Book1_1_Bang thong  ke dao duong" xfId="5432" xr:uid="{00000000-0005-0000-0000-000001060000}"/>
    <cellStyle name="_TG-TH_1_Book1_1_Book1" xfId="5433" xr:uid="{00000000-0005-0000-0000-000002060000}"/>
    <cellStyle name="_TG-TH_1_Book1_1_BOQ Ph 2- Civil 2010.03.02 " xfId="679" xr:uid="{00000000-0005-0000-0000-000003060000}"/>
    <cellStyle name="_TG-TH_1_Book1_1_DanhMucDonGiaVTTB_Dien_TAM" xfId="5434" xr:uid="{00000000-0005-0000-0000-000004060000}"/>
    <cellStyle name="_TG-TH_1_Book1_1_XL4Test5" xfId="5435" xr:uid="{00000000-0005-0000-0000-000005060000}"/>
    <cellStyle name="_TG-TH_1_Book1_2" xfId="680" xr:uid="{00000000-0005-0000-0000-000006060000}"/>
    <cellStyle name="_TG-TH_1_Book1_2_Book1" xfId="681" xr:uid="{00000000-0005-0000-0000-000007060000}"/>
    <cellStyle name="_TG-TH_1_Book1_2_BOQ Ph 2- Civil 2010.03.02 " xfId="682" xr:uid="{00000000-0005-0000-0000-000008060000}"/>
    <cellStyle name="_TG-TH_1_Book1_2_Cao do san" xfId="683" xr:uid="{00000000-0005-0000-0000-000009060000}"/>
    <cellStyle name="_TG-TH_1_Book1_3" xfId="684" xr:uid="{00000000-0005-0000-0000-00000A060000}"/>
    <cellStyle name="_TG-TH_1_Book1_3_Book1" xfId="685" xr:uid="{00000000-0005-0000-0000-00000B060000}"/>
    <cellStyle name="_TG-TH_1_Book1_3_BOQ Ph 2- Civil 2010.03.02 " xfId="686" xr:uid="{00000000-0005-0000-0000-00000C060000}"/>
    <cellStyle name="_TG-TH_1_Book1_3_Cao do san" xfId="687" xr:uid="{00000000-0005-0000-0000-00000D060000}"/>
    <cellStyle name="_TG-TH_1_Book1_3_XL4Test5" xfId="5436" xr:uid="{00000000-0005-0000-0000-00000E060000}"/>
    <cellStyle name="_TG-TH_1_Book1_3_XL4Test5_1" xfId="5437" xr:uid="{00000000-0005-0000-0000-00000F060000}"/>
    <cellStyle name="_TG-TH_1_Book1_3_XL4Test5_1_D65-Bo Cong An tam" xfId="5438" xr:uid="{00000000-0005-0000-0000-000010060000}"/>
    <cellStyle name="_TG-TH_1_Book1_4" xfId="688" xr:uid="{00000000-0005-0000-0000-000011060000}"/>
    <cellStyle name="_TG-TH_1_Book1_4_Book1" xfId="689" xr:uid="{00000000-0005-0000-0000-000012060000}"/>
    <cellStyle name="_TG-TH_1_Book1_4_BOQ Ph 2- Civil 2010.03.02 " xfId="690" xr:uid="{00000000-0005-0000-0000-000013060000}"/>
    <cellStyle name="_TG-TH_1_Book1_4_Cao do san" xfId="691" xr:uid="{00000000-0005-0000-0000-000014060000}"/>
    <cellStyle name="_TG-TH_1_Book1_5" xfId="692" xr:uid="{00000000-0005-0000-0000-000015060000}"/>
    <cellStyle name="_TG-TH_1_Book1_bang gia ap dung 2005" xfId="5439" xr:uid="{00000000-0005-0000-0000-000016060000}"/>
    <cellStyle name="_TG-TH_1_Book1_Bang thong  ke dao duong" xfId="5440" xr:uid="{00000000-0005-0000-0000-000017060000}"/>
    <cellStyle name="_TG-TH_1_Book1_BAO HIEM THAU PHU" xfId="693" xr:uid="{00000000-0005-0000-0000-000018060000}"/>
    <cellStyle name="_TG-TH_1_Book1_BC-QT-WB-dthao" xfId="694" xr:uid="{00000000-0005-0000-0000-000019060000}"/>
    <cellStyle name="_TG-TH_1_Book1_bg-TTO-051104" xfId="5441" xr:uid="{00000000-0005-0000-0000-00001A060000}"/>
    <cellStyle name="_TG-TH_1_Book1_Book1" xfId="695" xr:uid="{00000000-0005-0000-0000-00001B060000}"/>
    <cellStyle name="_TG-TH_1_Book1_BOQ Ph 2- Civil 2010.03.02 " xfId="696" xr:uid="{00000000-0005-0000-0000-00001C060000}"/>
    <cellStyle name="_TG-TH_1_Book1_camayVL7-1" xfId="5442" xr:uid="{00000000-0005-0000-0000-00001D060000}"/>
    <cellStyle name="_TG-TH_1_Book1_Cau My Dong" xfId="5444" xr:uid="{00000000-0005-0000-0000-00001E060000}"/>
    <cellStyle name="_TG-TH_1_Book1_Cau Song Cau" xfId="5445" xr:uid="{00000000-0005-0000-0000-00001F060000}"/>
    <cellStyle name="_TG-TH_1_Book1_Cầu Cựa Gà" xfId="5443" xr:uid="{00000000-0005-0000-0000-000020060000}"/>
    <cellStyle name="_TG-TH_1_Book1_DanhMucDonGiaVTTB_Dien_TAM" xfId="5446" xr:uid="{00000000-0005-0000-0000-000021060000}"/>
    <cellStyle name="_TG-TH_1_Book1_Du toan san lap - 23-12-2008" xfId="5447" xr:uid="{00000000-0005-0000-0000-000022060000}"/>
    <cellStyle name="_TG-TH_1_Book1_KL vat tu  chinh phan hoan thien" xfId="697" xr:uid="{00000000-0005-0000-0000-000023060000}"/>
    <cellStyle name="_TG-TH_1_Book1_Tam ung thau phu Nguyen Thong" xfId="698" xr:uid="{00000000-0005-0000-0000-000024060000}"/>
    <cellStyle name="_TG-TH_1_Book1_TONGHOPKHOILUONGSUA1" xfId="5448" xr:uid="{00000000-0005-0000-0000-000025060000}"/>
    <cellStyle name="_TG-TH_1_Book1_XL4Poppy" xfId="5449" xr:uid="{00000000-0005-0000-0000-000026060000}"/>
    <cellStyle name="_TG-TH_1_Book1_XL4Test5" xfId="5450" xr:uid="{00000000-0005-0000-0000-000027060000}"/>
    <cellStyle name="_TG-TH_1_BOQ Ph 2- Civil 2010.03.02 " xfId="699" xr:uid="{00000000-0005-0000-0000-000028060000}"/>
    <cellStyle name="_TG-TH_1_camayVL7-1" xfId="5451" xr:uid="{00000000-0005-0000-0000-000029060000}"/>
    <cellStyle name="_TG-TH_1_Cau My Dong" xfId="5453" xr:uid="{00000000-0005-0000-0000-00002A060000}"/>
    <cellStyle name="_TG-TH_1_Cầu Cựa Gà" xfId="5452" xr:uid="{00000000-0005-0000-0000-00002B060000}"/>
    <cellStyle name="_TG-TH_1_Chao gia cau Thai nguyen" xfId="5454" xr:uid="{00000000-0005-0000-0000-00002C060000}"/>
    <cellStyle name="_TG-TH_1_D65-Bo Cong An tam" xfId="5455" xr:uid="{00000000-0005-0000-0000-00002D060000}"/>
    <cellStyle name="_TG-TH_1_Dcdtoan-bcnckt " xfId="700" xr:uid="{00000000-0005-0000-0000-00002E060000}"/>
    <cellStyle name="_TG-TH_1_Dcdtoan-bcnckt _XL4Poppy" xfId="5456" xr:uid="{00000000-0005-0000-0000-00002F060000}"/>
    <cellStyle name="_TG-TH_1_Dcdtoan-bcnckt _XL4Test5" xfId="5457" xr:uid="{00000000-0005-0000-0000-000030060000}"/>
    <cellStyle name="_TG-TH_1_Dcdtoan-bcnckt _XL4Test5_D65-Bo Cong An tam" xfId="5458" xr:uid="{00000000-0005-0000-0000-000031060000}"/>
    <cellStyle name="_TG-TH_1_DN_MCT" xfId="5459" xr:uid="{00000000-0005-0000-0000-000032060000}"/>
    <cellStyle name="_TG-TH_1_DN_MCT_D65-Bo Cong An tam" xfId="5460" xr:uid="{00000000-0005-0000-0000-000033060000}"/>
    <cellStyle name="_TG-TH_1_DN_MTP" xfId="5461" xr:uid="{00000000-0005-0000-0000-000034060000}"/>
    <cellStyle name="_TG-TH_1_DN_MTP_D65-Bo Cong An tam" xfId="5462" xr:uid="{00000000-0005-0000-0000-000035060000}"/>
    <cellStyle name="_TG-TH_1_do be tong duong vao" xfId="5463" xr:uid="{00000000-0005-0000-0000-000036060000}"/>
    <cellStyle name="_TG-TH_1_Dongia2-2003" xfId="5464" xr:uid="{00000000-0005-0000-0000-000037060000}"/>
    <cellStyle name="_TG-TH_1_Dongia2-2003_D65-Bo Cong An tam" xfId="5465" xr:uid="{00000000-0005-0000-0000-000038060000}"/>
    <cellStyle name="_TG-TH_1_DT kho 50x72 ,52x45m -11-5" xfId="701" xr:uid="{00000000-0005-0000-0000-000039060000}"/>
    <cellStyle name="_TG-TH_1_DT kho 50x72 ,52x45m ASIA NUTRITION" xfId="702" xr:uid="{00000000-0005-0000-0000-00003A060000}"/>
    <cellStyle name="_TG-TH_1_DTCDT MR.2N110.HOCMON.TDTOAN.CCUNG" xfId="703" xr:uid="{00000000-0005-0000-0000-00003B060000}"/>
    <cellStyle name="_TG-TH_1_DTGoi2-T12ngay14sualuong" xfId="5466" xr:uid="{00000000-0005-0000-0000-00003C060000}"/>
    <cellStyle name="_TG-TH_1_DTkho 52x70m ASIA NUTRITION" xfId="704" xr:uid="{00000000-0005-0000-0000-00003D060000}"/>
    <cellStyle name="_TG-TH_1_DTkho 52x70m ASIA NUTRITION-change-tuong bt6m" xfId="705" xr:uid="{00000000-0005-0000-0000-00003E060000}"/>
    <cellStyle name="_TG-TH_1_DTkho 52x70m ASIA NUTRITION-seno betong" xfId="706" xr:uid="{00000000-0005-0000-0000-00003F060000}"/>
    <cellStyle name="_TG-TH_1_DT-SLO CLINKE 484-T9-06" xfId="5467" xr:uid="{00000000-0005-0000-0000-000040060000}"/>
    <cellStyle name="_TG-TH_1_Du toan san lap - 23-12-2008" xfId="5468" xr:uid="{00000000-0005-0000-0000-000041060000}"/>
    <cellStyle name="_TG-TH_1_Duong BT" xfId="5469" xr:uid="{00000000-0005-0000-0000-000042060000}"/>
    <cellStyle name="_TG-TH_1_Duong R1 - Dai Phuoc (14-04-2009)" xfId="5470" xr:uid="{00000000-0005-0000-0000-000043060000}"/>
    <cellStyle name="_TG-TH_1_Dutoan-10-6-08-tinh lai chi phi kiem toan" xfId="5471" xr:uid="{00000000-0005-0000-0000-000044060000}"/>
    <cellStyle name="_TG-TH_1_goi 7b" xfId="5474" xr:uid="{00000000-0005-0000-0000-000045060000}"/>
    <cellStyle name="_TG-TH_1_gia ban BT tai XM Hoang Thach" xfId="5472" xr:uid="{00000000-0005-0000-0000-000046060000}"/>
    <cellStyle name="_TG-TH_1_Gia ghi dia" xfId="5473" xr:uid="{00000000-0005-0000-0000-000047060000}"/>
    <cellStyle name="_TG-TH_1_kd" xfId="5475" xr:uid="{00000000-0005-0000-0000-000048060000}"/>
    <cellStyle name="_TG-TH_1_KLc" xfId="5476" xr:uid="{00000000-0005-0000-0000-000049060000}"/>
    <cellStyle name="_TG-TH_1_klccc1" xfId="5477" xr:uid="{00000000-0005-0000-0000-00004A060000}"/>
    <cellStyle name="_TG-TH_1_KLcn+d" xfId="5478" xr:uid="{00000000-0005-0000-0000-00004B060000}"/>
    <cellStyle name="_TG-TH_1_KLR" xfId="5479" xr:uid="{00000000-0005-0000-0000-00004C060000}"/>
    <cellStyle name="_TG-TH_1_KTOAN" xfId="5480" xr:uid="{00000000-0005-0000-0000-00004D060000}"/>
    <cellStyle name="_TG-TH_1_KTOAN1" xfId="5481" xr:uid="{00000000-0005-0000-0000-00004E060000}"/>
    <cellStyle name="_TG-TH_1_Lora-tungchau" xfId="707" xr:uid="{00000000-0005-0000-0000-00004F060000}"/>
    <cellStyle name="_TG-TH_1_moi" xfId="5482" xr:uid="{00000000-0005-0000-0000-000050060000}"/>
    <cellStyle name="_TG-TH_1_moi_XL4Poppy" xfId="5483" xr:uid="{00000000-0005-0000-0000-000051060000}"/>
    <cellStyle name="_TG-TH_1_moi_XL4Test5" xfId="5484" xr:uid="{00000000-0005-0000-0000-000052060000}"/>
    <cellStyle name="_TG-TH_1_moi_XL4Test5_D65-Bo Cong An tam" xfId="5485" xr:uid="{00000000-0005-0000-0000-000053060000}"/>
    <cellStyle name="_TG-TH_1_N_PBMCT" xfId="5486" xr:uid="{00000000-0005-0000-0000-000054060000}"/>
    <cellStyle name="_TG-TH_1_N_PBMCT_D65-Bo Cong An tam" xfId="5487" xr:uid="{00000000-0005-0000-0000-000055060000}"/>
    <cellStyle name="_TG-TH_1_N6_25-11-2008_PHAN DUONG" xfId="5488" xr:uid="{00000000-0005-0000-0000-000056060000}"/>
    <cellStyle name="_TG-TH_1_Nc-VTTB-XNDCT" xfId="708" xr:uid="{00000000-0005-0000-0000-000057060000}"/>
    <cellStyle name="_TG-TH_1_Nomenclature PHA1 M15 DU 042 A" xfId="5489" xr:uid="{00000000-0005-0000-0000-000058060000}"/>
    <cellStyle name="_TG-TH_1_PGIA-phieu tham tra Kho bac" xfId="709" xr:uid="{00000000-0005-0000-0000-000059060000}"/>
    <cellStyle name="_TG-TH_1_print" xfId="5490" xr:uid="{00000000-0005-0000-0000-00005A060000}"/>
    <cellStyle name="_TG-TH_1_PT02-02" xfId="710" xr:uid="{00000000-0005-0000-0000-00005B060000}"/>
    <cellStyle name="_TG-TH_1_PT02-02_Book1" xfId="711" xr:uid="{00000000-0005-0000-0000-00005C060000}"/>
    <cellStyle name="_TG-TH_1_PT02-02_print" xfId="5491" xr:uid="{00000000-0005-0000-0000-00005D060000}"/>
    <cellStyle name="_TG-TH_1_PT02-03" xfId="712" xr:uid="{00000000-0005-0000-0000-00005E060000}"/>
    <cellStyle name="_TG-TH_1_PT02-03_Book1" xfId="713" xr:uid="{00000000-0005-0000-0000-00005F060000}"/>
    <cellStyle name="_TG-TH_1_PT02-03_print" xfId="5492" xr:uid="{00000000-0005-0000-0000-000060060000}"/>
    <cellStyle name="_TG-TH_1_Qt-HT3PQ1(CauKho)" xfId="714" xr:uid="{00000000-0005-0000-0000-000061060000}"/>
    <cellStyle name="_TG-TH_1_Qt-HT3PQ1(CauKho)_Don gia quy 3 nam 2003 - Ban Dien Luc" xfId="5493" xr:uid="{00000000-0005-0000-0000-000062060000}"/>
    <cellStyle name="_TG-TH_1_Qt-HT3PQ1(CauKho)_NC-VL2-2003" xfId="5494" xr:uid="{00000000-0005-0000-0000-000063060000}"/>
    <cellStyle name="_TG-TH_1_Qt-HT3PQ1(CauKho)_NC-VL2-2003_1" xfId="5495" xr:uid="{00000000-0005-0000-0000-000064060000}"/>
    <cellStyle name="_TG-TH_1_Qt-HT3PQ1(CauKho)_XL4Test5" xfId="5496" xr:uid="{00000000-0005-0000-0000-000065060000}"/>
    <cellStyle name="_TG-TH_1_Qt-HT3PQ1(CauKho)_XL4Test5_1" xfId="5497" xr:uid="{00000000-0005-0000-0000-000066060000}"/>
    <cellStyle name="_TG-TH_1_Sheet2" xfId="5498" xr:uid="{00000000-0005-0000-0000-000067060000}"/>
    <cellStyle name="_TG-TH_1_Sheet3" xfId="5499" xr:uid="{00000000-0005-0000-0000-000068060000}"/>
    <cellStyle name="_TG-TH_1_tong hop vat tu huan" xfId="5502" xr:uid="{00000000-0005-0000-0000-000069060000}"/>
    <cellStyle name="_TG-TH_1_TONGHOPKHOILUONGSUA1" xfId="5503" xr:uid="{00000000-0005-0000-0000-00006A060000}"/>
    <cellStyle name="_TG-TH_1_THKP CAU" xfId="5500" xr:uid="{00000000-0005-0000-0000-00006B060000}"/>
    <cellStyle name="_TG-TH_1_THKPCAU(c)" xfId="5501" xr:uid="{00000000-0005-0000-0000-00006C060000}"/>
    <cellStyle name="_TG-TH_1_water tank " xfId="715" xr:uid="{00000000-0005-0000-0000-00006D060000}"/>
    <cellStyle name="_TG-TH_1_XL4Poppy" xfId="5504" xr:uid="{00000000-0005-0000-0000-00006E060000}"/>
    <cellStyle name="_TG-TH_1_XL4Poppy_XL4Test5" xfId="5505" xr:uid="{00000000-0005-0000-0000-00006F060000}"/>
    <cellStyle name="_TG-TH_1_XL4Poppy_XL4Test5_D65-Bo Cong An tam" xfId="5506" xr:uid="{00000000-0005-0000-0000-000070060000}"/>
    <cellStyle name="_TG-TH_1_XL4Test5" xfId="5507" xr:uid="{00000000-0005-0000-0000-000071060000}"/>
    <cellStyle name="_TG-TH_1_XL4Test5_1" xfId="5508" xr:uid="{00000000-0005-0000-0000-000072060000}"/>
    <cellStyle name="_TG-TH_1_XL4Test5_B_CPK(KHCB)" xfId="5509" xr:uid="{00000000-0005-0000-0000-000073060000}"/>
    <cellStyle name="_TG-TH_1_XL4Test5_DN_MCT" xfId="5510" xr:uid="{00000000-0005-0000-0000-000074060000}"/>
    <cellStyle name="_TG-TH_1_XL4Test5_DN_MTP" xfId="5511" xr:uid="{00000000-0005-0000-0000-000075060000}"/>
    <cellStyle name="_TG-TH_1_XL4Test5_N_PBMCT" xfId="5512" xr:uid="{00000000-0005-0000-0000-000076060000}"/>
    <cellStyle name="_TG-TH_1_XL4Test5_XL4Test5" xfId="5513" xr:uid="{00000000-0005-0000-0000-000077060000}"/>
    <cellStyle name="_TG-TH_1_XL4Test5_XL4Test5_D65-Bo Cong An tam" xfId="5514" xr:uid="{00000000-0005-0000-0000-000078060000}"/>
    <cellStyle name="_TG-TH_2" xfId="716" xr:uid="{00000000-0005-0000-0000-000079060000}"/>
    <cellStyle name="_TG-TH_2 2" xfId="5515" xr:uid="{00000000-0005-0000-0000-00007A060000}"/>
    <cellStyle name="_TG-TH_2_01-TU.Ly Van E B1" xfId="717" xr:uid="{00000000-0005-0000-0000-00007B060000}"/>
    <cellStyle name="_TG-TH_2_02a- Khoi luong bt, coppha tret" xfId="718" xr:uid="{00000000-0005-0000-0000-00007C060000}"/>
    <cellStyle name="_TG-TH_2_03- Thep tang tret new" xfId="719" xr:uid="{00000000-0005-0000-0000-00007D060000}"/>
    <cellStyle name="_TG-TH_2_B_CPK(KHCB)" xfId="5516" xr:uid="{00000000-0005-0000-0000-00007E060000}"/>
    <cellStyle name="_TG-TH_2_B_CPK(KHCB)_D65-Bo Cong An tam" xfId="5517" xr:uid="{00000000-0005-0000-0000-00007F060000}"/>
    <cellStyle name="_TG-TH_2_bang gia ap dung 2005" xfId="5518" xr:uid="{00000000-0005-0000-0000-000080060000}"/>
    <cellStyle name="_TG-TH_2_BAO CAO KLCT PT2000" xfId="720" xr:uid="{00000000-0005-0000-0000-000081060000}"/>
    <cellStyle name="_TG-TH_2_BAO CAO PT2000" xfId="721" xr:uid="{00000000-0005-0000-0000-000082060000}"/>
    <cellStyle name="_TG-TH_2_BAO CAO PT2000_Book1" xfId="722" xr:uid="{00000000-0005-0000-0000-000083060000}"/>
    <cellStyle name="_TG-TH_2_Bao cao XDCB 2001 - T11 KH dieu chinh 20-11-THAI" xfId="723" xr:uid="{00000000-0005-0000-0000-000084060000}"/>
    <cellStyle name="_TG-TH_2_BAO HIEM THAU PHU" xfId="724" xr:uid="{00000000-0005-0000-0000-000085060000}"/>
    <cellStyle name="_TG-TH_2_bg-TTO-051104" xfId="5519" xr:uid="{00000000-0005-0000-0000-000086060000}"/>
    <cellStyle name="_TG-TH_2_Book1" xfId="725" xr:uid="{00000000-0005-0000-0000-000087060000}"/>
    <cellStyle name="_TG-TH_2_Book1 2" xfId="5520" xr:uid="{00000000-0005-0000-0000-000088060000}"/>
    <cellStyle name="_TG-TH_2_Book1_02a- Khoi luong bt, coppha tret" xfId="726" xr:uid="{00000000-0005-0000-0000-000089060000}"/>
    <cellStyle name="_TG-TH_2_Book1_03- Thep tang tret new" xfId="727" xr:uid="{00000000-0005-0000-0000-00008A060000}"/>
    <cellStyle name="_TG-TH_2_Book1_1" xfId="728" xr:uid="{00000000-0005-0000-0000-00008B060000}"/>
    <cellStyle name="_TG-TH_2_Book1_1_02a- Khoi luong bt, coppha tret" xfId="729" xr:uid="{00000000-0005-0000-0000-00008C060000}"/>
    <cellStyle name="_TG-TH_2_Book1_1_03- Thep tang tret new" xfId="730" xr:uid="{00000000-0005-0000-0000-00008D060000}"/>
    <cellStyle name="_TG-TH_2_Book1_1_Bang thong  ke dao duong" xfId="5521" xr:uid="{00000000-0005-0000-0000-00008E060000}"/>
    <cellStyle name="_TG-TH_2_Book1_1_Book1" xfId="5522" xr:uid="{00000000-0005-0000-0000-00008F060000}"/>
    <cellStyle name="_TG-TH_2_Book1_1_BOQ Ph 2- Civil 2010.03.02 " xfId="731" xr:uid="{00000000-0005-0000-0000-000090060000}"/>
    <cellStyle name="_TG-TH_2_Book1_1_DanhMucDonGiaVTTB_Dien_TAM" xfId="5523" xr:uid="{00000000-0005-0000-0000-000091060000}"/>
    <cellStyle name="_TG-TH_2_Book1_1_XL4Test5" xfId="5524" xr:uid="{00000000-0005-0000-0000-000092060000}"/>
    <cellStyle name="_TG-TH_2_Book1_2" xfId="732" xr:uid="{00000000-0005-0000-0000-000093060000}"/>
    <cellStyle name="_TG-TH_2_Book1_2_Book1" xfId="733" xr:uid="{00000000-0005-0000-0000-000094060000}"/>
    <cellStyle name="_TG-TH_2_Book1_2_BOQ Ph 2- Civil 2010.03.02 " xfId="734" xr:uid="{00000000-0005-0000-0000-000095060000}"/>
    <cellStyle name="_TG-TH_2_Book1_2_Cao do san" xfId="735" xr:uid="{00000000-0005-0000-0000-000096060000}"/>
    <cellStyle name="_TG-TH_2_Book1_2_XL4Test5" xfId="5525" xr:uid="{00000000-0005-0000-0000-000097060000}"/>
    <cellStyle name="_TG-TH_2_Book1_3" xfId="736" xr:uid="{00000000-0005-0000-0000-000098060000}"/>
    <cellStyle name="_TG-TH_2_Book1_3_Book1" xfId="737" xr:uid="{00000000-0005-0000-0000-000099060000}"/>
    <cellStyle name="_TG-TH_2_Book1_3_BOQ Ph 2- Civil 2010.03.02 " xfId="738" xr:uid="{00000000-0005-0000-0000-00009A060000}"/>
    <cellStyle name="_TG-TH_2_Book1_3_Cao do san" xfId="739" xr:uid="{00000000-0005-0000-0000-00009B060000}"/>
    <cellStyle name="_TG-TH_2_Book1_3_XL4Test5" xfId="5526" xr:uid="{00000000-0005-0000-0000-00009C060000}"/>
    <cellStyle name="_TG-TH_2_Book1_3_XL4Test5_1" xfId="5527" xr:uid="{00000000-0005-0000-0000-00009D060000}"/>
    <cellStyle name="_TG-TH_2_Book1_3_XL4Test5_1_D65-Bo Cong An tam" xfId="5528" xr:uid="{00000000-0005-0000-0000-00009E060000}"/>
    <cellStyle name="_TG-TH_2_Book1_4" xfId="740" xr:uid="{00000000-0005-0000-0000-00009F060000}"/>
    <cellStyle name="_TG-TH_2_Book1_4_Book1" xfId="741" xr:uid="{00000000-0005-0000-0000-0000A0060000}"/>
    <cellStyle name="_TG-TH_2_Book1_4_BOQ Ph 2- Civil 2010.03.02 " xfId="742" xr:uid="{00000000-0005-0000-0000-0000A1060000}"/>
    <cellStyle name="_TG-TH_2_Book1_4_Cao do san" xfId="743" xr:uid="{00000000-0005-0000-0000-0000A2060000}"/>
    <cellStyle name="_TG-TH_2_Book1_5" xfId="744" xr:uid="{00000000-0005-0000-0000-0000A3060000}"/>
    <cellStyle name="_TG-TH_2_Book1_5_Book1" xfId="745" xr:uid="{00000000-0005-0000-0000-0000A4060000}"/>
    <cellStyle name="_TG-TH_2_Book1_5_Cao do san" xfId="746" xr:uid="{00000000-0005-0000-0000-0000A5060000}"/>
    <cellStyle name="_TG-TH_2_Book1_bang gia ap dung 2005" xfId="5529" xr:uid="{00000000-0005-0000-0000-0000A6060000}"/>
    <cellStyle name="_TG-TH_2_Book1_Bang thong  ke dao duong" xfId="5530" xr:uid="{00000000-0005-0000-0000-0000A7060000}"/>
    <cellStyle name="_TG-TH_2_Book1_BAO HIEM THAU PHU" xfId="747" xr:uid="{00000000-0005-0000-0000-0000A8060000}"/>
    <cellStyle name="_TG-TH_2_Book1_bg-TTO-051104" xfId="5531" xr:uid="{00000000-0005-0000-0000-0000A9060000}"/>
    <cellStyle name="_TG-TH_2_Book1_Book1" xfId="748" xr:uid="{00000000-0005-0000-0000-0000AA060000}"/>
    <cellStyle name="_TG-TH_2_Book1_BOQ Ph 2- Civil 2010.03.02 " xfId="749" xr:uid="{00000000-0005-0000-0000-0000AB060000}"/>
    <cellStyle name="_TG-TH_2_Book1_Cau Song Cau" xfId="5532" xr:uid="{00000000-0005-0000-0000-0000AC060000}"/>
    <cellStyle name="_TG-TH_2_Book1_DanhMucDonGiaVTTB_Dien_TAM" xfId="5533" xr:uid="{00000000-0005-0000-0000-0000AD060000}"/>
    <cellStyle name="_TG-TH_2_Book1_KL vat tu  chinh phan hoan thien" xfId="750" xr:uid="{00000000-0005-0000-0000-0000AE060000}"/>
    <cellStyle name="_TG-TH_2_Book1_Tam ung thau phu Nguyen Thong" xfId="751" xr:uid="{00000000-0005-0000-0000-0000AF060000}"/>
    <cellStyle name="_TG-TH_2_Book1_XL4Poppy" xfId="5534" xr:uid="{00000000-0005-0000-0000-0000B0060000}"/>
    <cellStyle name="_TG-TH_2_Book1_XL4Test5" xfId="5535" xr:uid="{00000000-0005-0000-0000-0000B1060000}"/>
    <cellStyle name="_TG-TH_2_BOQ Ph 2- Civil 2010.03.02 " xfId="752" xr:uid="{00000000-0005-0000-0000-0000B2060000}"/>
    <cellStyle name="_TG-TH_2_camayVL7-1" xfId="5536" xr:uid="{00000000-0005-0000-0000-0000B3060000}"/>
    <cellStyle name="_TG-TH_2_Cau My Dong" xfId="5538" xr:uid="{00000000-0005-0000-0000-0000B4060000}"/>
    <cellStyle name="_TG-TH_2_Cầu Cựa Gà" xfId="5537" xr:uid="{00000000-0005-0000-0000-0000B5060000}"/>
    <cellStyle name="_TG-TH_2_Chao gia cau Thai nguyen" xfId="5539" xr:uid="{00000000-0005-0000-0000-0000B6060000}"/>
    <cellStyle name="_TG-TH_2_D65-Bo Cong An tam" xfId="5540" xr:uid="{00000000-0005-0000-0000-0000B7060000}"/>
    <cellStyle name="_TG-TH_2_Dcdtoan-bcnckt " xfId="753" xr:uid="{00000000-0005-0000-0000-0000B8060000}"/>
    <cellStyle name="_TG-TH_2_Dcdtoan-bcnckt _XL4Poppy" xfId="5541" xr:uid="{00000000-0005-0000-0000-0000B9060000}"/>
    <cellStyle name="_TG-TH_2_Dcdtoan-bcnckt _XL4Test5" xfId="5542" xr:uid="{00000000-0005-0000-0000-0000BA060000}"/>
    <cellStyle name="_TG-TH_2_Dcdtoan-bcnckt _XL4Test5_D65-Bo Cong An tam" xfId="5543" xr:uid="{00000000-0005-0000-0000-0000BB060000}"/>
    <cellStyle name="_TG-TH_2_DN_MCT" xfId="5544" xr:uid="{00000000-0005-0000-0000-0000BC060000}"/>
    <cellStyle name="_TG-TH_2_DN_MCT_D65-Bo Cong An tam" xfId="5545" xr:uid="{00000000-0005-0000-0000-0000BD060000}"/>
    <cellStyle name="_TG-TH_2_DN_MTP" xfId="5546" xr:uid="{00000000-0005-0000-0000-0000BE060000}"/>
    <cellStyle name="_TG-TH_2_DN_MTP_D65-Bo Cong An tam" xfId="5547" xr:uid="{00000000-0005-0000-0000-0000BF060000}"/>
    <cellStyle name="_TG-TH_2_do be tong duong vao" xfId="5548" xr:uid="{00000000-0005-0000-0000-0000C0060000}"/>
    <cellStyle name="_TG-TH_2_Dongia2-2003" xfId="5549" xr:uid="{00000000-0005-0000-0000-0000C1060000}"/>
    <cellStyle name="_TG-TH_2_Dongia2-2003_D65-Bo Cong An tam" xfId="5550" xr:uid="{00000000-0005-0000-0000-0000C2060000}"/>
    <cellStyle name="_TG-TH_2_DT kho 50x72 ,52x45m -11-5" xfId="754" xr:uid="{00000000-0005-0000-0000-0000C3060000}"/>
    <cellStyle name="_TG-TH_2_DT kho 50x72 ,52x45m ASIA NUTRITION" xfId="755" xr:uid="{00000000-0005-0000-0000-0000C4060000}"/>
    <cellStyle name="_TG-TH_2_DTCDT MR.2N110.HOCMON.TDTOAN.CCUNG" xfId="756" xr:uid="{00000000-0005-0000-0000-0000C5060000}"/>
    <cellStyle name="_TG-TH_2_DTGoi2-T12ngay14sualuong" xfId="5551" xr:uid="{00000000-0005-0000-0000-0000C6060000}"/>
    <cellStyle name="_TG-TH_2_DTkho 52x70m ASIA NUTRITION" xfId="757" xr:uid="{00000000-0005-0000-0000-0000C7060000}"/>
    <cellStyle name="_TG-TH_2_DTkho 52x70m ASIA NUTRITION-change-tuong bt6m" xfId="758" xr:uid="{00000000-0005-0000-0000-0000C8060000}"/>
    <cellStyle name="_TG-TH_2_DTkho 52x70m ASIA NUTRITION-seno betong" xfId="759" xr:uid="{00000000-0005-0000-0000-0000C9060000}"/>
    <cellStyle name="_TG-TH_2_DT-SLO CLINKE 484-T9-06" xfId="5552" xr:uid="{00000000-0005-0000-0000-0000CA060000}"/>
    <cellStyle name="_TG-TH_2_Du toan san lap - 23-12-2008" xfId="5553" xr:uid="{00000000-0005-0000-0000-0000CB060000}"/>
    <cellStyle name="_TG-TH_2_Duong BT" xfId="5554" xr:uid="{00000000-0005-0000-0000-0000CC060000}"/>
    <cellStyle name="_TG-TH_2_Duong R1 - Dai Phuoc (14-04-2009)" xfId="5555" xr:uid="{00000000-0005-0000-0000-0000CD060000}"/>
    <cellStyle name="_TG-TH_2_Dutoan-10-6-08-tinh lai chi phi kiem toan" xfId="5556" xr:uid="{00000000-0005-0000-0000-0000CE060000}"/>
    <cellStyle name="_TG-TH_2_goi 7b" xfId="5559" xr:uid="{00000000-0005-0000-0000-0000CF060000}"/>
    <cellStyle name="_TG-TH_2_gia ban BT tai XM Hoang Thach" xfId="5557" xr:uid="{00000000-0005-0000-0000-0000D0060000}"/>
    <cellStyle name="_TG-TH_2_Gia ghi dia" xfId="5558" xr:uid="{00000000-0005-0000-0000-0000D1060000}"/>
    <cellStyle name="_TG-TH_2_Lora-tungchau" xfId="760" xr:uid="{00000000-0005-0000-0000-0000D2060000}"/>
    <cellStyle name="_TG-TH_2_moi" xfId="5560" xr:uid="{00000000-0005-0000-0000-0000D3060000}"/>
    <cellStyle name="_TG-TH_2_moi_XL4Poppy" xfId="5561" xr:uid="{00000000-0005-0000-0000-0000D4060000}"/>
    <cellStyle name="_TG-TH_2_moi_XL4Test5" xfId="5562" xr:uid="{00000000-0005-0000-0000-0000D5060000}"/>
    <cellStyle name="_TG-TH_2_moi_XL4Test5_D65-Bo Cong An tam" xfId="5563" xr:uid="{00000000-0005-0000-0000-0000D6060000}"/>
    <cellStyle name="_TG-TH_2_N_PBMCT" xfId="5564" xr:uid="{00000000-0005-0000-0000-0000D7060000}"/>
    <cellStyle name="_TG-TH_2_N_PBMCT_D65-Bo Cong An tam" xfId="5565" xr:uid="{00000000-0005-0000-0000-0000D8060000}"/>
    <cellStyle name="_TG-TH_2_N6_25-11-2008_PHAN DUONG" xfId="5566" xr:uid="{00000000-0005-0000-0000-0000D9060000}"/>
    <cellStyle name="_TG-TH_2_Nc-VTTB-XNDCT" xfId="761" xr:uid="{00000000-0005-0000-0000-0000DA060000}"/>
    <cellStyle name="_TG-TH_2_Nomenclature PHA1 M15 DU 042 A" xfId="5567" xr:uid="{00000000-0005-0000-0000-0000DB060000}"/>
    <cellStyle name="_TG-TH_2_PGIA-phieu tham tra Kho bac" xfId="762" xr:uid="{00000000-0005-0000-0000-0000DC060000}"/>
    <cellStyle name="_TG-TH_2_print" xfId="5568" xr:uid="{00000000-0005-0000-0000-0000DD060000}"/>
    <cellStyle name="_TG-TH_2_PT02-02" xfId="763" xr:uid="{00000000-0005-0000-0000-0000DE060000}"/>
    <cellStyle name="_TG-TH_2_PT02-02_Book1" xfId="764" xr:uid="{00000000-0005-0000-0000-0000DF060000}"/>
    <cellStyle name="_TG-TH_2_PT02-02_print" xfId="5569" xr:uid="{00000000-0005-0000-0000-0000E0060000}"/>
    <cellStyle name="_TG-TH_2_PT02-03" xfId="765" xr:uid="{00000000-0005-0000-0000-0000E1060000}"/>
    <cellStyle name="_TG-TH_2_PT02-03_Book1" xfId="766" xr:uid="{00000000-0005-0000-0000-0000E2060000}"/>
    <cellStyle name="_TG-TH_2_PT02-03_print" xfId="5570" xr:uid="{00000000-0005-0000-0000-0000E3060000}"/>
    <cellStyle name="_TG-TH_2_Qt-HT3PQ1(CauKho)" xfId="767" xr:uid="{00000000-0005-0000-0000-0000E4060000}"/>
    <cellStyle name="_TG-TH_2_Qt-HT3PQ1(CauKho)_Don gia quy 3 nam 2003 - Ban Dien Luc" xfId="5571" xr:uid="{00000000-0005-0000-0000-0000E5060000}"/>
    <cellStyle name="_TG-TH_2_Qt-HT3PQ1(CauKho)_NC-VL2-2003" xfId="5572" xr:uid="{00000000-0005-0000-0000-0000E6060000}"/>
    <cellStyle name="_TG-TH_2_Qt-HT3PQ1(CauKho)_NC-VL2-2003_1" xfId="5573" xr:uid="{00000000-0005-0000-0000-0000E7060000}"/>
    <cellStyle name="_TG-TH_2_Qt-HT3PQ1(CauKho)_XL4Test5" xfId="5574" xr:uid="{00000000-0005-0000-0000-0000E8060000}"/>
    <cellStyle name="_TG-TH_2_Qt-HT3PQ1(CauKho)_XL4Test5_1" xfId="5575" xr:uid="{00000000-0005-0000-0000-0000E9060000}"/>
    <cellStyle name="_TG-TH_2_Sheet2" xfId="5576" xr:uid="{00000000-0005-0000-0000-0000EA060000}"/>
    <cellStyle name="_TG-TH_2_Sheet3" xfId="5577" xr:uid="{00000000-0005-0000-0000-0000EB060000}"/>
    <cellStyle name="_TG-TH_2_tong hop vat tu huan" xfId="5578" xr:uid="{00000000-0005-0000-0000-0000EC060000}"/>
    <cellStyle name="_TG-TH_2_TONGHOPKHOILUONGSUA1" xfId="5579" xr:uid="{00000000-0005-0000-0000-0000ED060000}"/>
    <cellStyle name="_TG-TH_2_water tank " xfId="768" xr:uid="{00000000-0005-0000-0000-0000EE060000}"/>
    <cellStyle name="_TG-TH_2_XL4Poppy" xfId="5580" xr:uid="{00000000-0005-0000-0000-0000EF060000}"/>
    <cellStyle name="_TG-TH_2_XL4Poppy_XL4Test5" xfId="5581" xr:uid="{00000000-0005-0000-0000-0000F0060000}"/>
    <cellStyle name="_TG-TH_2_XL4Poppy_XL4Test5_D65-Bo Cong An tam" xfId="5582" xr:uid="{00000000-0005-0000-0000-0000F1060000}"/>
    <cellStyle name="_TG-TH_2_XL4Test5" xfId="5583" xr:uid="{00000000-0005-0000-0000-0000F2060000}"/>
    <cellStyle name="_TG-TH_2_XL4Test5_1" xfId="5584" xr:uid="{00000000-0005-0000-0000-0000F3060000}"/>
    <cellStyle name="_TG-TH_2_XL4Test5_B_CPK(KHCB)" xfId="5585" xr:uid="{00000000-0005-0000-0000-0000F4060000}"/>
    <cellStyle name="_TG-TH_2_XL4Test5_DN_MCT" xfId="5586" xr:uid="{00000000-0005-0000-0000-0000F5060000}"/>
    <cellStyle name="_TG-TH_2_XL4Test5_DN_MTP" xfId="5587" xr:uid="{00000000-0005-0000-0000-0000F6060000}"/>
    <cellStyle name="_TG-TH_2_XL4Test5_N_PBMCT" xfId="5588" xr:uid="{00000000-0005-0000-0000-0000F7060000}"/>
    <cellStyle name="_TG-TH_2_XL4Test5_XL4Test5" xfId="5589" xr:uid="{00000000-0005-0000-0000-0000F8060000}"/>
    <cellStyle name="_TG-TH_2_XL4Test5_XL4Test5_D65-Bo Cong An tam" xfId="5590" xr:uid="{00000000-0005-0000-0000-0000F9060000}"/>
    <cellStyle name="_TG-TH_3" xfId="769" xr:uid="{00000000-0005-0000-0000-0000FA060000}"/>
    <cellStyle name="_TG-TH_3_Book1" xfId="5591" xr:uid="{00000000-0005-0000-0000-0000FB060000}"/>
    <cellStyle name="_TG-TH_3_Book1_1" xfId="5592" xr:uid="{00000000-0005-0000-0000-0000FC060000}"/>
    <cellStyle name="_TG-TH_3_Book1_2" xfId="5593" xr:uid="{00000000-0005-0000-0000-0000FD060000}"/>
    <cellStyle name="_TG-TH_3_Book1_Book1" xfId="5594" xr:uid="{00000000-0005-0000-0000-0000FE060000}"/>
    <cellStyle name="_TG-TH_3_Capphoivua" xfId="5595" xr:uid="{00000000-0005-0000-0000-0000FF060000}"/>
    <cellStyle name="_TG-TH_3_Cau Song Cau" xfId="5596" xr:uid="{00000000-0005-0000-0000-000000070000}"/>
    <cellStyle name="_TG-TH_3_Copy of DM24 - ThuyAnhNew" xfId="5597" xr:uid="{00000000-0005-0000-0000-000001070000}"/>
    <cellStyle name="_TG-TH_3_Dat Phuong_Chinh" xfId="5598" xr:uid="{00000000-0005-0000-0000-000002070000}"/>
    <cellStyle name="_TG-TH_3_Dat Phuong-Faire" xfId="5599" xr:uid="{00000000-0005-0000-0000-000003070000}"/>
    <cellStyle name="_TG-TH_3_DM24_Thuy Anh" xfId="5600" xr:uid="{00000000-0005-0000-0000-000004070000}"/>
    <cellStyle name="_TG-TH_3_Dutoan-10-6-08-tinh lai chi phi kiem toan" xfId="5601" xr:uid="{00000000-0005-0000-0000-000005070000}"/>
    <cellStyle name="_TG-TH_3_Gia ca may cac tinh" xfId="5602" xr:uid="{00000000-0005-0000-0000-000006070000}"/>
    <cellStyle name="_TG-TH_3_HNI-93-0381 HAYAKAWA Viet Nam Factory " xfId="770" xr:uid="{00000000-0005-0000-0000-000007070000}"/>
    <cellStyle name="_TG-TH_3_KLVT cau Km25+377" xfId="5603" xr:uid="{00000000-0005-0000-0000-000008070000}"/>
    <cellStyle name="_TG-TH_3_Lora-tungchau" xfId="771" xr:uid="{00000000-0005-0000-0000-000009070000}"/>
    <cellStyle name="_TG-TH_3_Qt-HT3PQ1(CauKho)" xfId="772" xr:uid="{00000000-0005-0000-0000-00000A070000}"/>
    <cellStyle name="_TG-TH_3_Qt-HT3PQ1(CauKho)_Don gia quy 3 nam 2003 - Ban Dien Luc" xfId="5604" xr:uid="{00000000-0005-0000-0000-00000B070000}"/>
    <cellStyle name="_TG-TH_3_Qt-HT3PQ1(CauKho)_NC-VL2-2003" xfId="5605" xr:uid="{00000000-0005-0000-0000-00000C070000}"/>
    <cellStyle name="_TG-TH_3_Qt-HT3PQ1(CauKho)_NC-VL2-2003_1" xfId="5606" xr:uid="{00000000-0005-0000-0000-00000D070000}"/>
    <cellStyle name="_TG-TH_3_Qt-HT3PQ1(CauKho)_XL4Test5" xfId="5607" xr:uid="{00000000-0005-0000-0000-00000E070000}"/>
    <cellStyle name="_TG-TH_3_Qt-HT3PQ1(CauKho)_XL4Test5_1" xfId="5608" xr:uid="{00000000-0005-0000-0000-00000F070000}"/>
    <cellStyle name="_TG-TH_4" xfId="773" xr:uid="{00000000-0005-0000-0000-000010070000}"/>
    <cellStyle name="_TG-TH_4_DTGoi2-T12ngay14sualuong" xfId="5609" xr:uid="{00000000-0005-0000-0000-000011070000}"/>
    <cellStyle name="_TG-TH_4_Duong BT" xfId="5610" xr:uid="{00000000-0005-0000-0000-000012070000}"/>
    <cellStyle name="_TG-TH_4_Duong R1 - Dai Phuoc (14-04-2009)" xfId="5611" xr:uid="{00000000-0005-0000-0000-000013070000}"/>
    <cellStyle name="_TG-TH_4_KL Nen duong" xfId="5612" xr:uid="{00000000-0005-0000-0000-000014070000}"/>
    <cellStyle name="_TG-TH_4_N6_25-11-2008_PHAN DUONG" xfId="5613" xr:uid="{00000000-0005-0000-0000-000015070000}"/>
    <cellStyle name="_TG-TH_KL Nen duong" xfId="5614" xr:uid="{00000000-0005-0000-0000-000016070000}"/>
    <cellStyle name="_Tien an" xfId="5622" xr:uid="{00000000-0005-0000-0000-000017070000}"/>
    <cellStyle name="_Tien do thap, quat, ong khoi" xfId="5623" xr:uid="{00000000-0005-0000-0000-000018070000}"/>
    <cellStyle name="_Tinh ca may" xfId="778" xr:uid="{00000000-0005-0000-0000-000019070000}"/>
    <cellStyle name="_TL" xfId="779" xr:uid="{00000000-0005-0000-0000-00001A070000}"/>
    <cellStyle name="_TMDT mau" xfId="5624" xr:uid="{00000000-0005-0000-0000-00001B070000}"/>
    <cellStyle name="_TMDTT1-07L4suacauL3T5-07" xfId="5625" xr:uid="{00000000-0005-0000-0000-00001C070000}"/>
    <cellStyle name="_To bia" xfId="780" xr:uid="{00000000-0005-0000-0000-00001D070000}"/>
    <cellStyle name="_TO TENDERER of BILL 2+3+4+5 (26-6)" xfId="781" xr:uid="{00000000-0005-0000-0000-00001E070000}"/>
    <cellStyle name="_Tong hop may cheu nganh 1" xfId="782" xr:uid="{00000000-0005-0000-0000-00001F070000}"/>
    <cellStyle name="_tong hop vat tu huan" xfId="5626" xr:uid="{00000000-0005-0000-0000-000020070000}"/>
    <cellStyle name="_Tonghop D1800" xfId="783" xr:uid="{00000000-0005-0000-0000-000021070000}"/>
    <cellStyle name="_TONGHOPKHOILUONGSUA1" xfId="5627" xr:uid="{00000000-0005-0000-0000-000022070000}"/>
    <cellStyle name="_Toyoda Secondary Works(NET,NET Summary)" xfId="784" xr:uid="{00000000-0005-0000-0000-000023070000}"/>
    <cellStyle name="_TH" xfId="774" xr:uid="{00000000-0005-0000-0000-000024070000}"/>
    <cellStyle name="_TH-" xfId="775" xr:uid="{00000000-0005-0000-0000-000025070000}"/>
    <cellStyle name="_TH theo doi Thanh toan" xfId="5615" xr:uid="{00000000-0005-0000-0000-000026070000}"/>
    <cellStyle name="_thanh toan may bien ap" xfId="5616" xr:uid="{00000000-0005-0000-0000-000027070000}"/>
    <cellStyle name="_x0001__thietbidien" xfId="5617" xr:uid="{00000000-0005-0000-0000-000028070000}"/>
    <cellStyle name="_THKP CAU" xfId="5618" xr:uid="{00000000-0005-0000-0000-000029070000}"/>
    <cellStyle name="_THKP chung" xfId="5619" xr:uid="{00000000-0005-0000-0000-00002A070000}"/>
    <cellStyle name="_THKPCAU(c)" xfId="5620" xr:uid="{00000000-0005-0000-0000-00002B070000}"/>
    <cellStyle name="_TH-NO.00" xfId="776" xr:uid="{00000000-0005-0000-0000-00002C070000}"/>
    <cellStyle name="_thongkethepthanhtoandot1" xfId="5621" xr:uid="{00000000-0005-0000-0000-00002D070000}"/>
    <cellStyle name="_THop" xfId="777" xr:uid="{00000000-0005-0000-0000-00002E070000}"/>
    <cellStyle name="_trade ratio wkng file_A9 UM FCBGA_CPU Comparison " xfId="5628" xr:uid="{00000000-0005-0000-0000-00002F070000}"/>
    <cellStyle name="_tram xu ly nuoc thai (No.19)" xfId="785" xr:uid="{00000000-0005-0000-0000-000030070000}"/>
    <cellStyle name="_tram xu ly nuoc thai (No.19)_1" xfId="786" xr:uid="{00000000-0005-0000-0000-000031070000}"/>
    <cellStyle name="_Tru_KH2(THDB)" xfId="5629" xr:uid="{00000000-0005-0000-0000-000032070000}"/>
    <cellStyle name="_truongcongdinh(DM 24)31-10-07" xfId="5630" xr:uid="{00000000-0005-0000-0000-000033070000}"/>
    <cellStyle name="_V1" xfId="787" xr:uid="{00000000-0005-0000-0000-000034070000}"/>
    <cellStyle name="_water tank " xfId="788" xr:uid="{00000000-0005-0000-0000-000035070000}"/>
    <cellStyle name="_WW10MTRX_3_Apr_CPA_PG8_Prescott_Trev1_A9 UM FCBGA_CPU Comparison " xfId="5631" xr:uid="{00000000-0005-0000-0000-000036070000}"/>
    <cellStyle name="_WW10MTRX_3_Jan CPA2_A9 UM FCBGA_CPU Comparison " xfId="5632" xr:uid="{00000000-0005-0000-0000-000037070000}"/>
    <cellStyle name="_WW10MTRX_3_Oct CPA Eqpt List approved_A9 UM FCBGA_CPU Comparison " xfId="5633" xr:uid="{00000000-0005-0000-0000-000038070000}"/>
    <cellStyle name="_WW10MTRX_3_trade ratio wkng file_A9 UM FCBGA_CPU Comparison " xfId="5634" xr:uid="{00000000-0005-0000-0000-000039070000}"/>
    <cellStyle name="_WW10MTRX_Apr_CPA_PG8_Prescott_Trev1_A9 UM FCBGA_CPU Comparison " xfId="5635" xr:uid="{00000000-0005-0000-0000-00003A070000}"/>
    <cellStyle name="_WW10MTRX_Jan CPA2_A9 UM FCBGA_CPU Comparison " xfId="5636" xr:uid="{00000000-0005-0000-0000-00003B070000}"/>
    <cellStyle name="_WW10MTRX_NGBI Roll-uprev4_all data1_A9 UM FCBGA_CPU Comparison " xfId="5637" xr:uid="{00000000-0005-0000-0000-00003C070000}"/>
    <cellStyle name="_WW10MTRX_Oct CPA Eqpt List approved_A9 UM FCBGA_CPU Comparison " xfId="5638" xr:uid="{00000000-0005-0000-0000-00003D070000}"/>
    <cellStyle name="_WW10MTRX_trade ratio wkng file_A9 UM FCBGA_CPU Comparison " xfId="5639" xr:uid="{00000000-0005-0000-0000-00003E070000}"/>
    <cellStyle name="_WW50MTRX_2_Apr_CPA_PG8_Prescott_Trev1_A9 UM FCBGA_CPU Comparison " xfId="5640" xr:uid="{00000000-0005-0000-0000-00003F070000}"/>
    <cellStyle name="_WW50MTRX_2_Jan CPA2_A9 UM FCBGA_CPU Comparison " xfId="5641" xr:uid="{00000000-0005-0000-0000-000040070000}"/>
    <cellStyle name="_WW50MTRX_2_Oct CPA Eqpt List approved_A9 UM FCBGA_CPU Comparison " xfId="5642" xr:uid="{00000000-0005-0000-0000-000041070000}"/>
    <cellStyle name="_WW50MTRX_2_trade ratio wkng file_A9 UM FCBGA_CPU Comparison " xfId="5643" xr:uid="{00000000-0005-0000-0000-000042070000}"/>
    <cellStyle name="_WW50MTRX_3_Apr_CPA_PG8_Prescott_Trev1_A9 UM FCBGA_CPU Comparison " xfId="5644" xr:uid="{00000000-0005-0000-0000-000043070000}"/>
    <cellStyle name="_WW50MTRX_3_Jan CPA2_A9 UM FCBGA_CPU Comparison " xfId="5645" xr:uid="{00000000-0005-0000-0000-000044070000}"/>
    <cellStyle name="_WW50MTRX_3_NGBI Roll-uprev4_all data1_A9 UM FCBGA_CPU Comparison " xfId="5646" xr:uid="{00000000-0005-0000-0000-000045070000}"/>
    <cellStyle name="_WW50MTRX_3_Oct CPA Eqpt List approved_A9 UM FCBGA_CPU Comparison " xfId="5647" xr:uid="{00000000-0005-0000-0000-000046070000}"/>
    <cellStyle name="_WW50MTRX_3_trade ratio wkng file_A9 UM FCBGA_CPU Comparison " xfId="5648" xr:uid="{00000000-0005-0000-0000-000047070000}"/>
    <cellStyle name="_XL4Test5" xfId="5649" xr:uid="{00000000-0005-0000-0000-000048070000}"/>
    <cellStyle name="_xosodonganh" xfId="5650" xr:uid="{00000000-0005-0000-0000-000049070000}"/>
    <cellStyle name="_xuong may va nha an ca - No.01-3" xfId="789" xr:uid="{00000000-0005-0000-0000-00004A070000}"/>
    <cellStyle name="_ÿÿÿÿÿ" xfId="790" xr:uid="{00000000-0005-0000-0000-00004B070000}"/>
    <cellStyle name="_クボタ【設備見積、条件書】051014NET" xfId="5651" xr:uid="{00000000-0005-0000-0000-00004C070000}"/>
    <cellStyle name="_クボタ【設備見積、条件書】051014NET_★JTEKT無錫2期見積設備分061129" xfId="5652" xr:uid="{00000000-0005-0000-0000-00004D070000}"/>
    <cellStyle name="_クボタ【設備見積、条件書】051014NET_JTEKT無錫2期概要＋条件書" xfId="5653" xr:uid="{00000000-0005-0000-0000-00004E070000}"/>
    <cellStyle name="_クボタ【設備見積、条件書】051014NET_メーカーリスト" xfId="5654" xr:uid="{00000000-0005-0000-0000-00004F070000}"/>
    <cellStyle name="_クボタ【設備見積、条件書】051014NET_見積条件,別途工事" xfId="5655" xr:uid="{00000000-0005-0000-0000-000050070000}"/>
    <cellStyle name="_クボタ蘇州工場設備電気工事見積書051017提出" xfId="5656" xr:uid="{00000000-0005-0000-0000-000051070000}"/>
    <cellStyle name="_クボタ設備見積書051014NET" xfId="5657" xr:uid="{00000000-0005-0000-0000-000052070000}"/>
    <cellStyle name="_クボタ設備見積書051014NET_★JTEKT無錫2期見積設備分061129" xfId="5658" xr:uid="{00000000-0005-0000-0000-000053070000}"/>
    <cellStyle name="_クボタ設備見積書051014NET_JTEKT無錫2期概要＋条件書" xfId="5659" xr:uid="{00000000-0005-0000-0000-000054070000}"/>
    <cellStyle name="_クボタ設備見積書051014NET_メーカーリスト" xfId="5660" xr:uid="{00000000-0005-0000-0000-000055070000}"/>
    <cellStyle name="_クボタ設備見積書051014NET_見積条件,別途工事" xfId="5661" xr:uid="{00000000-0005-0000-0000-000056070000}"/>
    <cellStyle name="_トーエネックYDK昆山工場新築工事070416（提出)" xfId="5662" xr:uid="{00000000-0005-0000-0000-000057070000}"/>
    <cellStyle name="_メーカーリスト" xfId="5663" xr:uid="{00000000-0005-0000-0000-000058070000}"/>
    <cellStyle name="_ヤマハ上海設備電気見積書050829提出" xfId="5664" xr:uid="{00000000-0005-0000-0000-000059070000}"/>
    <cellStyle name="_ヤマハ上海設備電気見積書050829提出_★JTEKT無錫2期見積設備分061129" xfId="5665" xr:uid="{00000000-0005-0000-0000-00005A070000}"/>
    <cellStyle name="_ヤマハ上海設備電気見積書050829提出_JTEKT無錫2期概要＋条件書" xfId="5666" xr:uid="{00000000-0005-0000-0000-00005B070000}"/>
    <cellStyle name="_ヤマハ上海設備電気見積書050829提出_メーカーリスト" xfId="5667" xr:uid="{00000000-0005-0000-0000-00005C070000}"/>
    <cellStyle name="_ヤマハ上海設備電気見積書050829提出_見積条件,別途工事" xfId="5668" xr:uid="{00000000-0005-0000-0000-00005D070000}"/>
    <cellStyle name="_공문 " xfId="791" xr:uid="{00000000-0005-0000-0000-00005E070000}"/>
    <cellStyle name="_기성부분청구내역서(제3차3회)REV1" xfId="5669" xr:uid="{00000000-0005-0000-0000-00005F070000}"/>
    <cellStyle name="_기성부분청구내역서(제3차4회)" xfId="5670" xr:uid="{00000000-0005-0000-0000-000060070000}"/>
    <cellStyle name="_내역서(최초)" xfId="5671" xr:uid="{00000000-0005-0000-0000-000061070000}"/>
    <cellStyle name="_단가표" xfId="5672" xr:uid="{00000000-0005-0000-0000-000062070000}"/>
    <cellStyle name="_도급내역서(01년1월)" xfId="5673" xr:uid="{00000000-0005-0000-0000-000063070000}"/>
    <cellStyle name="_도급내역서(최종)" xfId="5674" xr:uid="{00000000-0005-0000-0000-000064070000}"/>
    <cellStyle name="_보건대학조경공사내역서(0302)" xfId="5675" xr:uid="{00000000-0005-0000-0000-000065070000}"/>
    <cellStyle name="_보건대학조경공사내역서(0302)_이식" xfId="5676" xr:uid="{00000000-0005-0000-0000-000066070000}"/>
    <cellStyle name="_부대결과" xfId="5677" xr:uid="{00000000-0005-0000-0000-000067070000}"/>
    <cellStyle name="_부대결과_Book1" xfId="5678" xr:uid="{00000000-0005-0000-0000-000068070000}"/>
    <cellStyle name="_부대결과_Book1_내역서(최초)" xfId="5679" xr:uid="{00000000-0005-0000-0000-000069070000}"/>
    <cellStyle name="_부대결과_Book1_설계내역서" xfId="5680" xr:uid="{00000000-0005-0000-0000-00006A070000}"/>
    <cellStyle name="_부대결과_Book1_설계내역서(2차)" xfId="5681" xr:uid="{00000000-0005-0000-0000-00006B070000}"/>
    <cellStyle name="_부대결과_P-(현리-신팔)" xfId="5682" xr:uid="{00000000-0005-0000-0000-00006C070000}"/>
    <cellStyle name="_부대결과_P-(현리-신팔)_내역서(최초)" xfId="5683" xr:uid="{00000000-0005-0000-0000-00006D070000}"/>
    <cellStyle name="_부대결과_P-(현리-신팔)_설계내역서" xfId="5684" xr:uid="{00000000-0005-0000-0000-00006E070000}"/>
    <cellStyle name="_부대결과_P-(현리-신팔)_설계내역서(2차)" xfId="5685" xr:uid="{00000000-0005-0000-0000-00006F070000}"/>
    <cellStyle name="_부대결과_내역서(최초)" xfId="5686" xr:uid="{00000000-0005-0000-0000-000070070000}"/>
    <cellStyle name="_부대결과_설계내역서" xfId="5687" xr:uid="{00000000-0005-0000-0000-000071070000}"/>
    <cellStyle name="_부대결과_설계내역서(2차)" xfId="5688" xr:uid="{00000000-0005-0000-0000-000072070000}"/>
    <cellStyle name="_부대결과_현리-신팔도로설계" xfId="5689" xr:uid="{00000000-0005-0000-0000-000073070000}"/>
    <cellStyle name="_부대결과_현리-신팔도로설계_내역서(최초)" xfId="5690" xr:uid="{00000000-0005-0000-0000-000074070000}"/>
    <cellStyle name="_부대결과_현리-신팔도로설계_설계내역서" xfId="5691" xr:uid="{00000000-0005-0000-0000-000075070000}"/>
    <cellStyle name="_부대결과_현리-신팔도로설계_설계내역서(2차)" xfId="5692" xr:uid="{00000000-0005-0000-0000-000076070000}"/>
    <cellStyle name="_부대입찰특별조건및내역송부(최저가)" xfId="5693" xr:uid="{00000000-0005-0000-0000-000077070000}"/>
    <cellStyle name="_부대입찰특별조건및내역송부(최저가)_Book1" xfId="5694" xr:uid="{00000000-0005-0000-0000-000078070000}"/>
    <cellStyle name="_부대입찰특별조건및내역송부(최저가)_Book1_내역서(최초)" xfId="5695" xr:uid="{00000000-0005-0000-0000-000079070000}"/>
    <cellStyle name="_부대입찰특별조건및내역송부(최저가)_Book1_설계내역서" xfId="5696" xr:uid="{00000000-0005-0000-0000-00007A070000}"/>
    <cellStyle name="_부대입찰특별조건및내역송부(최저가)_Book1_설계내역서(2차)" xfId="5697" xr:uid="{00000000-0005-0000-0000-00007B070000}"/>
    <cellStyle name="_부대입찰특별조건및내역송부(최저가)_P-(현리-신팔)" xfId="5698" xr:uid="{00000000-0005-0000-0000-00007C070000}"/>
    <cellStyle name="_부대입찰특별조건및내역송부(최저가)_P-(현리-신팔)_내역서(최초)" xfId="5699" xr:uid="{00000000-0005-0000-0000-00007D070000}"/>
    <cellStyle name="_부대입찰특별조건및내역송부(최저가)_P-(현리-신팔)_설계내역서" xfId="5700" xr:uid="{00000000-0005-0000-0000-00007E070000}"/>
    <cellStyle name="_부대입찰특별조건및내역송부(최저가)_P-(현리-신팔)_설계내역서(2차)" xfId="5701" xr:uid="{00000000-0005-0000-0000-00007F070000}"/>
    <cellStyle name="_부대입찰특별조건및내역송부(최저가)_내역서(최초)" xfId="5702" xr:uid="{00000000-0005-0000-0000-000080070000}"/>
    <cellStyle name="_부대입찰특별조건및내역송부(최저가)_부대결과" xfId="5703" xr:uid="{00000000-0005-0000-0000-000081070000}"/>
    <cellStyle name="_부대입찰특별조건및내역송부(최저가)_부대결과_Book1" xfId="5704" xr:uid="{00000000-0005-0000-0000-000082070000}"/>
    <cellStyle name="_부대입찰특별조건및내역송부(최저가)_부대결과_Book1_내역서(최초)" xfId="5705" xr:uid="{00000000-0005-0000-0000-000083070000}"/>
    <cellStyle name="_부대입찰특별조건및내역송부(최저가)_부대결과_Book1_설계내역서" xfId="5706" xr:uid="{00000000-0005-0000-0000-000084070000}"/>
    <cellStyle name="_부대입찰특별조건및내역송부(최저가)_부대결과_Book1_설계내역서(2차)" xfId="5707" xr:uid="{00000000-0005-0000-0000-000085070000}"/>
    <cellStyle name="_부대입찰특별조건및내역송부(최저가)_부대결과_P-(현리-신팔)" xfId="5708" xr:uid="{00000000-0005-0000-0000-000086070000}"/>
    <cellStyle name="_부대입찰특별조건및내역송부(최저가)_부대결과_P-(현리-신팔)_내역서(최초)" xfId="5709" xr:uid="{00000000-0005-0000-0000-000087070000}"/>
    <cellStyle name="_부대입찰특별조건및내역송부(최저가)_부대결과_P-(현리-신팔)_설계내역서" xfId="5710" xr:uid="{00000000-0005-0000-0000-000088070000}"/>
    <cellStyle name="_부대입찰특별조건및내역송부(최저가)_부대결과_P-(현리-신팔)_설계내역서(2차)" xfId="5711" xr:uid="{00000000-0005-0000-0000-000089070000}"/>
    <cellStyle name="_부대입찰특별조건및내역송부(최저가)_부대결과_내역서(최초)" xfId="5712" xr:uid="{00000000-0005-0000-0000-00008A070000}"/>
    <cellStyle name="_부대입찰특별조건및내역송부(최저가)_부대결과_설계내역서" xfId="5713" xr:uid="{00000000-0005-0000-0000-00008B070000}"/>
    <cellStyle name="_부대입찰특별조건및내역송부(최저가)_부대결과_설계내역서(2차)" xfId="5714" xr:uid="{00000000-0005-0000-0000-00008C070000}"/>
    <cellStyle name="_부대입찰특별조건및내역송부(최저가)_부대결과_현리-신팔도로설계" xfId="5715" xr:uid="{00000000-0005-0000-0000-00008D070000}"/>
    <cellStyle name="_부대입찰특별조건및내역송부(최저가)_부대결과_현리-신팔도로설계_내역서(최초)" xfId="5716" xr:uid="{00000000-0005-0000-0000-00008E070000}"/>
    <cellStyle name="_부대입찰특별조건및내역송부(최저가)_부대결과_현리-신팔도로설계_설계내역서" xfId="5717" xr:uid="{00000000-0005-0000-0000-00008F070000}"/>
    <cellStyle name="_부대입찰특별조건및내역송부(최저가)_부대결과_현리-신팔도로설계_설계내역서(2차)" xfId="5718" xr:uid="{00000000-0005-0000-0000-000090070000}"/>
    <cellStyle name="_부대입찰특별조건및내역송부(최저가)_설계내역서" xfId="5719" xr:uid="{00000000-0005-0000-0000-000091070000}"/>
    <cellStyle name="_부대입찰특별조건및내역송부(최저가)_설계내역서(2차)" xfId="5720" xr:uid="{00000000-0005-0000-0000-000092070000}"/>
    <cellStyle name="_부대입찰특별조건및내역송부(최저가)_현리-신팔도로설계" xfId="5721" xr:uid="{00000000-0005-0000-0000-000093070000}"/>
    <cellStyle name="_부대입찰특별조건및내역송부(최저가)_현리-신팔도로설계_내역서(최초)" xfId="5722" xr:uid="{00000000-0005-0000-0000-000094070000}"/>
    <cellStyle name="_부대입찰특별조건및내역송부(최저가)_현리-신팔도로설계_설계내역서" xfId="5723" xr:uid="{00000000-0005-0000-0000-000095070000}"/>
    <cellStyle name="_부대입찰특별조건및내역송부(최저가)_현리-신팔도로설계_설계내역서(2차)" xfId="5724" xr:uid="{00000000-0005-0000-0000-000096070000}"/>
    <cellStyle name="_분수일위-출력용" xfId="5725" xr:uid="{00000000-0005-0000-0000-000097070000}"/>
    <cellStyle name="_사동초중" xfId="5726" xr:uid="{00000000-0005-0000-0000-000098070000}"/>
    <cellStyle name="_사동초중_이식" xfId="5727" xr:uid="{00000000-0005-0000-0000-000099070000}"/>
    <cellStyle name="_사진첩" xfId="5728" xr:uid="{00000000-0005-0000-0000-00009A070000}"/>
    <cellStyle name="_설계내역서" xfId="5729" xr:uid="{00000000-0005-0000-0000-00009B070000}"/>
    <cellStyle name="_설계내역서(2차)" xfId="5730" xr:uid="{00000000-0005-0000-0000-00009C070000}"/>
    <cellStyle name="_설계서(총체)" xfId="5731" xr:uid="{00000000-0005-0000-0000-00009D070000}"/>
    <cellStyle name="_수량산출서" xfId="5732" xr:uid="{00000000-0005-0000-0000-00009E070000}"/>
    <cellStyle name="_이식" xfId="5733" xr:uid="{00000000-0005-0000-0000-00009F070000}"/>
    <cellStyle name="_이행각서" xfId="5734" xr:uid="{00000000-0005-0000-0000-0000A0070000}"/>
    <cellStyle name="_인원계획표 " xfId="792" xr:uid="{00000000-0005-0000-0000-0000A1070000}"/>
    <cellStyle name="_인원계획표 _Book1" xfId="5735" xr:uid="{00000000-0005-0000-0000-0000A2070000}"/>
    <cellStyle name="_인원계획표 _Book1_내역서(최초)" xfId="5736" xr:uid="{00000000-0005-0000-0000-0000A3070000}"/>
    <cellStyle name="_인원계획표 _Book1_설계내역서" xfId="5737" xr:uid="{00000000-0005-0000-0000-0000A4070000}"/>
    <cellStyle name="_인원계획표 _Book1_설계내역서(2차)" xfId="5738" xr:uid="{00000000-0005-0000-0000-0000A5070000}"/>
    <cellStyle name="_인원계획표 _P-(현리-신팔)" xfId="5739" xr:uid="{00000000-0005-0000-0000-0000A6070000}"/>
    <cellStyle name="_인원계획표 _P-(현리-신팔)_내역서(최초)" xfId="5740" xr:uid="{00000000-0005-0000-0000-0000A7070000}"/>
    <cellStyle name="_인원계획표 _P-(현리-신팔)_설계내역서" xfId="5741" xr:uid="{00000000-0005-0000-0000-0000A8070000}"/>
    <cellStyle name="_인원계획표 _P-(현리-신팔)_설계내역서(2차)" xfId="5742" xr:uid="{00000000-0005-0000-0000-0000A9070000}"/>
    <cellStyle name="_인원계획표 _p-하남강일1" xfId="5743" xr:uid="{00000000-0005-0000-0000-0000AA070000}"/>
    <cellStyle name="_인원계획표 _p-하남강일1_내역서(최초)" xfId="5744" xr:uid="{00000000-0005-0000-0000-0000AB070000}"/>
    <cellStyle name="_인원계획표 _p-하남강일1_설계내역서" xfId="5745" xr:uid="{00000000-0005-0000-0000-0000AC070000}"/>
    <cellStyle name="_인원계획표 _p-하남강일1_설계내역서(2차)" xfId="5746" xr:uid="{00000000-0005-0000-0000-0000AD070000}"/>
    <cellStyle name="_인원계획표 _내역서(최초)" xfId="5747" xr:uid="{00000000-0005-0000-0000-0000AE070000}"/>
    <cellStyle name="_인원계획표 _도급내역서(01년1월)" xfId="5748" xr:uid="{00000000-0005-0000-0000-0000AF070000}"/>
    <cellStyle name="_인원계획표 _도급내역서(최종)" xfId="5749" xr:uid="{00000000-0005-0000-0000-0000B0070000}"/>
    <cellStyle name="_인원계획표 _부대결과" xfId="5750" xr:uid="{00000000-0005-0000-0000-0000B1070000}"/>
    <cellStyle name="_인원계획표 _부대결과_Book1" xfId="5751" xr:uid="{00000000-0005-0000-0000-0000B2070000}"/>
    <cellStyle name="_인원계획표 _부대결과_Book1_내역서(최초)" xfId="5752" xr:uid="{00000000-0005-0000-0000-0000B3070000}"/>
    <cellStyle name="_인원계획표 _부대결과_Book1_설계내역서" xfId="5753" xr:uid="{00000000-0005-0000-0000-0000B4070000}"/>
    <cellStyle name="_인원계획표 _부대결과_Book1_설계내역서(2차)" xfId="5754" xr:uid="{00000000-0005-0000-0000-0000B5070000}"/>
    <cellStyle name="_인원계획표 _부대결과_P-(현리-신팔)" xfId="5755" xr:uid="{00000000-0005-0000-0000-0000B6070000}"/>
    <cellStyle name="_인원계획표 _부대결과_P-(현리-신팔)_내역서(최초)" xfId="5756" xr:uid="{00000000-0005-0000-0000-0000B7070000}"/>
    <cellStyle name="_인원계획표 _부대결과_P-(현리-신팔)_설계내역서" xfId="5757" xr:uid="{00000000-0005-0000-0000-0000B8070000}"/>
    <cellStyle name="_인원계획표 _부대결과_P-(현리-신팔)_설계내역서(2차)" xfId="5758" xr:uid="{00000000-0005-0000-0000-0000B9070000}"/>
    <cellStyle name="_인원계획표 _부대결과_내역서(최초)" xfId="5759" xr:uid="{00000000-0005-0000-0000-0000BA070000}"/>
    <cellStyle name="_인원계획표 _부대결과_설계내역서" xfId="5760" xr:uid="{00000000-0005-0000-0000-0000BB070000}"/>
    <cellStyle name="_인원계획표 _부대결과_설계내역서(2차)" xfId="5761" xr:uid="{00000000-0005-0000-0000-0000BC070000}"/>
    <cellStyle name="_인원계획표 _부대결과_현리-신팔도로설계" xfId="5762" xr:uid="{00000000-0005-0000-0000-0000BD070000}"/>
    <cellStyle name="_인원계획표 _부대결과_현리-신팔도로설계_내역서(최초)" xfId="5763" xr:uid="{00000000-0005-0000-0000-0000BE070000}"/>
    <cellStyle name="_인원계획표 _부대결과_현리-신팔도로설계_설계내역서" xfId="5764" xr:uid="{00000000-0005-0000-0000-0000BF070000}"/>
    <cellStyle name="_인원계획표 _부대결과_현리-신팔도로설계_설계내역서(2차)" xfId="5765" xr:uid="{00000000-0005-0000-0000-0000C0070000}"/>
    <cellStyle name="_인원계획표 _부대입찰특별조건및내역송부(최저가)" xfId="5766" xr:uid="{00000000-0005-0000-0000-0000C1070000}"/>
    <cellStyle name="_인원계획표 _부대입찰특별조건및내역송부(최저가)_Book1" xfId="5767" xr:uid="{00000000-0005-0000-0000-0000C2070000}"/>
    <cellStyle name="_인원계획표 _부대입찰특별조건및내역송부(최저가)_Book1_내역서(최초)" xfId="5768" xr:uid="{00000000-0005-0000-0000-0000C3070000}"/>
    <cellStyle name="_인원계획표 _부대입찰특별조건및내역송부(최저가)_Book1_설계내역서" xfId="5769" xr:uid="{00000000-0005-0000-0000-0000C4070000}"/>
    <cellStyle name="_인원계획표 _부대입찰특별조건및내역송부(최저가)_Book1_설계내역서(2차)" xfId="5770" xr:uid="{00000000-0005-0000-0000-0000C5070000}"/>
    <cellStyle name="_인원계획표 _부대입찰특별조건및내역송부(최저가)_P-(현리-신팔)" xfId="5771" xr:uid="{00000000-0005-0000-0000-0000C6070000}"/>
    <cellStyle name="_인원계획표 _부대입찰특별조건및내역송부(최저가)_P-(현리-신팔)_내역서(최초)" xfId="5772" xr:uid="{00000000-0005-0000-0000-0000C7070000}"/>
    <cellStyle name="_인원계획표 _부대입찰특별조건및내역송부(최저가)_P-(현리-신팔)_설계내역서" xfId="5773" xr:uid="{00000000-0005-0000-0000-0000C8070000}"/>
    <cellStyle name="_인원계획표 _부대입찰특별조건및내역송부(최저가)_P-(현리-신팔)_설계내역서(2차)" xfId="5774" xr:uid="{00000000-0005-0000-0000-0000C9070000}"/>
    <cellStyle name="_인원계획표 _부대입찰특별조건및내역송부(최저가)_내역서(최초)" xfId="5775" xr:uid="{00000000-0005-0000-0000-0000CA070000}"/>
    <cellStyle name="_인원계획표 _부대입찰특별조건및내역송부(최저가)_부대결과" xfId="5776" xr:uid="{00000000-0005-0000-0000-0000CB070000}"/>
    <cellStyle name="_인원계획표 _부대입찰특별조건및내역송부(최저가)_부대결과_Book1" xfId="5777" xr:uid="{00000000-0005-0000-0000-0000CC070000}"/>
    <cellStyle name="_인원계획표 _부대입찰특별조건및내역송부(최저가)_부대결과_Book1_내역서(최초)" xfId="5778" xr:uid="{00000000-0005-0000-0000-0000CD070000}"/>
    <cellStyle name="_인원계획표 _부대입찰특별조건및내역송부(최저가)_부대결과_Book1_설계내역서" xfId="5779" xr:uid="{00000000-0005-0000-0000-0000CE070000}"/>
    <cellStyle name="_인원계획표 _부대입찰특별조건및내역송부(최저가)_부대결과_Book1_설계내역서(2차)" xfId="5780" xr:uid="{00000000-0005-0000-0000-0000CF070000}"/>
    <cellStyle name="_인원계획표 _부대입찰특별조건및내역송부(최저가)_부대결과_P-(현리-신팔)" xfId="5781" xr:uid="{00000000-0005-0000-0000-0000D0070000}"/>
    <cellStyle name="_인원계획표 _부대입찰특별조건및내역송부(최저가)_부대결과_P-(현리-신팔)_내역서(최초)" xfId="5782" xr:uid="{00000000-0005-0000-0000-0000D1070000}"/>
    <cellStyle name="_인원계획표 _부대입찰특별조건및내역송부(최저가)_부대결과_P-(현리-신팔)_설계내역서" xfId="5783" xr:uid="{00000000-0005-0000-0000-0000D2070000}"/>
    <cellStyle name="_인원계획표 _부대입찰특별조건및내역송부(최저가)_부대결과_P-(현리-신팔)_설계내역서(2차)" xfId="5784" xr:uid="{00000000-0005-0000-0000-0000D3070000}"/>
    <cellStyle name="_인원계획표 _부대입찰특별조건및내역송부(최저가)_부대결과_내역서(최초)" xfId="5785" xr:uid="{00000000-0005-0000-0000-0000D4070000}"/>
    <cellStyle name="_인원계획표 _부대입찰특별조건및내역송부(최저가)_부대결과_설계내역서" xfId="5786" xr:uid="{00000000-0005-0000-0000-0000D5070000}"/>
    <cellStyle name="_인원계획표 _부대입찰특별조건및내역송부(최저가)_부대결과_설계내역서(2차)" xfId="5787" xr:uid="{00000000-0005-0000-0000-0000D6070000}"/>
    <cellStyle name="_인원계획표 _부대입찰특별조건및내역송부(최저가)_부대결과_현리-신팔도로설계" xfId="5788" xr:uid="{00000000-0005-0000-0000-0000D7070000}"/>
    <cellStyle name="_인원계획표 _부대입찰특별조건및내역송부(최저가)_부대결과_현리-신팔도로설계_내역서(최초)" xfId="5789" xr:uid="{00000000-0005-0000-0000-0000D8070000}"/>
    <cellStyle name="_인원계획표 _부대입찰특별조건및내역송부(최저가)_부대결과_현리-신팔도로설계_설계내역서" xfId="5790" xr:uid="{00000000-0005-0000-0000-0000D9070000}"/>
    <cellStyle name="_인원계획표 _부대입찰특별조건및내역송부(최저가)_부대결과_현리-신팔도로설계_설계내역서(2차)" xfId="5791" xr:uid="{00000000-0005-0000-0000-0000DA070000}"/>
    <cellStyle name="_인원계획표 _부대입찰특별조건및내역송부(최저가)_설계내역서" xfId="5792" xr:uid="{00000000-0005-0000-0000-0000DB070000}"/>
    <cellStyle name="_인원계획표 _부대입찰특별조건및내역송부(최저가)_설계내역서(2차)" xfId="5793" xr:uid="{00000000-0005-0000-0000-0000DC070000}"/>
    <cellStyle name="_인원계획표 _부대입찰특별조건및내역송부(최저가)_현리-신팔도로설계" xfId="5794" xr:uid="{00000000-0005-0000-0000-0000DD070000}"/>
    <cellStyle name="_인원계획표 _부대입찰특별조건및내역송부(최저가)_현리-신팔도로설계_내역서(최초)" xfId="5795" xr:uid="{00000000-0005-0000-0000-0000DE070000}"/>
    <cellStyle name="_인원계획표 _부대입찰특별조건및내역송부(최저가)_현리-신팔도로설계_설계내역서" xfId="5796" xr:uid="{00000000-0005-0000-0000-0000DF070000}"/>
    <cellStyle name="_인원계획표 _부대입찰특별조건및내역송부(최저가)_현리-신팔도로설계_설계내역서(2차)" xfId="5797" xr:uid="{00000000-0005-0000-0000-0000E0070000}"/>
    <cellStyle name="_인원계획표 _설계내역서" xfId="5798" xr:uid="{00000000-0005-0000-0000-0000E1070000}"/>
    <cellStyle name="_인원계획표 _설계내역서(2차)" xfId="5799" xr:uid="{00000000-0005-0000-0000-0000E2070000}"/>
    <cellStyle name="_인원계획표 _이행각서" xfId="5800" xr:uid="{00000000-0005-0000-0000-0000E3070000}"/>
    <cellStyle name="_인원계획표 _적격 " xfId="793" xr:uid="{00000000-0005-0000-0000-0000E4070000}"/>
    <cellStyle name="_인원계획표 _적격 _Book1" xfId="5801" xr:uid="{00000000-0005-0000-0000-0000E5070000}"/>
    <cellStyle name="_인원계획표 _적격 _Book1_내역서(최초)" xfId="5802" xr:uid="{00000000-0005-0000-0000-0000E6070000}"/>
    <cellStyle name="_인원계획표 _적격 _Book1_설계내역서" xfId="5803" xr:uid="{00000000-0005-0000-0000-0000E7070000}"/>
    <cellStyle name="_인원계획표 _적격 _Book1_설계내역서(2차)" xfId="5804" xr:uid="{00000000-0005-0000-0000-0000E8070000}"/>
    <cellStyle name="_인원계획표 _적격 _P-(현리-신팔)" xfId="5805" xr:uid="{00000000-0005-0000-0000-0000E9070000}"/>
    <cellStyle name="_인원계획표 _적격 _P-(현리-신팔)_내역서(최초)" xfId="5806" xr:uid="{00000000-0005-0000-0000-0000EA070000}"/>
    <cellStyle name="_인원계획표 _적격 _P-(현리-신팔)_설계내역서" xfId="5807" xr:uid="{00000000-0005-0000-0000-0000EB070000}"/>
    <cellStyle name="_인원계획표 _적격 _P-(현리-신팔)_설계내역서(2차)" xfId="5808" xr:uid="{00000000-0005-0000-0000-0000EC070000}"/>
    <cellStyle name="_인원계획표 _적격 _p-하남강일1" xfId="5809" xr:uid="{00000000-0005-0000-0000-0000ED070000}"/>
    <cellStyle name="_인원계획표 _적격 _p-하남강일1_내역서(최초)" xfId="5810" xr:uid="{00000000-0005-0000-0000-0000EE070000}"/>
    <cellStyle name="_인원계획표 _적격 _p-하남강일1_설계내역서" xfId="5811" xr:uid="{00000000-0005-0000-0000-0000EF070000}"/>
    <cellStyle name="_인원계획표 _적격 _p-하남강일1_설계내역서(2차)" xfId="5812" xr:uid="{00000000-0005-0000-0000-0000F0070000}"/>
    <cellStyle name="_인원계획표 _적격 _내역서(최초)" xfId="5813" xr:uid="{00000000-0005-0000-0000-0000F1070000}"/>
    <cellStyle name="_인원계획표 _적격 _부대결과" xfId="5814" xr:uid="{00000000-0005-0000-0000-0000F2070000}"/>
    <cellStyle name="_인원계획표 _적격 _부대결과_Book1" xfId="5815" xr:uid="{00000000-0005-0000-0000-0000F3070000}"/>
    <cellStyle name="_인원계획표 _적격 _부대결과_Book1_내역서(최초)" xfId="5816" xr:uid="{00000000-0005-0000-0000-0000F4070000}"/>
    <cellStyle name="_인원계획표 _적격 _부대결과_Book1_설계내역서" xfId="5817" xr:uid="{00000000-0005-0000-0000-0000F5070000}"/>
    <cellStyle name="_인원계획표 _적격 _부대결과_Book1_설계내역서(2차)" xfId="5818" xr:uid="{00000000-0005-0000-0000-0000F6070000}"/>
    <cellStyle name="_인원계획표 _적격 _부대결과_P-(현리-신팔)" xfId="5819" xr:uid="{00000000-0005-0000-0000-0000F7070000}"/>
    <cellStyle name="_인원계획표 _적격 _부대결과_P-(현리-신팔)_내역서(최초)" xfId="5820" xr:uid="{00000000-0005-0000-0000-0000F8070000}"/>
    <cellStyle name="_인원계획표 _적격 _부대결과_P-(현리-신팔)_설계내역서" xfId="5821" xr:uid="{00000000-0005-0000-0000-0000F9070000}"/>
    <cellStyle name="_인원계획표 _적격 _부대결과_P-(현리-신팔)_설계내역서(2차)" xfId="5822" xr:uid="{00000000-0005-0000-0000-0000FA070000}"/>
    <cellStyle name="_인원계획표 _적격 _부대결과_내역서(최초)" xfId="5823" xr:uid="{00000000-0005-0000-0000-0000FB070000}"/>
    <cellStyle name="_인원계획표 _적격 _부대결과_설계내역서" xfId="5824" xr:uid="{00000000-0005-0000-0000-0000FC070000}"/>
    <cellStyle name="_인원계획표 _적격 _부대결과_설계내역서(2차)" xfId="5825" xr:uid="{00000000-0005-0000-0000-0000FD070000}"/>
    <cellStyle name="_인원계획표 _적격 _부대결과_현리-신팔도로설계" xfId="5826" xr:uid="{00000000-0005-0000-0000-0000FE070000}"/>
    <cellStyle name="_인원계획표 _적격 _부대결과_현리-신팔도로설계_내역서(최초)" xfId="5827" xr:uid="{00000000-0005-0000-0000-0000FF070000}"/>
    <cellStyle name="_인원계획표 _적격 _부대결과_현리-신팔도로설계_설계내역서" xfId="5828" xr:uid="{00000000-0005-0000-0000-000000080000}"/>
    <cellStyle name="_인원계획표 _적격 _부대결과_현리-신팔도로설계_설계내역서(2차)" xfId="5829" xr:uid="{00000000-0005-0000-0000-000001080000}"/>
    <cellStyle name="_인원계획표 _적격 _부대입찰특별조건및내역송부(최저가)" xfId="5830" xr:uid="{00000000-0005-0000-0000-000002080000}"/>
    <cellStyle name="_인원계획표 _적격 _부대입찰특별조건및내역송부(최저가)_Book1" xfId="5831" xr:uid="{00000000-0005-0000-0000-000003080000}"/>
    <cellStyle name="_인원계획표 _적격 _부대입찰특별조건및내역송부(최저가)_Book1_내역서(최초)" xfId="5832" xr:uid="{00000000-0005-0000-0000-000004080000}"/>
    <cellStyle name="_인원계획표 _적격 _부대입찰특별조건및내역송부(최저가)_Book1_설계내역서" xfId="5833" xr:uid="{00000000-0005-0000-0000-000005080000}"/>
    <cellStyle name="_인원계획표 _적격 _부대입찰특별조건및내역송부(최저가)_Book1_설계내역서(2차)" xfId="5834" xr:uid="{00000000-0005-0000-0000-000006080000}"/>
    <cellStyle name="_인원계획표 _적격 _부대입찰특별조건및내역송부(최저가)_P-(현리-신팔)" xfId="5835" xr:uid="{00000000-0005-0000-0000-000007080000}"/>
    <cellStyle name="_인원계획표 _적격 _부대입찰특별조건및내역송부(최저가)_P-(현리-신팔)_내역서(최초)" xfId="5836" xr:uid="{00000000-0005-0000-0000-000008080000}"/>
    <cellStyle name="_인원계획표 _적격 _부대입찰특별조건및내역송부(최저가)_P-(현리-신팔)_설계내역서" xfId="5837" xr:uid="{00000000-0005-0000-0000-000009080000}"/>
    <cellStyle name="_인원계획표 _적격 _부대입찰특별조건및내역송부(최저가)_P-(현리-신팔)_설계내역서(2차)" xfId="5838" xr:uid="{00000000-0005-0000-0000-00000A080000}"/>
    <cellStyle name="_인원계획표 _적격 _부대입찰특별조건및내역송부(최저가)_내역서(최초)" xfId="5839" xr:uid="{00000000-0005-0000-0000-00000B080000}"/>
    <cellStyle name="_인원계획표 _적격 _부대입찰특별조건및내역송부(최저가)_부대결과" xfId="5840" xr:uid="{00000000-0005-0000-0000-00000C080000}"/>
    <cellStyle name="_인원계획표 _적격 _부대입찰특별조건및내역송부(최저가)_부대결과_Book1" xfId="5841" xr:uid="{00000000-0005-0000-0000-00000D080000}"/>
    <cellStyle name="_인원계획표 _적격 _부대입찰특별조건및내역송부(최저가)_부대결과_Book1_내역서(최초)" xfId="5842" xr:uid="{00000000-0005-0000-0000-00000E080000}"/>
    <cellStyle name="_인원계획표 _적격 _부대입찰특별조건및내역송부(최저가)_부대결과_Book1_설계내역서" xfId="5843" xr:uid="{00000000-0005-0000-0000-00000F080000}"/>
    <cellStyle name="_인원계획표 _적격 _부대입찰특별조건및내역송부(최저가)_부대결과_Book1_설계내역서(2차)" xfId="5844" xr:uid="{00000000-0005-0000-0000-000010080000}"/>
    <cellStyle name="_인원계획표 _적격 _부대입찰특별조건및내역송부(최저가)_부대결과_P-(현리-신팔)" xfId="5845" xr:uid="{00000000-0005-0000-0000-000011080000}"/>
    <cellStyle name="_인원계획표 _적격 _부대입찰특별조건및내역송부(최저가)_부대결과_P-(현리-신팔)_내역서(최초)" xfId="5846" xr:uid="{00000000-0005-0000-0000-000012080000}"/>
    <cellStyle name="_인원계획표 _적격 _부대입찰특별조건및내역송부(최저가)_부대결과_P-(현리-신팔)_설계내역서" xfId="5847" xr:uid="{00000000-0005-0000-0000-000013080000}"/>
    <cellStyle name="_인원계획표 _적격 _부대입찰특별조건및내역송부(최저가)_부대결과_P-(현리-신팔)_설계내역서(2차)" xfId="5848" xr:uid="{00000000-0005-0000-0000-000014080000}"/>
    <cellStyle name="_인원계획표 _적격 _부대입찰특별조건및내역송부(최저가)_부대결과_내역서(최초)" xfId="5849" xr:uid="{00000000-0005-0000-0000-000015080000}"/>
    <cellStyle name="_인원계획표 _적격 _부대입찰특별조건및내역송부(최저가)_부대결과_설계내역서" xfId="5850" xr:uid="{00000000-0005-0000-0000-000016080000}"/>
    <cellStyle name="_인원계획표 _적격 _부대입찰특별조건및내역송부(최저가)_부대결과_설계내역서(2차)" xfId="5851" xr:uid="{00000000-0005-0000-0000-000017080000}"/>
    <cellStyle name="_인원계획표 _적격 _부대입찰특별조건및내역송부(최저가)_부대결과_현리-신팔도로설계" xfId="5852" xr:uid="{00000000-0005-0000-0000-000018080000}"/>
    <cellStyle name="_인원계획표 _적격 _부대입찰특별조건및내역송부(최저가)_부대결과_현리-신팔도로설계_내역서(최초)" xfId="5853" xr:uid="{00000000-0005-0000-0000-000019080000}"/>
    <cellStyle name="_인원계획표 _적격 _부대입찰특별조건및내역송부(최저가)_부대결과_현리-신팔도로설계_설계내역서" xfId="5854" xr:uid="{00000000-0005-0000-0000-00001A080000}"/>
    <cellStyle name="_인원계획표 _적격 _부대입찰특별조건및내역송부(최저가)_부대결과_현리-신팔도로설계_설계내역서(2차)" xfId="5855" xr:uid="{00000000-0005-0000-0000-00001B080000}"/>
    <cellStyle name="_인원계획표 _적격 _부대입찰특별조건및내역송부(최저가)_설계내역서" xfId="5856" xr:uid="{00000000-0005-0000-0000-00001C080000}"/>
    <cellStyle name="_인원계획표 _적격 _부대입찰특별조건및내역송부(최저가)_설계내역서(2차)" xfId="5857" xr:uid="{00000000-0005-0000-0000-00001D080000}"/>
    <cellStyle name="_인원계획표 _적격 _부대입찰특별조건및내역송부(최저가)_현리-신팔도로설계" xfId="5858" xr:uid="{00000000-0005-0000-0000-00001E080000}"/>
    <cellStyle name="_인원계획표 _적격 _부대입찰특별조건및내역송부(최저가)_현리-신팔도로설계_내역서(최초)" xfId="5859" xr:uid="{00000000-0005-0000-0000-00001F080000}"/>
    <cellStyle name="_인원계획표 _적격 _부대입찰특별조건및내역송부(최저가)_현리-신팔도로설계_설계내역서" xfId="5860" xr:uid="{00000000-0005-0000-0000-000020080000}"/>
    <cellStyle name="_인원계획표 _적격 _부대입찰특별조건및내역송부(최저가)_현리-신팔도로설계_설계내역서(2차)" xfId="5861" xr:uid="{00000000-0005-0000-0000-000021080000}"/>
    <cellStyle name="_인원계획표 _적격 _설계내역서" xfId="5862" xr:uid="{00000000-0005-0000-0000-000022080000}"/>
    <cellStyle name="_인원계획표 _적격 _설계내역서(2차)" xfId="5863" xr:uid="{00000000-0005-0000-0000-000023080000}"/>
    <cellStyle name="_인원계획표 _적격 _투찰" xfId="5864" xr:uid="{00000000-0005-0000-0000-000024080000}"/>
    <cellStyle name="_인원계획표 _적격 _투찰_Book1" xfId="5865" xr:uid="{00000000-0005-0000-0000-000025080000}"/>
    <cellStyle name="_인원계획표 _적격 _투찰_Book1_내역서(최초)" xfId="5866" xr:uid="{00000000-0005-0000-0000-000026080000}"/>
    <cellStyle name="_인원계획표 _적격 _투찰_Book1_설계내역서" xfId="5867" xr:uid="{00000000-0005-0000-0000-000027080000}"/>
    <cellStyle name="_인원계획표 _적격 _투찰_Book1_설계내역서(2차)" xfId="5868" xr:uid="{00000000-0005-0000-0000-000028080000}"/>
    <cellStyle name="_인원계획표 _적격 _투찰_P-(현리-신팔)" xfId="5869" xr:uid="{00000000-0005-0000-0000-000029080000}"/>
    <cellStyle name="_인원계획표 _적격 _투찰_P-(현리-신팔)_내역서(최초)" xfId="5870" xr:uid="{00000000-0005-0000-0000-00002A080000}"/>
    <cellStyle name="_인원계획표 _적격 _투찰_P-(현리-신팔)_설계내역서" xfId="5871" xr:uid="{00000000-0005-0000-0000-00002B080000}"/>
    <cellStyle name="_인원계획표 _적격 _투찰_P-(현리-신팔)_설계내역서(2차)" xfId="5872" xr:uid="{00000000-0005-0000-0000-00002C080000}"/>
    <cellStyle name="_인원계획표 _적격 _투찰_내역서(최초)" xfId="5873" xr:uid="{00000000-0005-0000-0000-00002D080000}"/>
    <cellStyle name="_인원계획표 _적격 _투찰_부대결과" xfId="5874" xr:uid="{00000000-0005-0000-0000-00002E080000}"/>
    <cellStyle name="_인원계획표 _적격 _투찰_부대결과_Book1" xfId="5875" xr:uid="{00000000-0005-0000-0000-00002F080000}"/>
    <cellStyle name="_인원계획표 _적격 _투찰_부대결과_Book1_내역서(최초)" xfId="5876" xr:uid="{00000000-0005-0000-0000-000030080000}"/>
    <cellStyle name="_인원계획표 _적격 _투찰_부대결과_Book1_설계내역서" xfId="5877" xr:uid="{00000000-0005-0000-0000-000031080000}"/>
    <cellStyle name="_인원계획표 _적격 _투찰_부대결과_Book1_설계내역서(2차)" xfId="5878" xr:uid="{00000000-0005-0000-0000-000032080000}"/>
    <cellStyle name="_인원계획표 _적격 _투찰_부대결과_P-(현리-신팔)" xfId="5879" xr:uid="{00000000-0005-0000-0000-000033080000}"/>
    <cellStyle name="_인원계획표 _적격 _투찰_부대결과_P-(현리-신팔)_내역서(최초)" xfId="5880" xr:uid="{00000000-0005-0000-0000-000034080000}"/>
    <cellStyle name="_인원계획표 _적격 _투찰_부대결과_P-(현리-신팔)_설계내역서" xfId="5881" xr:uid="{00000000-0005-0000-0000-000035080000}"/>
    <cellStyle name="_인원계획표 _적격 _투찰_부대결과_P-(현리-신팔)_설계내역서(2차)" xfId="5882" xr:uid="{00000000-0005-0000-0000-000036080000}"/>
    <cellStyle name="_인원계획표 _적격 _투찰_부대결과_내역서(최초)" xfId="5883" xr:uid="{00000000-0005-0000-0000-000037080000}"/>
    <cellStyle name="_인원계획표 _적격 _투찰_부대결과_설계내역서" xfId="5884" xr:uid="{00000000-0005-0000-0000-000038080000}"/>
    <cellStyle name="_인원계획표 _적격 _투찰_부대결과_설계내역서(2차)" xfId="5885" xr:uid="{00000000-0005-0000-0000-000039080000}"/>
    <cellStyle name="_인원계획표 _적격 _투찰_부대결과_현리-신팔도로설계" xfId="5886" xr:uid="{00000000-0005-0000-0000-00003A080000}"/>
    <cellStyle name="_인원계획표 _적격 _투찰_부대결과_현리-신팔도로설계_내역서(최초)" xfId="5887" xr:uid="{00000000-0005-0000-0000-00003B080000}"/>
    <cellStyle name="_인원계획표 _적격 _투찰_부대결과_현리-신팔도로설계_설계내역서" xfId="5888" xr:uid="{00000000-0005-0000-0000-00003C080000}"/>
    <cellStyle name="_인원계획표 _적격 _투찰_부대결과_현리-신팔도로설계_설계내역서(2차)" xfId="5889" xr:uid="{00000000-0005-0000-0000-00003D080000}"/>
    <cellStyle name="_인원계획표 _적격 _투찰_설계내역서" xfId="5890" xr:uid="{00000000-0005-0000-0000-00003E080000}"/>
    <cellStyle name="_인원계획표 _적격 _투찰_설계내역서(2차)" xfId="5891" xr:uid="{00000000-0005-0000-0000-00003F080000}"/>
    <cellStyle name="_인원계획표 _적격 _투찰_현리-신팔도로설계" xfId="5892" xr:uid="{00000000-0005-0000-0000-000040080000}"/>
    <cellStyle name="_인원계획표 _적격 _투찰_현리-신팔도로설계_내역서(최초)" xfId="5893" xr:uid="{00000000-0005-0000-0000-000041080000}"/>
    <cellStyle name="_인원계획표 _적격 _투찰_현리-신팔도로설계_설계내역서" xfId="5894" xr:uid="{00000000-0005-0000-0000-000042080000}"/>
    <cellStyle name="_인원계획표 _적격 _투찰_현리-신팔도로설계_설계내역서(2차)" xfId="5895" xr:uid="{00000000-0005-0000-0000-000043080000}"/>
    <cellStyle name="_인원계획표 _적격 _현리-신팔도로설계" xfId="5896" xr:uid="{00000000-0005-0000-0000-000044080000}"/>
    <cellStyle name="_인원계획표 _적격 _현리-신팔도로설계_내역서(최초)" xfId="5897" xr:uid="{00000000-0005-0000-0000-000045080000}"/>
    <cellStyle name="_인원계획표 _적격 _현리-신팔도로설계_설계내역서" xfId="5898" xr:uid="{00000000-0005-0000-0000-000046080000}"/>
    <cellStyle name="_인원계획표 _적격 _현리-신팔도로설계_설계내역서(2차)" xfId="5899" xr:uid="{00000000-0005-0000-0000-000047080000}"/>
    <cellStyle name="_인원계획표 _투찰" xfId="5900" xr:uid="{00000000-0005-0000-0000-000048080000}"/>
    <cellStyle name="_인원계획표 _투찰_Book1" xfId="5901" xr:uid="{00000000-0005-0000-0000-000049080000}"/>
    <cellStyle name="_인원계획표 _투찰_Book1_내역서(최초)" xfId="5902" xr:uid="{00000000-0005-0000-0000-00004A080000}"/>
    <cellStyle name="_인원계획표 _투찰_Book1_설계내역서" xfId="5903" xr:uid="{00000000-0005-0000-0000-00004B080000}"/>
    <cellStyle name="_인원계획표 _투찰_Book1_설계내역서(2차)" xfId="5904" xr:uid="{00000000-0005-0000-0000-00004C080000}"/>
    <cellStyle name="_인원계획표 _투찰_P-(현리-신팔)" xfId="5905" xr:uid="{00000000-0005-0000-0000-00004D080000}"/>
    <cellStyle name="_인원계획표 _투찰_P-(현리-신팔)_내역서(최초)" xfId="5906" xr:uid="{00000000-0005-0000-0000-00004E080000}"/>
    <cellStyle name="_인원계획표 _투찰_P-(현리-신팔)_설계내역서" xfId="5907" xr:uid="{00000000-0005-0000-0000-00004F080000}"/>
    <cellStyle name="_인원계획표 _투찰_P-(현리-신팔)_설계내역서(2차)" xfId="5908" xr:uid="{00000000-0005-0000-0000-000050080000}"/>
    <cellStyle name="_인원계획표 _투찰_내역서(최초)" xfId="5909" xr:uid="{00000000-0005-0000-0000-000051080000}"/>
    <cellStyle name="_인원계획표 _투찰_부대결과" xfId="5910" xr:uid="{00000000-0005-0000-0000-000052080000}"/>
    <cellStyle name="_인원계획표 _투찰_부대결과_Book1" xfId="5911" xr:uid="{00000000-0005-0000-0000-000053080000}"/>
    <cellStyle name="_인원계획표 _투찰_부대결과_Book1_내역서(최초)" xfId="5912" xr:uid="{00000000-0005-0000-0000-000054080000}"/>
    <cellStyle name="_인원계획표 _투찰_부대결과_Book1_설계내역서" xfId="5913" xr:uid="{00000000-0005-0000-0000-000055080000}"/>
    <cellStyle name="_인원계획표 _투찰_부대결과_Book1_설계내역서(2차)" xfId="5914" xr:uid="{00000000-0005-0000-0000-000056080000}"/>
    <cellStyle name="_인원계획표 _투찰_부대결과_P-(현리-신팔)" xfId="5915" xr:uid="{00000000-0005-0000-0000-000057080000}"/>
    <cellStyle name="_인원계획표 _투찰_부대결과_P-(현리-신팔)_내역서(최초)" xfId="5916" xr:uid="{00000000-0005-0000-0000-000058080000}"/>
    <cellStyle name="_인원계획표 _투찰_부대결과_P-(현리-신팔)_설계내역서" xfId="5917" xr:uid="{00000000-0005-0000-0000-000059080000}"/>
    <cellStyle name="_인원계획표 _투찰_부대결과_P-(현리-신팔)_설계내역서(2차)" xfId="5918" xr:uid="{00000000-0005-0000-0000-00005A080000}"/>
    <cellStyle name="_인원계획표 _투찰_부대결과_내역서(최초)" xfId="5919" xr:uid="{00000000-0005-0000-0000-00005B080000}"/>
    <cellStyle name="_인원계획표 _투찰_부대결과_설계내역서" xfId="5920" xr:uid="{00000000-0005-0000-0000-00005C080000}"/>
    <cellStyle name="_인원계획표 _투찰_부대결과_설계내역서(2차)" xfId="5921" xr:uid="{00000000-0005-0000-0000-00005D080000}"/>
    <cellStyle name="_인원계획표 _투찰_부대결과_현리-신팔도로설계" xfId="5922" xr:uid="{00000000-0005-0000-0000-00005E080000}"/>
    <cellStyle name="_인원계획표 _투찰_부대결과_현리-신팔도로설계_내역서(최초)" xfId="5923" xr:uid="{00000000-0005-0000-0000-00005F080000}"/>
    <cellStyle name="_인원계획표 _투찰_부대결과_현리-신팔도로설계_설계내역서" xfId="5924" xr:uid="{00000000-0005-0000-0000-000060080000}"/>
    <cellStyle name="_인원계획표 _투찰_부대결과_현리-신팔도로설계_설계내역서(2차)" xfId="5925" xr:uid="{00000000-0005-0000-0000-000061080000}"/>
    <cellStyle name="_인원계획표 _투찰_설계내역서" xfId="5926" xr:uid="{00000000-0005-0000-0000-000062080000}"/>
    <cellStyle name="_인원계획표 _투찰_설계내역서(2차)" xfId="5927" xr:uid="{00000000-0005-0000-0000-000063080000}"/>
    <cellStyle name="_인원계획표 _투찰_현리-신팔도로설계" xfId="5928" xr:uid="{00000000-0005-0000-0000-000064080000}"/>
    <cellStyle name="_인원계획표 _투찰_현리-신팔도로설계_내역서(최초)" xfId="5929" xr:uid="{00000000-0005-0000-0000-000065080000}"/>
    <cellStyle name="_인원계획표 _투찰_현리-신팔도로설계_설계내역서" xfId="5930" xr:uid="{00000000-0005-0000-0000-000066080000}"/>
    <cellStyle name="_인원계획표 _투찰_현리-신팔도로설계_설계내역서(2차)" xfId="5931" xr:uid="{00000000-0005-0000-0000-000067080000}"/>
    <cellStyle name="_인원계획표 _포기각서" xfId="5932" xr:uid="{00000000-0005-0000-0000-000068080000}"/>
    <cellStyle name="_인원계획표 _현리-신팔도로설계" xfId="5933" xr:uid="{00000000-0005-0000-0000-000069080000}"/>
    <cellStyle name="_인원계획표 _현리-신팔도로설계_내역서(최초)" xfId="5934" xr:uid="{00000000-0005-0000-0000-00006A080000}"/>
    <cellStyle name="_인원계획표 _현리-신팔도로설계_설계내역서" xfId="5935" xr:uid="{00000000-0005-0000-0000-00006B080000}"/>
    <cellStyle name="_인원계획표 _현리-신팔도로설계_설계내역서(2차)" xfId="5936" xr:uid="{00000000-0005-0000-0000-00006C080000}"/>
    <cellStyle name="_인원계획표 _현설양식" xfId="5937" xr:uid="{00000000-0005-0000-0000-00006D080000}"/>
    <cellStyle name="_인원계획표 _현장설명" xfId="5938" xr:uid="{00000000-0005-0000-0000-00006E080000}"/>
    <cellStyle name="_입찰표지 " xfId="794" xr:uid="{00000000-0005-0000-0000-00006F080000}"/>
    <cellStyle name="_입찰표지 _Book1" xfId="5939" xr:uid="{00000000-0005-0000-0000-000070080000}"/>
    <cellStyle name="_입찰표지 _Book1_내역서(최초)" xfId="5940" xr:uid="{00000000-0005-0000-0000-000071080000}"/>
    <cellStyle name="_입찰표지 _Book1_설계내역서" xfId="5941" xr:uid="{00000000-0005-0000-0000-000072080000}"/>
    <cellStyle name="_입찰표지 _Book1_설계내역서(2차)" xfId="5942" xr:uid="{00000000-0005-0000-0000-000073080000}"/>
    <cellStyle name="_입찰표지 _P-(현리-신팔)" xfId="5943" xr:uid="{00000000-0005-0000-0000-000074080000}"/>
    <cellStyle name="_입찰표지 _P-(현리-신팔)_내역서(최초)" xfId="5944" xr:uid="{00000000-0005-0000-0000-000075080000}"/>
    <cellStyle name="_입찰표지 _P-(현리-신팔)_설계내역서" xfId="5945" xr:uid="{00000000-0005-0000-0000-000076080000}"/>
    <cellStyle name="_입찰표지 _P-(현리-신팔)_설계내역서(2차)" xfId="5946" xr:uid="{00000000-0005-0000-0000-000077080000}"/>
    <cellStyle name="_입찰표지 _p-하남강일1" xfId="5947" xr:uid="{00000000-0005-0000-0000-000078080000}"/>
    <cellStyle name="_입찰표지 _p-하남강일1_내역서(최초)" xfId="5948" xr:uid="{00000000-0005-0000-0000-000079080000}"/>
    <cellStyle name="_입찰표지 _p-하남강일1_설계내역서" xfId="5949" xr:uid="{00000000-0005-0000-0000-00007A080000}"/>
    <cellStyle name="_입찰표지 _p-하남강일1_설계내역서(2차)" xfId="5950" xr:uid="{00000000-0005-0000-0000-00007B080000}"/>
    <cellStyle name="_입찰표지 _내역서(최초)" xfId="5951" xr:uid="{00000000-0005-0000-0000-00007C080000}"/>
    <cellStyle name="_입찰표지 _도급내역서(01년1월)" xfId="5952" xr:uid="{00000000-0005-0000-0000-00007D080000}"/>
    <cellStyle name="_입찰표지 _도급내역서(최종)" xfId="5953" xr:uid="{00000000-0005-0000-0000-00007E080000}"/>
    <cellStyle name="_입찰표지 _부대결과" xfId="5954" xr:uid="{00000000-0005-0000-0000-00007F080000}"/>
    <cellStyle name="_입찰표지 _부대결과_Book1" xfId="5955" xr:uid="{00000000-0005-0000-0000-000080080000}"/>
    <cellStyle name="_입찰표지 _부대결과_Book1_내역서(최초)" xfId="5956" xr:uid="{00000000-0005-0000-0000-000081080000}"/>
    <cellStyle name="_입찰표지 _부대결과_Book1_설계내역서" xfId="5957" xr:uid="{00000000-0005-0000-0000-000082080000}"/>
    <cellStyle name="_입찰표지 _부대결과_Book1_설계내역서(2차)" xfId="5958" xr:uid="{00000000-0005-0000-0000-000083080000}"/>
    <cellStyle name="_입찰표지 _부대결과_P-(현리-신팔)" xfId="5959" xr:uid="{00000000-0005-0000-0000-000084080000}"/>
    <cellStyle name="_입찰표지 _부대결과_P-(현리-신팔)_내역서(최초)" xfId="5960" xr:uid="{00000000-0005-0000-0000-000085080000}"/>
    <cellStyle name="_입찰표지 _부대결과_P-(현리-신팔)_설계내역서" xfId="5961" xr:uid="{00000000-0005-0000-0000-000086080000}"/>
    <cellStyle name="_입찰표지 _부대결과_P-(현리-신팔)_설계내역서(2차)" xfId="5962" xr:uid="{00000000-0005-0000-0000-000087080000}"/>
    <cellStyle name="_입찰표지 _부대결과_내역서(최초)" xfId="5963" xr:uid="{00000000-0005-0000-0000-000088080000}"/>
    <cellStyle name="_입찰표지 _부대결과_설계내역서" xfId="5964" xr:uid="{00000000-0005-0000-0000-000089080000}"/>
    <cellStyle name="_입찰표지 _부대결과_설계내역서(2차)" xfId="5965" xr:uid="{00000000-0005-0000-0000-00008A080000}"/>
    <cellStyle name="_입찰표지 _부대결과_현리-신팔도로설계" xfId="5966" xr:uid="{00000000-0005-0000-0000-00008B080000}"/>
    <cellStyle name="_입찰표지 _부대결과_현리-신팔도로설계_내역서(최초)" xfId="5967" xr:uid="{00000000-0005-0000-0000-00008C080000}"/>
    <cellStyle name="_입찰표지 _부대결과_현리-신팔도로설계_설계내역서" xfId="5968" xr:uid="{00000000-0005-0000-0000-00008D080000}"/>
    <cellStyle name="_입찰표지 _부대결과_현리-신팔도로설계_설계내역서(2차)" xfId="5969" xr:uid="{00000000-0005-0000-0000-00008E080000}"/>
    <cellStyle name="_입찰표지 _부대입찰특별조건및내역송부(최저가)" xfId="5970" xr:uid="{00000000-0005-0000-0000-00008F080000}"/>
    <cellStyle name="_입찰표지 _부대입찰특별조건및내역송부(최저가)_Book1" xfId="5971" xr:uid="{00000000-0005-0000-0000-000090080000}"/>
    <cellStyle name="_입찰표지 _부대입찰특별조건및내역송부(최저가)_Book1_내역서(최초)" xfId="5972" xr:uid="{00000000-0005-0000-0000-000091080000}"/>
    <cellStyle name="_입찰표지 _부대입찰특별조건및내역송부(최저가)_Book1_설계내역서" xfId="5973" xr:uid="{00000000-0005-0000-0000-000092080000}"/>
    <cellStyle name="_입찰표지 _부대입찰특별조건및내역송부(최저가)_Book1_설계내역서(2차)" xfId="5974" xr:uid="{00000000-0005-0000-0000-000093080000}"/>
    <cellStyle name="_입찰표지 _부대입찰특별조건및내역송부(최저가)_P-(현리-신팔)" xfId="5975" xr:uid="{00000000-0005-0000-0000-000094080000}"/>
    <cellStyle name="_입찰표지 _부대입찰특별조건및내역송부(최저가)_P-(현리-신팔)_내역서(최초)" xfId="5976" xr:uid="{00000000-0005-0000-0000-000095080000}"/>
    <cellStyle name="_입찰표지 _부대입찰특별조건및내역송부(최저가)_P-(현리-신팔)_설계내역서" xfId="5977" xr:uid="{00000000-0005-0000-0000-000096080000}"/>
    <cellStyle name="_입찰표지 _부대입찰특별조건및내역송부(최저가)_P-(현리-신팔)_설계내역서(2차)" xfId="5978" xr:uid="{00000000-0005-0000-0000-000097080000}"/>
    <cellStyle name="_입찰표지 _부대입찰특별조건및내역송부(최저가)_내역서(최초)" xfId="5979" xr:uid="{00000000-0005-0000-0000-000098080000}"/>
    <cellStyle name="_입찰표지 _부대입찰특별조건및내역송부(최저가)_부대결과" xfId="5980" xr:uid="{00000000-0005-0000-0000-000099080000}"/>
    <cellStyle name="_입찰표지 _부대입찰특별조건및내역송부(최저가)_부대결과_Book1" xfId="5981" xr:uid="{00000000-0005-0000-0000-00009A080000}"/>
    <cellStyle name="_입찰표지 _부대입찰특별조건및내역송부(최저가)_부대결과_Book1_내역서(최초)" xfId="5982" xr:uid="{00000000-0005-0000-0000-00009B080000}"/>
    <cellStyle name="_입찰표지 _부대입찰특별조건및내역송부(최저가)_부대결과_Book1_설계내역서" xfId="5983" xr:uid="{00000000-0005-0000-0000-00009C080000}"/>
    <cellStyle name="_입찰표지 _부대입찰특별조건및내역송부(최저가)_부대결과_Book1_설계내역서(2차)" xfId="5984" xr:uid="{00000000-0005-0000-0000-00009D080000}"/>
    <cellStyle name="_입찰표지 _부대입찰특별조건및내역송부(최저가)_부대결과_P-(현리-신팔)" xfId="5985" xr:uid="{00000000-0005-0000-0000-00009E080000}"/>
    <cellStyle name="_입찰표지 _부대입찰특별조건및내역송부(최저가)_부대결과_P-(현리-신팔)_내역서(최초)" xfId="5986" xr:uid="{00000000-0005-0000-0000-00009F080000}"/>
    <cellStyle name="_입찰표지 _부대입찰특별조건및내역송부(최저가)_부대결과_P-(현리-신팔)_설계내역서" xfId="5987" xr:uid="{00000000-0005-0000-0000-0000A0080000}"/>
    <cellStyle name="_입찰표지 _부대입찰특별조건및내역송부(최저가)_부대결과_P-(현리-신팔)_설계내역서(2차)" xfId="5988" xr:uid="{00000000-0005-0000-0000-0000A1080000}"/>
    <cellStyle name="_입찰표지 _부대입찰특별조건및내역송부(최저가)_부대결과_내역서(최초)" xfId="5989" xr:uid="{00000000-0005-0000-0000-0000A2080000}"/>
    <cellStyle name="_입찰표지 _부대입찰특별조건및내역송부(최저가)_부대결과_설계내역서" xfId="5990" xr:uid="{00000000-0005-0000-0000-0000A3080000}"/>
    <cellStyle name="_입찰표지 _부대입찰특별조건및내역송부(최저가)_부대결과_설계내역서(2차)" xfId="5991" xr:uid="{00000000-0005-0000-0000-0000A4080000}"/>
    <cellStyle name="_입찰표지 _부대입찰특별조건및내역송부(최저가)_부대결과_현리-신팔도로설계" xfId="5992" xr:uid="{00000000-0005-0000-0000-0000A5080000}"/>
    <cellStyle name="_입찰표지 _부대입찰특별조건및내역송부(최저가)_부대결과_현리-신팔도로설계_내역서(최초)" xfId="5993" xr:uid="{00000000-0005-0000-0000-0000A6080000}"/>
    <cellStyle name="_입찰표지 _부대입찰특별조건및내역송부(최저가)_부대결과_현리-신팔도로설계_설계내역서" xfId="5994" xr:uid="{00000000-0005-0000-0000-0000A7080000}"/>
    <cellStyle name="_입찰표지 _부대입찰특별조건및내역송부(최저가)_부대결과_현리-신팔도로설계_설계내역서(2차)" xfId="5995" xr:uid="{00000000-0005-0000-0000-0000A8080000}"/>
    <cellStyle name="_입찰표지 _부대입찰특별조건및내역송부(최저가)_설계내역서" xfId="5996" xr:uid="{00000000-0005-0000-0000-0000A9080000}"/>
    <cellStyle name="_입찰표지 _부대입찰특별조건및내역송부(최저가)_설계내역서(2차)" xfId="5997" xr:uid="{00000000-0005-0000-0000-0000AA080000}"/>
    <cellStyle name="_입찰표지 _부대입찰특별조건및내역송부(최저가)_현리-신팔도로설계" xfId="5998" xr:uid="{00000000-0005-0000-0000-0000AB080000}"/>
    <cellStyle name="_입찰표지 _부대입찰특별조건및내역송부(최저가)_현리-신팔도로설계_내역서(최초)" xfId="5999" xr:uid="{00000000-0005-0000-0000-0000AC080000}"/>
    <cellStyle name="_입찰표지 _부대입찰특별조건및내역송부(최저가)_현리-신팔도로설계_설계내역서" xfId="6000" xr:uid="{00000000-0005-0000-0000-0000AD080000}"/>
    <cellStyle name="_입찰표지 _부대입찰특별조건및내역송부(최저가)_현리-신팔도로설계_설계내역서(2차)" xfId="6001" xr:uid="{00000000-0005-0000-0000-0000AE080000}"/>
    <cellStyle name="_입찰표지 _설계내역서" xfId="6002" xr:uid="{00000000-0005-0000-0000-0000AF080000}"/>
    <cellStyle name="_입찰표지 _설계내역서(2차)" xfId="6003" xr:uid="{00000000-0005-0000-0000-0000B0080000}"/>
    <cellStyle name="_입찰표지 _이행각서" xfId="6004" xr:uid="{00000000-0005-0000-0000-0000B1080000}"/>
    <cellStyle name="_입찰표지 _투찰" xfId="6005" xr:uid="{00000000-0005-0000-0000-0000B2080000}"/>
    <cellStyle name="_입찰표지 _투찰_Book1" xfId="6006" xr:uid="{00000000-0005-0000-0000-0000B3080000}"/>
    <cellStyle name="_입찰표지 _투찰_Book1_내역서(최초)" xfId="6007" xr:uid="{00000000-0005-0000-0000-0000B4080000}"/>
    <cellStyle name="_입찰표지 _투찰_Book1_설계내역서" xfId="6008" xr:uid="{00000000-0005-0000-0000-0000B5080000}"/>
    <cellStyle name="_입찰표지 _투찰_Book1_설계내역서(2차)" xfId="6009" xr:uid="{00000000-0005-0000-0000-0000B6080000}"/>
    <cellStyle name="_입찰표지 _투찰_P-(현리-신팔)" xfId="6010" xr:uid="{00000000-0005-0000-0000-0000B7080000}"/>
    <cellStyle name="_입찰표지 _투찰_P-(현리-신팔)_내역서(최초)" xfId="6011" xr:uid="{00000000-0005-0000-0000-0000B8080000}"/>
    <cellStyle name="_입찰표지 _투찰_P-(현리-신팔)_설계내역서" xfId="6012" xr:uid="{00000000-0005-0000-0000-0000B9080000}"/>
    <cellStyle name="_입찰표지 _투찰_P-(현리-신팔)_설계내역서(2차)" xfId="6013" xr:uid="{00000000-0005-0000-0000-0000BA080000}"/>
    <cellStyle name="_입찰표지 _투찰_내역서(최초)" xfId="6014" xr:uid="{00000000-0005-0000-0000-0000BB080000}"/>
    <cellStyle name="_입찰표지 _투찰_부대결과" xfId="6015" xr:uid="{00000000-0005-0000-0000-0000BC080000}"/>
    <cellStyle name="_입찰표지 _투찰_부대결과_Book1" xfId="6016" xr:uid="{00000000-0005-0000-0000-0000BD080000}"/>
    <cellStyle name="_입찰표지 _투찰_부대결과_Book1_내역서(최초)" xfId="6017" xr:uid="{00000000-0005-0000-0000-0000BE080000}"/>
    <cellStyle name="_입찰표지 _투찰_부대결과_Book1_설계내역서" xfId="6018" xr:uid="{00000000-0005-0000-0000-0000BF080000}"/>
    <cellStyle name="_입찰표지 _투찰_부대결과_Book1_설계내역서(2차)" xfId="6019" xr:uid="{00000000-0005-0000-0000-0000C0080000}"/>
    <cellStyle name="_입찰표지 _투찰_부대결과_P-(현리-신팔)" xfId="6020" xr:uid="{00000000-0005-0000-0000-0000C1080000}"/>
    <cellStyle name="_입찰표지 _투찰_부대결과_P-(현리-신팔)_내역서(최초)" xfId="6021" xr:uid="{00000000-0005-0000-0000-0000C2080000}"/>
    <cellStyle name="_입찰표지 _투찰_부대결과_P-(현리-신팔)_설계내역서" xfId="6022" xr:uid="{00000000-0005-0000-0000-0000C3080000}"/>
    <cellStyle name="_입찰표지 _투찰_부대결과_P-(현리-신팔)_설계내역서(2차)" xfId="6023" xr:uid="{00000000-0005-0000-0000-0000C4080000}"/>
    <cellStyle name="_입찰표지 _투찰_부대결과_내역서(최초)" xfId="6024" xr:uid="{00000000-0005-0000-0000-0000C5080000}"/>
    <cellStyle name="_입찰표지 _투찰_부대결과_설계내역서" xfId="6025" xr:uid="{00000000-0005-0000-0000-0000C6080000}"/>
    <cellStyle name="_입찰표지 _투찰_부대결과_설계내역서(2차)" xfId="6026" xr:uid="{00000000-0005-0000-0000-0000C7080000}"/>
    <cellStyle name="_입찰표지 _투찰_부대결과_현리-신팔도로설계" xfId="6027" xr:uid="{00000000-0005-0000-0000-0000C8080000}"/>
    <cellStyle name="_입찰표지 _투찰_부대결과_현리-신팔도로설계_내역서(최초)" xfId="6028" xr:uid="{00000000-0005-0000-0000-0000C9080000}"/>
    <cellStyle name="_입찰표지 _투찰_부대결과_현리-신팔도로설계_설계내역서" xfId="6029" xr:uid="{00000000-0005-0000-0000-0000CA080000}"/>
    <cellStyle name="_입찰표지 _투찰_부대결과_현리-신팔도로설계_설계내역서(2차)" xfId="6030" xr:uid="{00000000-0005-0000-0000-0000CB080000}"/>
    <cellStyle name="_입찰표지 _투찰_설계내역서" xfId="6031" xr:uid="{00000000-0005-0000-0000-0000CC080000}"/>
    <cellStyle name="_입찰표지 _투찰_설계내역서(2차)" xfId="6032" xr:uid="{00000000-0005-0000-0000-0000CD080000}"/>
    <cellStyle name="_입찰표지 _투찰_현리-신팔도로설계" xfId="6033" xr:uid="{00000000-0005-0000-0000-0000CE080000}"/>
    <cellStyle name="_입찰표지 _투찰_현리-신팔도로설계_내역서(최초)" xfId="6034" xr:uid="{00000000-0005-0000-0000-0000CF080000}"/>
    <cellStyle name="_입찰표지 _투찰_현리-신팔도로설계_설계내역서" xfId="6035" xr:uid="{00000000-0005-0000-0000-0000D0080000}"/>
    <cellStyle name="_입찰표지 _투찰_현리-신팔도로설계_설계내역서(2차)" xfId="6036" xr:uid="{00000000-0005-0000-0000-0000D1080000}"/>
    <cellStyle name="_입찰표지 _포기각서" xfId="6037" xr:uid="{00000000-0005-0000-0000-0000D2080000}"/>
    <cellStyle name="_입찰표지 _현리-신팔도로설계" xfId="6038" xr:uid="{00000000-0005-0000-0000-0000D3080000}"/>
    <cellStyle name="_입찰표지 _현리-신팔도로설계_내역서(최초)" xfId="6039" xr:uid="{00000000-0005-0000-0000-0000D4080000}"/>
    <cellStyle name="_입찰표지 _현리-신팔도로설계_설계내역서" xfId="6040" xr:uid="{00000000-0005-0000-0000-0000D5080000}"/>
    <cellStyle name="_입찰표지 _현리-신팔도로설계_설계내역서(2차)" xfId="6041" xr:uid="{00000000-0005-0000-0000-0000D6080000}"/>
    <cellStyle name="_입찰표지 _현설양식" xfId="6042" xr:uid="{00000000-0005-0000-0000-0000D7080000}"/>
    <cellStyle name="_입찰표지 _현장설명" xfId="6043" xr:uid="{00000000-0005-0000-0000-0000D8080000}"/>
    <cellStyle name="_적격 " xfId="795" xr:uid="{00000000-0005-0000-0000-0000D9080000}"/>
    <cellStyle name="_적격 _Book1" xfId="6044" xr:uid="{00000000-0005-0000-0000-0000DA080000}"/>
    <cellStyle name="_적격 _Book1_내역서(최초)" xfId="6045" xr:uid="{00000000-0005-0000-0000-0000DB080000}"/>
    <cellStyle name="_적격 _Book1_설계내역서" xfId="6046" xr:uid="{00000000-0005-0000-0000-0000DC080000}"/>
    <cellStyle name="_적격 _Book1_설계내역서(2차)" xfId="6047" xr:uid="{00000000-0005-0000-0000-0000DD080000}"/>
    <cellStyle name="_적격 _P-(현리-신팔)" xfId="6048" xr:uid="{00000000-0005-0000-0000-0000DE080000}"/>
    <cellStyle name="_적격 _P-(현리-신팔)_내역서(최초)" xfId="6049" xr:uid="{00000000-0005-0000-0000-0000DF080000}"/>
    <cellStyle name="_적격 _P-(현리-신팔)_설계내역서" xfId="6050" xr:uid="{00000000-0005-0000-0000-0000E0080000}"/>
    <cellStyle name="_적격 _P-(현리-신팔)_설계내역서(2차)" xfId="6051" xr:uid="{00000000-0005-0000-0000-0000E1080000}"/>
    <cellStyle name="_적격 _p-하남강일1" xfId="6052" xr:uid="{00000000-0005-0000-0000-0000E2080000}"/>
    <cellStyle name="_적격 _p-하남강일1_내역서(최초)" xfId="6053" xr:uid="{00000000-0005-0000-0000-0000E3080000}"/>
    <cellStyle name="_적격 _p-하남강일1_설계내역서" xfId="6054" xr:uid="{00000000-0005-0000-0000-0000E4080000}"/>
    <cellStyle name="_적격 _p-하남강일1_설계내역서(2차)" xfId="6055" xr:uid="{00000000-0005-0000-0000-0000E5080000}"/>
    <cellStyle name="_적격 _내역서(최초)" xfId="6056" xr:uid="{00000000-0005-0000-0000-0000E6080000}"/>
    <cellStyle name="_적격 _부대결과" xfId="6057" xr:uid="{00000000-0005-0000-0000-0000E7080000}"/>
    <cellStyle name="_적격 _부대결과_Book1" xfId="6058" xr:uid="{00000000-0005-0000-0000-0000E8080000}"/>
    <cellStyle name="_적격 _부대결과_Book1_내역서(최초)" xfId="6059" xr:uid="{00000000-0005-0000-0000-0000E9080000}"/>
    <cellStyle name="_적격 _부대결과_Book1_설계내역서" xfId="6060" xr:uid="{00000000-0005-0000-0000-0000EA080000}"/>
    <cellStyle name="_적격 _부대결과_Book1_설계내역서(2차)" xfId="6061" xr:uid="{00000000-0005-0000-0000-0000EB080000}"/>
    <cellStyle name="_적격 _부대결과_P-(현리-신팔)" xfId="6062" xr:uid="{00000000-0005-0000-0000-0000EC080000}"/>
    <cellStyle name="_적격 _부대결과_P-(현리-신팔)_내역서(최초)" xfId="6063" xr:uid="{00000000-0005-0000-0000-0000ED080000}"/>
    <cellStyle name="_적격 _부대결과_P-(현리-신팔)_설계내역서" xfId="6064" xr:uid="{00000000-0005-0000-0000-0000EE080000}"/>
    <cellStyle name="_적격 _부대결과_P-(현리-신팔)_설계내역서(2차)" xfId="6065" xr:uid="{00000000-0005-0000-0000-0000EF080000}"/>
    <cellStyle name="_적격 _부대결과_내역서(최초)" xfId="6066" xr:uid="{00000000-0005-0000-0000-0000F0080000}"/>
    <cellStyle name="_적격 _부대결과_설계내역서" xfId="6067" xr:uid="{00000000-0005-0000-0000-0000F1080000}"/>
    <cellStyle name="_적격 _부대결과_설계내역서(2차)" xfId="6068" xr:uid="{00000000-0005-0000-0000-0000F2080000}"/>
    <cellStyle name="_적격 _부대결과_현리-신팔도로설계" xfId="6069" xr:uid="{00000000-0005-0000-0000-0000F3080000}"/>
    <cellStyle name="_적격 _부대결과_현리-신팔도로설계_내역서(최초)" xfId="6070" xr:uid="{00000000-0005-0000-0000-0000F4080000}"/>
    <cellStyle name="_적격 _부대결과_현리-신팔도로설계_설계내역서" xfId="6071" xr:uid="{00000000-0005-0000-0000-0000F5080000}"/>
    <cellStyle name="_적격 _부대결과_현리-신팔도로설계_설계내역서(2차)" xfId="6072" xr:uid="{00000000-0005-0000-0000-0000F6080000}"/>
    <cellStyle name="_적격 _부대입찰특별조건및내역송부(최저가)" xfId="6073" xr:uid="{00000000-0005-0000-0000-0000F7080000}"/>
    <cellStyle name="_적격 _부대입찰특별조건및내역송부(최저가)_Book1" xfId="6074" xr:uid="{00000000-0005-0000-0000-0000F8080000}"/>
    <cellStyle name="_적격 _부대입찰특별조건및내역송부(최저가)_Book1_내역서(최초)" xfId="6075" xr:uid="{00000000-0005-0000-0000-0000F9080000}"/>
    <cellStyle name="_적격 _부대입찰특별조건및내역송부(최저가)_Book1_설계내역서" xfId="6076" xr:uid="{00000000-0005-0000-0000-0000FA080000}"/>
    <cellStyle name="_적격 _부대입찰특별조건및내역송부(최저가)_Book1_설계내역서(2차)" xfId="6077" xr:uid="{00000000-0005-0000-0000-0000FB080000}"/>
    <cellStyle name="_적격 _부대입찰특별조건및내역송부(최저가)_P-(현리-신팔)" xfId="6078" xr:uid="{00000000-0005-0000-0000-0000FC080000}"/>
    <cellStyle name="_적격 _부대입찰특별조건및내역송부(최저가)_P-(현리-신팔)_내역서(최초)" xfId="6079" xr:uid="{00000000-0005-0000-0000-0000FD080000}"/>
    <cellStyle name="_적격 _부대입찰특별조건및내역송부(최저가)_P-(현리-신팔)_설계내역서" xfId="6080" xr:uid="{00000000-0005-0000-0000-0000FE080000}"/>
    <cellStyle name="_적격 _부대입찰특별조건및내역송부(최저가)_P-(현리-신팔)_설계내역서(2차)" xfId="6081" xr:uid="{00000000-0005-0000-0000-0000FF080000}"/>
    <cellStyle name="_적격 _부대입찰특별조건및내역송부(최저가)_내역서(최초)" xfId="6082" xr:uid="{00000000-0005-0000-0000-000000090000}"/>
    <cellStyle name="_적격 _부대입찰특별조건및내역송부(최저가)_부대결과" xfId="6083" xr:uid="{00000000-0005-0000-0000-000001090000}"/>
    <cellStyle name="_적격 _부대입찰특별조건및내역송부(최저가)_부대결과_Book1" xfId="6084" xr:uid="{00000000-0005-0000-0000-000002090000}"/>
    <cellStyle name="_적격 _부대입찰특별조건및내역송부(최저가)_부대결과_Book1_내역서(최초)" xfId="6085" xr:uid="{00000000-0005-0000-0000-000003090000}"/>
    <cellStyle name="_적격 _부대입찰특별조건및내역송부(최저가)_부대결과_Book1_설계내역서" xfId="6086" xr:uid="{00000000-0005-0000-0000-000004090000}"/>
    <cellStyle name="_적격 _부대입찰특별조건및내역송부(최저가)_부대결과_Book1_설계내역서(2차)" xfId="6087" xr:uid="{00000000-0005-0000-0000-000005090000}"/>
    <cellStyle name="_적격 _부대입찰특별조건및내역송부(최저가)_부대결과_P-(현리-신팔)" xfId="6088" xr:uid="{00000000-0005-0000-0000-000006090000}"/>
    <cellStyle name="_적격 _부대입찰특별조건및내역송부(최저가)_부대결과_P-(현리-신팔)_내역서(최초)" xfId="6089" xr:uid="{00000000-0005-0000-0000-000007090000}"/>
    <cellStyle name="_적격 _부대입찰특별조건및내역송부(최저가)_부대결과_P-(현리-신팔)_설계내역서" xfId="6090" xr:uid="{00000000-0005-0000-0000-000008090000}"/>
    <cellStyle name="_적격 _부대입찰특별조건및내역송부(최저가)_부대결과_P-(현리-신팔)_설계내역서(2차)" xfId="6091" xr:uid="{00000000-0005-0000-0000-000009090000}"/>
    <cellStyle name="_적격 _부대입찰특별조건및내역송부(최저가)_부대결과_내역서(최초)" xfId="6092" xr:uid="{00000000-0005-0000-0000-00000A090000}"/>
    <cellStyle name="_적격 _부대입찰특별조건및내역송부(최저가)_부대결과_설계내역서" xfId="6093" xr:uid="{00000000-0005-0000-0000-00000B090000}"/>
    <cellStyle name="_적격 _부대입찰특별조건및내역송부(최저가)_부대결과_설계내역서(2차)" xfId="6094" xr:uid="{00000000-0005-0000-0000-00000C090000}"/>
    <cellStyle name="_적격 _부대입찰특별조건및내역송부(최저가)_부대결과_현리-신팔도로설계" xfId="6095" xr:uid="{00000000-0005-0000-0000-00000D090000}"/>
    <cellStyle name="_적격 _부대입찰특별조건및내역송부(최저가)_부대결과_현리-신팔도로설계_내역서(최초)" xfId="6096" xr:uid="{00000000-0005-0000-0000-00000E090000}"/>
    <cellStyle name="_적격 _부대입찰특별조건및내역송부(최저가)_부대결과_현리-신팔도로설계_설계내역서" xfId="6097" xr:uid="{00000000-0005-0000-0000-00000F090000}"/>
    <cellStyle name="_적격 _부대입찰특별조건및내역송부(최저가)_부대결과_현리-신팔도로설계_설계내역서(2차)" xfId="6098" xr:uid="{00000000-0005-0000-0000-000010090000}"/>
    <cellStyle name="_적격 _부대입찰특별조건및내역송부(최저가)_설계내역서" xfId="6099" xr:uid="{00000000-0005-0000-0000-000011090000}"/>
    <cellStyle name="_적격 _부대입찰특별조건및내역송부(최저가)_설계내역서(2차)" xfId="6100" xr:uid="{00000000-0005-0000-0000-000012090000}"/>
    <cellStyle name="_적격 _부대입찰특별조건및내역송부(최저가)_현리-신팔도로설계" xfId="6101" xr:uid="{00000000-0005-0000-0000-000013090000}"/>
    <cellStyle name="_적격 _부대입찰특별조건및내역송부(최저가)_현리-신팔도로설계_내역서(최초)" xfId="6102" xr:uid="{00000000-0005-0000-0000-000014090000}"/>
    <cellStyle name="_적격 _부대입찰특별조건및내역송부(최저가)_현리-신팔도로설계_설계내역서" xfId="6103" xr:uid="{00000000-0005-0000-0000-000015090000}"/>
    <cellStyle name="_적격 _부대입찰특별조건및내역송부(최저가)_현리-신팔도로설계_설계내역서(2차)" xfId="6104" xr:uid="{00000000-0005-0000-0000-000016090000}"/>
    <cellStyle name="_적격 _설계내역서" xfId="6105" xr:uid="{00000000-0005-0000-0000-000017090000}"/>
    <cellStyle name="_적격 _설계내역서(2차)" xfId="6106" xr:uid="{00000000-0005-0000-0000-000018090000}"/>
    <cellStyle name="_적격 _집행갑지 " xfId="6107" xr:uid="{00000000-0005-0000-0000-000019090000}"/>
    <cellStyle name="_적격 _집행갑지 _Book1" xfId="6108" xr:uid="{00000000-0005-0000-0000-00001A090000}"/>
    <cellStyle name="_적격 _집행갑지 _Book1_내역서(최초)" xfId="6109" xr:uid="{00000000-0005-0000-0000-00001B090000}"/>
    <cellStyle name="_적격 _집행갑지 _Book1_설계내역서" xfId="6110" xr:uid="{00000000-0005-0000-0000-00001C090000}"/>
    <cellStyle name="_적격 _집행갑지 _Book1_설계내역서(2차)" xfId="6111" xr:uid="{00000000-0005-0000-0000-00001D090000}"/>
    <cellStyle name="_적격 _집행갑지 _P-(현리-신팔)" xfId="6112" xr:uid="{00000000-0005-0000-0000-00001E090000}"/>
    <cellStyle name="_적격 _집행갑지 _P-(현리-신팔)_내역서(최초)" xfId="6113" xr:uid="{00000000-0005-0000-0000-00001F090000}"/>
    <cellStyle name="_적격 _집행갑지 _P-(현리-신팔)_설계내역서" xfId="6114" xr:uid="{00000000-0005-0000-0000-000020090000}"/>
    <cellStyle name="_적격 _집행갑지 _P-(현리-신팔)_설계내역서(2차)" xfId="6115" xr:uid="{00000000-0005-0000-0000-000021090000}"/>
    <cellStyle name="_적격 _집행갑지 _p-하남강일1" xfId="6116" xr:uid="{00000000-0005-0000-0000-000022090000}"/>
    <cellStyle name="_적격 _집행갑지 _p-하남강일1_내역서(최초)" xfId="6117" xr:uid="{00000000-0005-0000-0000-000023090000}"/>
    <cellStyle name="_적격 _집행갑지 _p-하남강일1_설계내역서" xfId="6118" xr:uid="{00000000-0005-0000-0000-000024090000}"/>
    <cellStyle name="_적격 _집행갑지 _p-하남강일1_설계내역서(2차)" xfId="6119" xr:uid="{00000000-0005-0000-0000-000025090000}"/>
    <cellStyle name="_적격 _집행갑지 _내역서(최초)" xfId="6120" xr:uid="{00000000-0005-0000-0000-000026090000}"/>
    <cellStyle name="_적격 _집행갑지 _부대결과" xfId="6121" xr:uid="{00000000-0005-0000-0000-000027090000}"/>
    <cellStyle name="_적격 _집행갑지 _부대결과_Book1" xfId="6122" xr:uid="{00000000-0005-0000-0000-000028090000}"/>
    <cellStyle name="_적격 _집행갑지 _부대결과_Book1_내역서(최초)" xfId="6123" xr:uid="{00000000-0005-0000-0000-000029090000}"/>
    <cellStyle name="_적격 _집행갑지 _부대결과_Book1_설계내역서" xfId="6124" xr:uid="{00000000-0005-0000-0000-00002A090000}"/>
    <cellStyle name="_적격 _집행갑지 _부대결과_Book1_설계내역서(2차)" xfId="6125" xr:uid="{00000000-0005-0000-0000-00002B090000}"/>
    <cellStyle name="_적격 _집행갑지 _부대결과_P-(현리-신팔)" xfId="6126" xr:uid="{00000000-0005-0000-0000-00002C090000}"/>
    <cellStyle name="_적격 _집행갑지 _부대결과_P-(현리-신팔)_내역서(최초)" xfId="6127" xr:uid="{00000000-0005-0000-0000-00002D090000}"/>
    <cellStyle name="_적격 _집행갑지 _부대결과_P-(현리-신팔)_설계내역서" xfId="6128" xr:uid="{00000000-0005-0000-0000-00002E090000}"/>
    <cellStyle name="_적격 _집행갑지 _부대결과_P-(현리-신팔)_설계내역서(2차)" xfId="6129" xr:uid="{00000000-0005-0000-0000-00002F090000}"/>
    <cellStyle name="_적격 _집행갑지 _부대결과_내역서(최초)" xfId="6130" xr:uid="{00000000-0005-0000-0000-000030090000}"/>
    <cellStyle name="_적격 _집행갑지 _부대결과_설계내역서" xfId="6131" xr:uid="{00000000-0005-0000-0000-000031090000}"/>
    <cellStyle name="_적격 _집행갑지 _부대결과_설계내역서(2차)" xfId="6132" xr:uid="{00000000-0005-0000-0000-000032090000}"/>
    <cellStyle name="_적격 _집행갑지 _부대결과_현리-신팔도로설계" xfId="6133" xr:uid="{00000000-0005-0000-0000-000033090000}"/>
    <cellStyle name="_적격 _집행갑지 _부대결과_현리-신팔도로설계_내역서(최초)" xfId="6134" xr:uid="{00000000-0005-0000-0000-000034090000}"/>
    <cellStyle name="_적격 _집행갑지 _부대결과_현리-신팔도로설계_설계내역서" xfId="6135" xr:uid="{00000000-0005-0000-0000-000035090000}"/>
    <cellStyle name="_적격 _집행갑지 _부대결과_현리-신팔도로설계_설계내역서(2차)" xfId="6136" xr:uid="{00000000-0005-0000-0000-000036090000}"/>
    <cellStyle name="_적격 _집행갑지 _부대입찰특별조건및내역송부(최저가)" xfId="6137" xr:uid="{00000000-0005-0000-0000-000037090000}"/>
    <cellStyle name="_적격 _집행갑지 _부대입찰특별조건및내역송부(최저가)_Book1" xfId="6138" xr:uid="{00000000-0005-0000-0000-000038090000}"/>
    <cellStyle name="_적격 _집행갑지 _부대입찰특별조건및내역송부(최저가)_Book1_내역서(최초)" xfId="6139" xr:uid="{00000000-0005-0000-0000-000039090000}"/>
    <cellStyle name="_적격 _집행갑지 _부대입찰특별조건및내역송부(최저가)_Book1_설계내역서" xfId="6140" xr:uid="{00000000-0005-0000-0000-00003A090000}"/>
    <cellStyle name="_적격 _집행갑지 _부대입찰특별조건및내역송부(최저가)_Book1_설계내역서(2차)" xfId="6141" xr:uid="{00000000-0005-0000-0000-00003B090000}"/>
    <cellStyle name="_적격 _집행갑지 _부대입찰특별조건및내역송부(최저가)_P-(현리-신팔)" xfId="6142" xr:uid="{00000000-0005-0000-0000-00003C090000}"/>
    <cellStyle name="_적격 _집행갑지 _부대입찰특별조건및내역송부(최저가)_P-(현리-신팔)_내역서(최초)" xfId="6143" xr:uid="{00000000-0005-0000-0000-00003D090000}"/>
    <cellStyle name="_적격 _집행갑지 _부대입찰특별조건및내역송부(최저가)_P-(현리-신팔)_설계내역서" xfId="6144" xr:uid="{00000000-0005-0000-0000-00003E090000}"/>
    <cellStyle name="_적격 _집행갑지 _부대입찰특별조건및내역송부(최저가)_P-(현리-신팔)_설계내역서(2차)" xfId="6145" xr:uid="{00000000-0005-0000-0000-00003F090000}"/>
    <cellStyle name="_적격 _집행갑지 _부대입찰특별조건및내역송부(최저가)_내역서(최초)" xfId="6146" xr:uid="{00000000-0005-0000-0000-000040090000}"/>
    <cellStyle name="_적격 _집행갑지 _부대입찰특별조건및내역송부(최저가)_부대결과" xfId="6147" xr:uid="{00000000-0005-0000-0000-000041090000}"/>
    <cellStyle name="_적격 _집행갑지 _부대입찰특별조건및내역송부(최저가)_부대결과_Book1" xfId="6148" xr:uid="{00000000-0005-0000-0000-000042090000}"/>
    <cellStyle name="_적격 _집행갑지 _부대입찰특별조건및내역송부(최저가)_부대결과_Book1_내역서(최초)" xfId="6149" xr:uid="{00000000-0005-0000-0000-000043090000}"/>
    <cellStyle name="_적격 _집행갑지 _부대입찰특별조건및내역송부(최저가)_부대결과_Book1_설계내역서" xfId="6150" xr:uid="{00000000-0005-0000-0000-000044090000}"/>
    <cellStyle name="_적격 _집행갑지 _부대입찰특별조건및내역송부(최저가)_부대결과_Book1_설계내역서(2차)" xfId="6151" xr:uid="{00000000-0005-0000-0000-000045090000}"/>
    <cellStyle name="_적격 _집행갑지 _부대입찰특별조건및내역송부(최저가)_부대결과_P-(현리-신팔)" xfId="6152" xr:uid="{00000000-0005-0000-0000-000046090000}"/>
    <cellStyle name="_적격 _집행갑지 _부대입찰특별조건및내역송부(최저가)_부대결과_P-(현리-신팔)_내역서(최초)" xfId="6153" xr:uid="{00000000-0005-0000-0000-000047090000}"/>
    <cellStyle name="_적격 _집행갑지 _부대입찰특별조건및내역송부(최저가)_부대결과_P-(현리-신팔)_설계내역서" xfId="6154" xr:uid="{00000000-0005-0000-0000-000048090000}"/>
    <cellStyle name="_적격 _집행갑지 _부대입찰특별조건및내역송부(최저가)_부대결과_P-(현리-신팔)_설계내역서(2차)" xfId="6155" xr:uid="{00000000-0005-0000-0000-000049090000}"/>
    <cellStyle name="_적격 _집행갑지 _부대입찰특별조건및내역송부(최저가)_부대결과_내역서(최초)" xfId="6156" xr:uid="{00000000-0005-0000-0000-00004A090000}"/>
    <cellStyle name="_적격 _집행갑지 _부대입찰특별조건및내역송부(최저가)_부대결과_설계내역서" xfId="6157" xr:uid="{00000000-0005-0000-0000-00004B090000}"/>
    <cellStyle name="_적격 _집행갑지 _부대입찰특별조건및내역송부(최저가)_부대결과_설계내역서(2차)" xfId="6158" xr:uid="{00000000-0005-0000-0000-00004C090000}"/>
    <cellStyle name="_적격 _집행갑지 _부대입찰특별조건및내역송부(최저가)_부대결과_현리-신팔도로설계" xfId="6159" xr:uid="{00000000-0005-0000-0000-00004D090000}"/>
    <cellStyle name="_적격 _집행갑지 _부대입찰특별조건및내역송부(최저가)_부대결과_현리-신팔도로설계_내역서(최초)" xfId="6160" xr:uid="{00000000-0005-0000-0000-00004E090000}"/>
    <cellStyle name="_적격 _집행갑지 _부대입찰특별조건및내역송부(최저가)_부대결과_현리-신팔도로설계_설계내역서" xfId="6161" xr:uid="{00000000-0005-0000-0000-00004F090000}"/>
    <cellStyle name="_적격 _집행갑지 _부대입찰특별조건및내역송부(최저가)_부대결과_현리-신팔도로설계_설계내역서(2차)" xfId="6162" xr:uid="{00000000-0005-0000-0000-000050090000}"/>
    <cellStyle name="_적격 _집행갑지 _부대입찰특별조건및내역송부(최저가)_설계내역서" xfId="6163" xr:uid="{00000000-0005-0000-0000-000051090000}"/>
    <cellStyle name="_적격 _집행갑지 _부대입찰특별조건및내역송부(최저가)_설계내역서(2차)" xfId="6164" xr:uid="{00000000-0005-0000-0000-000052090000}"/>
    <cellStyle name="_적격 _집행갑지 _부대입찰특별조건및내역송부(최저가)_현리-신팔도로설계" xfId="6165" xr:uid="{00000000-0005-0000-0000-000053090000}"/>
    <cellStyle name="_적격 _집행갑지 _부대입찰특별조건및내역송부(최저가)_현리-신팔도로설계_내역서(최초)" xfId="6166" xr:uid="{00000000-0005-0000-0000-000054090000}"/>
    <cellStyle name="_적격 _집행갑지 _부대입찰특별조건및내역송부(최저가)_현리-신팔도로설계_설계내역서" xfId="6167" xr:uid="{00000000-0005-0000-0000-000055090000}"/>
    <cellStyle name="_적격 _집행갑지 _부대입찰특별조건및내역송부(최저가)_현리-신팔도로설계_설계내역서(2차)" xfId="6168" xr:uid="{00000000-0005-0000-0000-000056090000}"/>
    <cellStyle name="_적격 _집행갑지 _설계내역서" xfId="6169" xr:uid="{00000000-0005-0000-0000-000057090000}"/>
    <cellStyle name="_적격 _집행갑지 _설계내역서(2차)" xfId="6170" xr:uid="{00000000-0005-0000-0000-000058090000}"/>
    <cellStyle name="_적격 _집행갑지 _투찰" xfId="6171" xr:uid="{00000000-0005-0000-0000-000059090000}"/>
    <cellStyle name="_적격 _집행갑지 _투찰_Book1" xfId="6172" xr:uid="{00000000-0005-0000-0000-00005A090000}"/>
    <cellStyle name="_적격 _집행갑지 _투찰_Book1_내역서(최초)" xfId="6173" xr:uid="{00000000-0005-0000-0000-00005B090000}"/>
    <cellStyle name="_적격 _집행갑지 _투찰_Book1_설계내역서" xfId="6174" xr:uid="{00000000-0005-0000-0000-00005C090000}"/>
    <cellStyle name="_적격 _집행갑지 _투찰_Book1_설계내역서(2차)" xfId="6175" xr:uid="{00000000-0005-0000-0000-00005D090000}"/>
    <cellStyle name="_적격 _집행갑지 _투찰_P-(현리-신팔)" xfId="6176" xr:uid="{00000000-0005-0000-0000-00005E090000}"/>
    <cellStyle name="_적격 _집행갑지 _투찰_P-(현리-신팔)_내역서(최초)" xfId="6177" xr:uid="{00000000-0005-0000-0000-00005F090000}"/>
    <cellStyle name="_적격 _집행갑지 _투찰_P-(현리-신팔)_설계내역서" xfId="6178" xr:uid="{00000000-0005-0000-0000-000060090000}"/>
    <cellStyle name="_적격 _집행갑지 _투찰_P-(현리-신팔)_설계내역서(2차)" xfId="6179" xr:uid="{00000000-0005-0000-0000-000061090000}"/>
    <cellStyle name="_적격 _집행갑지 _투찰_내역서(최초)" xfId="6180" xr:uid="{00000000-0005-0000-0000-000062090000}"/>
    <cellStyle name="_적격 _집행갑지 _투찰_부대결과" xfId="6181" xr:uid="{00000000-0005-0000-0000-000063090000}"/>
    <cellStyle name="_적격 _집행갑지 _투찰_부대결과_Book1" xfId="6182" xr:uid="{00000000-0005-0000-0000-000064090000}"/>
    <cellStyle name="_적격 _집행갑지 _투찰_부대결과_Book1_내역서(최초)" xfId="6183" xr:uid="{00000000-0005-0000-0000-000065090000}"/>
    <cellStyle name="_적격 _집행갑지 _투찰_부대결과_Book1_설계내역서" xfId="6184" xr:uid="{00000000-0005-0000-0000-000066090000}"/>
    <cellStyle name="_적격 _집행갑지 _투찰_부대결과_Book1_설계내역서(2차)" xfId="6185" xr:uid="{00000000-0005-0000-0000-000067090000}"/>
    <cellStyle name="_적격 _집행갑지 _투찰_부대결과_P-(현리-신팔)" xfId="6186" xr:uid="{00000000-0005-0000-0000-000068090000}"/>
    <cellStyle name="_적격 _집행갑지 _투찰_부대결과_P-(현리-신팔)_내역서(최초)" xfId="6187" xr:uid="{00000000-0005-0000-0000-000069090000}"/>
    <cellStyle name="_적격 _집행갑지 _투찰_부대결과_P-(현리-신팔)_설계내역서" xfId="6188" xr:uid="{00000000-0005-0000-0000-00006A090000}"/>
    <cellStyle name="_적격 _집행갑지 _투찰_부대결과_P-(현리-신팔)_설계내역서(2차)" xfId="6189" xr:uid="{00000000-0005-0000-0000-00006B090000}"/>
    <cellStyle name="_적격 _집행갑지 _투찰_부대결과_내역서(최초)" xfId="6190" xr:uid="{00000000-0005-0000-0000-00006C090000}"/>
    <cellStyle name="_적격 _집행갑지 _투찰_부대결과_설계내역서" xfId="6191" xr:uid="{00000000-0005-0000-0000-00006D090000}"/>
    <cellStyle name="_적격 _집행갑지 _투찰_부대결과_설계내역서(2차)" xfId="6192" xr:uid="{00000000-0005-0000-0000-00006E090000}"/>
    <cellStyle name="_적격 _집행갑지 _투찰_부대결과_현리-신팔도로설계" xfId="6193" xr:uid="{00000000-0005-0000-0000-00006F090000}"/>
    <cellStyle name="_적격 _집행갑지 _투찰_부대결과_현리-신팔도로설계_내역서(최초)" xfId="6194" xr:uid="{00000000-0005-0000-0000-000070090000}"/>
    <cellStyle name="_적격 _집행갑지 _투찰_부대결과_현리-신팔도로설계_설계내역서" xfId="6195" xr:uid="{00000000-0005-0000-0000-000071090000}"/>
    <cellStyle name="_적격 _집행갑지 _투찰_부대결과_현리-신팔도로설계_설계내역서(2차)" xfId="6196" xr:uid="{00000000-0005-0000-0000-000072090000}"/>
    <cellStyle name="_적격 _집행갑지 _투찰_설계내역서" xfId="6197" xr:uid="{00000000-0005-0000-0000-000073090000}"/>
    <cellStyle name="_적격 _집행갑지 _투찰_설계내역서(2차)" xfId="6198" xr:uid="{00000000-0005-0000-0000-000074090000}"/>
    <cellStyle name="_적격 _집행갑지 _투찰_현리-신팔도로설계" xfId="6199" xr:uid="{00000000-0005-0000-0000-000075090000}"/>
    <cellStyle name="_적격 _집행갑지 _투찰_현리-신팔도로설계_내역서(최초)" xfId="6200" xr:uid="{00000000-0005-0000-0000-000076090000}"/>
    <cellStyle name="_적격 _집행갑지 _투찰_현리-신팔도로설계_설계내역서" xfId="6201" xr:uid="{00000000-0005-0000-0000-000077090000}"/>
    <cellStyle name="_적격 _집행갑지 _투찰_현리-신팔도로설계_설계내역서(2차)" xfId="6202" xr:uid="{00000000-0005-0000-0000-000078090000}"/>
    <cellStyle name="_적격 _집행갑지 _현리-신팔도로설계" xfId="6203" xr:uid="{00000000-0005-0000-0000-000079090000}"/>
    <cellStyle name="_적격 _집행갑지 _현리-신팔도로설계_내역서(최초)" xfId="6204" xr:uid="{00000000-0005-0000-0000-00007A090000}"/>
    <cellStyle name="_적격 _집행갑지 _현리-신팔도로설계_설계내역서" xfId="6205" xr:uid="{00000000-0005-0000-0000-00007B090000}"/>
    <cellStyle name="_적격 _집행갑지 _현리-신팔도로설계_설계내역서(2차)" xfId="6206" xr:uid="{00000000-0005-0000-0000-00007C090000}"/>
    <cellStyle name="_적격 _투찰" xfId="6207" xr:uid="{00000000-0005-0000-0000-00007D090000}"/>
    <cellStyle name="_적격 _투찰_Book1" xfId="6208" xr:uid="{00000000-0005-0000-0000-00007E090000}"/>
    <cellStyle name="_적격 _투찰_Book1_내역서(최초)" xfId="6209" xr:uid="{00000000-0005-0000-0000-00007F090000}"/>
    <cellStyle name="_적격 _투찰_Book1_설계내역서" xfId="6210" xr:uid="{00000000-0005-0000-0000-000080090000}"/>
    <cellStyle name="_적격 _투찰_Book1_설계내역서(2차)" xfId="6211" xr:uid="{00000000-0005-0000-0000-000081090000}"/>
    <cellStyle name="_적격 _투찰_P-(현리-신팔)" xfId="6212" xr:uid="{00000000-0005-0000-0000-000082090000}"/>
    <cellStyle name="_적격 _투찰_P-(현리-신팔)_내역서(최초)" xfId="6213" xr:uid="{00000000-0005-0000-0000-000083090000}"/>
    <cellStyle name="_적격 _투찰_P-(현리-신팔)_설계내역서" xfId="6214" xr:uid="{00000000-0005-0000-0000-000084090000}"/>
    <cellStyle name="_적격 _투찰_P-(현리-신팔)_설계내역서(2차)" xfId="6215" xr:uid="{00000000-0005-0000-0000-000085090000}"/>
    <cellStyle name="_적격 _투찰_내역서(최초)" xfId="6216" xr:uid="{00000000-0005-0000-0000-000086090000}"/>
    <cellStyle name="_적격 _투찰_부대결과" xfId="6217" xr:uid="{00000000-0005-0000-0000-000087090000}"/>
    <cellStyle name="_적격 _투찰_부대결과_Book1" xfId="6218" xr:uid="{00000000-0005-0000-0000-000088090000}"/>
    <cellStyle name="_적격 _투찰_부대결과_Book1_내역서(최초)" xfId="6219" xr:uid="{00000000-0005-0000-0000-000089090000}"/>
    <cellStyle name="_적격 _투찰_부대결과_Book1_설계내역서" xfId="6220" xr:uid="{00000000-0005-0000-0000-00008A090000}"/>
    <cellStyle name="_적격 _투찰_부대결과_Book1_설계내역서(2차)" xfId="6221" xr:uid="{00000000-0005-0000-0000-00008B090000}"/>
    <cellStyle name="_적격 _투찰_부대결과_P-(현리-신팔)" xfId="6222" xr:uid="{00000000-0005-0000-0000-00008C090000}"/>
    <cellStyle name="_적격 _투찰_부대결과_P-(현리-신팔)_내역서(최초)" xfId="6223" xr:uid="{00000000-0005-0000-0000-00008D090000}"/>
    <cellStyle name="_적격 _투찰_부대결과_P-(현리-신팔)_설계내역서" xfId="6224" xr:uid="{00000000-0005-0000-0000-00008E090000}"/>
    <cellStyle name="_적격 _투찰_부대결과_P-(현리-신팔)_설계내역서(2차)" xfId="6225" xr:uid="{00000000-0005-0000-0000-00008F090000}"/>
    <cellStyle name="_적격 _투찰_부대결과_내역서(최초)" xfId="6226" xr:uid="{00000000-0005-0000-0000-000090090000}"/>
    <cellStyle name="_적격 _투찰_부대결과_설계내역서" xfId="6227" xr:uid="{00000000-0005-0000-0000-000091090000}"/>
    <cellStyle name="_적격 _투찰_부대결과_설계내역서(2차)" xfId="6228" xr:uid="{00000000-0005-0000-0000-000092090000}"/>
    <cellStyle name="_적격 _투찰_부대결과_현리-신팔도로설계" xfId="6229" xr:uid="{00000000-0005-0000-0000-000093090000}"/>
    <cellStyle name="_적격 _투찰_부대결과_현리-신팔도로설계_내역서(최초)" xfId="6230" xr:uid="{00000000-0005-0000-0000-000094090000}"/>
    <cellStyle name="_적격 _투찰_부대결과_현리-신팔도로설계_설계내역서" xfId="6231" xr:uid="{00000000-0005-0000-0000-000095090000}"/>
    <cellStyle name="_적격 _투찰_부대결과_현리-신팔도로설계_설계내역서(2차)" xfId="6232" xr:uid="{00000000-0005-0000-0000-000096090000}"/>
    <cellStyle name="_적격 _투찰_설계내역서" xfId="6233" xr:uid="{00000000-0005-0000-0000-000097090000}"/>
    <cellStyle name="_적격 _투찰_설계내역서(2차)" xfId="6234" xr:uid="{00000000-0005-0000-0000-000098090000}"/>
    <cellStyle name="_적격 _투찰_현리-신팔도로설계" xfId="6235" xr:uid="{00000000-0005-0000-0000-000099090000}"/>
    <cellStyle name="_적격 _투찰_현리-신팔도로설계_내역서(최초)" xfId="6236" xr:uid="{00000000-0005-0000-0000-00009A090000}"/>
    <cellStyle name="_적격 _투찰_현리-신팔도로설계_설계내역서" xfId="6237" xr:uid="{00000000-0005-0000-0000-00009B090000}"/>
    <cellStyle name="_적격 _투찰_현리-신팔도로설계_설계내역서(2차)" xfId="6238" xr:uid="{00000000-0005-0000-0000-00009C090000}"/>
    <cellStyle name="_적격 _현리-신팔도로설계" xfId="6239" xr:uid="{00000000-0005-0000-0000-00009D090000}"/>
    <cellStyle name="_적격 _현리-신팔도로설계_내역서(최초)" xfId="6240" xr:uid="{00000000-0005-0000-0000-00009E090000}"/>
    <cellStyle name="_적격 _현리-신팔도로설계_설계내역서" xfId="6241" xr:uid="{00000000-0005-0000-0000-00009F090000}"/>
    <cellStyle name="_적격 _현리-신팔도로설계_설계내역서(2차)" xfId="6242" xr:uid="{00000000-0005-0000-0000-0000A0090000}"/>
    <cellStyle name="_적격(화산) " xfId="796" xr:uid="{00000000-0005-0000-0000-0000A1090000}"/>
    <cellStyle name="_적격(화산) _Book1" xfId="6243" xr:uid="{00000000-0005-0000-0000-0000A2090000}"/>
    <cellStyle name="_적격(화산) _Book1_내역서(최초)" xfId="6244" xr:uid="{00000000-0005-0000-0000-0000A3090000}"/>
    <cellStyle name="_적격(화산) _Book1_설계내역서" xfId="6245" xr:uid="{00000000-0005-0000-0000-0000A4090000}"/>
    <cellStyle name="_적격(화산) _Book1_설계내역서(2차)" xfId="6246" xr:uid="{00000000-0005-0000-0000-0000A5090000}"/>
    <cellStyle name="_적격(화산) _P-(현리-신팔)" xfId="6247" xr:uid="{00000000-0005-0000-0000-0000A6090000}"/>
    <cellStyle name="_적격(화산) _P-(현리-신팔)_내역서(최초)" xfId="6248" xr:uid="{00000000-0005-0000-0000-0000A7090000}"/>
    <cellStyle name="_적격(화산) _P-(현리-신팔)_설계내역서" xfId="6249" xr:uid="{00000000-0005-0000-0000-0000A8090000}"/>
    <cellStyle name="_적격(화산) _P-(현리-신팔)_설계내역서(2차)" xfId="6250" xr:uid="{00000000-0005-0000-0000-0000A9090000}"/>
    <cellStyle name="_적격(화산) _p-하남강일1" xfId="6251" xr:uid="{00000000-0005-0000-0000-0000AA090000}"/>
    <cellStyle name="_적격(화산) _p-하남강일1_내역서(최초)" xfId="6252" xr:uid="{00000000-0005-0000-0000-0000AB090000}"/>
    <cellStyle name="_적격(화산) _p-하남강일1_설계내역서" xfId="6253" xr:uid="{00000000-0005-0000-0000-0000AC090000}"/>
    <cellStyle name="_적격(화산) _p-하남강일1_설계내역서(2차)" xfId="6254" xr:uid="{00000000-0005-0000-0000-0000AD090000}"/>
    <cellStyle name="_적격(화산) _내역서(최초)" xfId="6255" xr:uid="{00000000-0005-0000-0000-0000AE090000}"/>
    <cellStyle name="_적격(화산) _도급내역서(01년1월)" xfId="6256" xr:uid="{00000000-0005-0000-0000-0000AF090000}"/>
    <cellStyle name="_적격(화산) _도급내역서(최종)" xfId="6257" xr:uid="{00000000-0005-0000-0000-0000B0090000}"/>
    <cellStyle name="_적격(화산) _부대결과" xfId="6258" xr:uid="{00000000-0005-0000-0000-0000B1090000}"/>
    <cellStyle name="_적격(화산) _부대결과_Book1" xfId="6259" xr:uid="{00000000-0005-0000-0000-0000B2090000}"/>
    <cellStyle name="_적격(화산) _부대결과_Book1_내역서(최초)" xfId="6260" xr:uid="{00000000-0005-0000-0000-0000B3090000}"/>
    <cellStyle name="_적격(화산) _부대결과_Book1_설계내역서" xfId="6261" xr:uid="{00000000-0005-0000-0000-0000B4090000}"/>
    <cellStyle name="_적격(화산) _부대결과_Book1_설계내역서(2차)" xfId="6262" xr:uid="{00000000-0005-0000-0000-0000B5090000}"/>
    <cellStyle name="_적격(화산) _부대결과_P-(현리-신팔)" xfId="6263" xr:uid="{00000000-0005-0000-0000-0000B6090000}"/>
    <cellStyle name="_적격(화산) _부대결과_P-(현리-신팔)_내역서(최초)" xfId="6264" xr:uid="{00000000-0005-0000-0000-0000B7090000}"/>
    <cellStyle name="_적격(화산) _부대결과_P-(현리-신팔)_설계내역서" xfId="6265" xr:uid="{00000000-0005-0000-0000-0000B8090000}"/>
    <cellStyle name="_적격(화산) _부대결과_P-(현리-신팔)_설계내역서(2차)" xfId="6266" xr:uid="{00000000-0005-0000-0000-0000B9090000}"/>
    <cellStyle name="_적격(화산) _부대결과_내역서(최초)" xfId="6267" xr:uid="{00000000-0005-0000-0000-0000BA090000}"/>
    <cellStyle name="_적격(화산) _부대결과_설계내역서" xfId="6268" xr:uid="{00000000-0005-0000-0000-0000BB090000}"/>
    <cellStyle name="_적격(화산) _부대결과_설계내역서(2차)" xfId="6269" xr:uid="{00000000-0005-0000-0000-0000BC090000}"/>
    <cellStyle name="_적격(화산) _부대결과_현리-신팔도로설계" xfId="6270" xr:uid="{00000000-0005-0000-0000-0000BD090000}"/>
    <cellStyle name="_적격(화산) _부대결과_현리-신팔도로설계_내역서(최초)" xfId="6271" xr:uid="{00000000-0005-0000-0000-0000BE090000}"/>
    <cellStyle name="_적격(화산) _부대결과_현리-신팔도로설계_설계내역서" xfId="6272" xr:uid="{00000000-0005-0000-0000-0000BF090000}"/>
    <cellStyle name="_적격(화산) _부대결과_현리-신팔도로설계_설계내역서(2차)" xfId="6273" xr:uid="{00000000-0005-0000-0000-0000C0090000}"/>
    <cellStyle name="_적격(화산) _부대입찰특별조건및내역송부(최저가)" xfId="6274" xr:uid="{00000000-0005-0000-0000-0000C1090000}"/>
    <cellStyle name="_적격(화산) _부대입찰특별조건및내역송부(최저가)_Book1" xfId="6275" xr:uid="{00000000-0005-0000-0000-0000C2090000}"/>
    <cellStyle name="_적격(화산) _부대입찰특별조건및내역송부(최저가)_Book1_내역서(최초)" xfId="6276" xr:uid="{00000000-0005-0000-0000-0000C3090000}"/>
    <cellStyle name="_적격(화산) _부대입찰특별조건및내역송부(최저가)_Book1_설계내역서" xfId="6277" xr:uid="{00000000-0005-0000-0000-0000C4090000}"/>
    <cellStyle name="_적격(화산) _부대입찰특별조건및내역송부(최저가)_Book1_설계내역서(2차)" xfId="6278" xr:uid="{00000000-0005-0000-0000-0000C5090000}"/>
    <cellStyle name="_적격(화산) _부대입찰특별조건및내역송부(최저가)_P-(현리-신팔)" xfId="6279" xr:uid="{00000000-0005-0000-0000-0000C6090000}"/>
    <cellStyle name="_적격(화산) _부대입찰특별조건및내역송부(최저가)_P-(현리-신팔)_내역서(최초)" xfId="6280" xr:uid="{00000000-0005-0000-0000-0000C7090000}"/>
    <cellStyle name="_적격(화산) _부대입찰특별조건및내역송부(최저가)_P-(현리-신팔)_설계내역서" xfId="6281" xr:uid="{00000000-0005-0000-0000-0000C8090000}"/>
    <cellStyle name="_적격(화산) _부대입찰특별조건및내역송부(최저가)_P-(현리-신팔)_설계내역서(2차)" xfId="6282" xr:uid="{00000000-0005-0000-0000-0000C9090000}"/>
    <cellStyle name="_적격(화산) _부대입찰특별조건및내역송부(최저가)_내역서(최초)" xfId="6283" xr:uid="{00000000-0005-0000-0000-0000CA090000}"/>
    <cellStyle name="_적격(화산) _부대입찰특별조건및내역송부(최저가)_부대결과" xfId="6284" xr:uid="{00000000-0005-0000-0000-0000CB090000}"/>
    <cellStyle name="_적격(화산) _부대입찰특별조건및내역송부(최저가)_부대결과_Book1" xfId="6285" xr:uid="{00000000-0005-0000-0000-0000CC090000}"/>
    <cellStyle name="_적격(화산) _부대입찰특별조건및내역송부(최저가)_부대결과_Book1_내역서(최초)" xfId="6286" xr:uid="{00000000-0005-0000-0000-0000CD090000}"/>
    <cellStyle name="_적격(화산) _부대입찰특별조건및내역송부(최저가)_부대결과_Book1_설계내역서" xfId="6287" xr:uid="{00000000-0005-0000-0000-0000CE090000}"/>
    <cellStyle name="_적격(화산) _부대입찰특별조건및내역송부(최저가)_부대결과_Book1_설계내역서(2차)" xfId="6288" xr:uid="{00000000-0005-0000-0000-0000CF090000}"/>
    <cellStyle name="_적격(화산) _부대입찰특별조건및내역송부(최저가)_부대결과_P-(현리-신팔)" xfId="6289" xr:uid="{00000000-0005-0000-0000-0000D0090000}"/>
    <cellStyle name="_적격(화산) _부대입찰특별조건및내역송부(최저가)_부대결과_P-(현리-신팔)_내역서(최초)" xfId="6290" xr:uid="{00000000-0005-0000-0000-0000D1090000}"/>
    <cellStyle name="_적격(화산) _부대입찰특별조건및내역송부(최저가)_부대결과_P-(현리-신팔)_설계내역서" xfId="6291" xr:uid="{00000000-0005-0000-0000-0000D2090000}"/>
    <cellStyle name="_적격(화산) _부대입찰특별조건및내역송부(최저가)_부대결과_P-(현리-신팔)_설계내역서(2차)" xfId="6292" xr:uid="{00000000-0005-0000-0000-0000D3090000}"/>
    <cellStyle name="_적격(화산) _부대입찰특별조건및내역송부(최저가)_부대결과_내역서(최초)" xfId="6293" xr:uid="{00000000-0005-0000-0000-0000D4090000}"/>
    <cellStyle name="_적격(화산) _부대입찰특별조건및내역송부(최저가)_부대결과_설계내역서" xfId="6294" xr:uid="{00000000-0005-0000-0000-0000D5090000}"/>
    <cellStyle name="_적격(화산) _부대입찰특별조건및내역송부(최저가)_부대결과_설계내역서(2차)" xfId="6295" xr:uid="{00000000-0005-0000-0000-0000D6090000}"/>
    <cellStyle name="_적격(화산) _부대입찰특별조건및내역송부(최저가)_부대결과_현리-신팔도로설계" xfId="6296" xr:uid="{00000000-0005-0000-0000-0000D7090000}"/>
    <cellStyle name="_적격(화산) _부대입찰특별조건및내역송부(최저가)_부대결과_현리-신팔도로설계_내역서(최초)" xfId="6297" xr:uid="{00000000-0005-0000-0000-0000D8090000}"/>
    <cellStyle name="_적격(화산) _부대입찰특별조건및내역송부(최저가)_부대결과_현리-신팔도로설계_설계내역서" xfId="6298" xr:uid="{00000000-0005-0000-0000-0000D9090000}"/>
    <cellStyle name="_적격(화산) _부대입찰특별조건및내역송부(최저가)_부대결과_현리-신팔도로설계_설계내역서(2차)" xfId="6299" xr:uid="{00000000-0005-0000-0000-0000DA090000}"/>
    <cellStyle name="_적격(화산) _부대입찰특별조건및내역송부(최저가)_설계내역서" xfId="6300" xr:uid="{00000000-0005-0000-0000-0000DB090000}"/>
    <cellStyle name="_적격(화산) _부대입찰특별조건및내역송부(최저가)_설계내역서(2차)" xfId="6301" xr:uid="{00000000-0005-0000-0000-0000DC090000}"/>
    <cellStyle name="_적격(화산) _부대입찰특별조건및내역송부(최저가)_현리-신팔도로설계" xfId="6302" xr:uid="{00000000-0005-0000-0000-0000DD090000}"/>
    <cellStyle name="_적격(화산) _부대입찰특별조건및내역송부(최저가)_현리-신팔도로설계_내역서(최초)" xfId="6303" xr:uid="{00000000-0005-0000-0000-0000DE090000}"/>
    <cellStyle name="_적격(화산) _부대입찰특별조건및내역송부(최저가)_현리-신팔도로설계_설계내역서" xfId="6304" xr:uid="{00000000-0005-0000-0000-0000DF090000}"/>
    <cellStyle name="_적격(화산) _부대입찰특별조건및내역송부(최저가)_현리-신팔도로설계_설계내역서(2차)" xfId="6305" xr:uid="{00000000-0005-0000-0000-0000E0090000}"/>
    <cellStyle name="_적격(화산) _설계내역서" xfId="6306" xr:uid="{00000000-0005-0000-0000-0000E1090000}"/>
    <cellStyle name="_적격(화산) _설계내역서(2차)" xfId="6307" xr:uid="{00000000-0005-0000-0000-0000E2090000}"/>
    <cellStyle name="_적격(화산) _이행각서" xfId="6308" xr:uid="{00000000-0005-0000-0000-0000E3090000}"/>
    <cellStyle name="_적격(화산) _투찰" xfId="6309" xr:uid="{00000000-0005-0000-0000-0000E4090000}"/>
    <cellStyle name="_적격(화산) _투찰_Book1" xfId="6310" xr:uid="{00000000-0005-0000-0000-0000E5090000}"/>
    <cellStyle name="_적격(화산) _투찰_Book1_내역서(최초)" xfId="6311" xr:uid="{00000000-0005-0000-0000-0000E6090000}"/>
    <cellStyle name="_적격(화산) _투찰_Book1_설계내역서" xfId="6312" xr:uid="{00000000-0005-0000-0000-0000E7090000}"/>
    <cellStyle name="_적격(화산) _투찰_Book1_설계내역서(2차)" xfId="6313" xr:uid="{00000000-0005-0000-0000-0000E8090000}"/>
    <cellStyle name="_적격(화산) _투찰_P-(현리-신팔)" xfId="6314" xr:uid="{00000000-0005-0000-0000-0000E9090000}"/>
    <cellStyle name="_적격(화산) _투찰_P-(현리-신팔)_내역서(최초)" xfId="6315" xr:uid="{00000000-0005-0000-0000-0000EA090000}"/>
    <cellStyle name="_적격(화산) _투찰_P-(현리-신팔)_설계내역서" xfId="6316" xr:uid="{00000000-0005-0000-0000-0000EB090000}"/>
    <cellStyle name="_적격(화산) _투찰_P-(현리-신팔)_설계내역서(2차)" xfId="6317" xr:uid="{00000000-0005-0000-0000-0000EC090000}"/>
    <cellStyle name="_적격(화산) _투찰_내역서(최초)" xfId="6318" xr:uid="{00000000-0005-0000-0000-0000ED090000}"/>
    <cellStyle name="_적격(화산) _투찰_부대결과" xfId="6319" xr:uid="{00000000-0005-0000-0000-0000EE090000}"/>
    <cellStyle name="_적격(화산) _투찰_부대결과_Book1" xfId="6320" xr:uid="{00000000-0005-0000-0000-0000EF090000}"/>
    <cellStyle name="_적격(화산) _투찰_부대결과_Book1_내역서(최초)" xfId="6321" xr:uid="{00000000-0005-0000-0000-0000F0090000}"/>
    <cellStyle name="_적격(화산) _투찰_부대결과_Book1_설계내역서" xfId="6322" xr:uid="{00000000-0005-0000-0000-0000F1090000}"/>
    <cellStyle name="_적격(화산) _투찰_부대결과_Book1_설계내역서(2차)" xfId="6323" xr:uid="{00000000-0005-0000-0000-0000F2090000}"/>
    <cellStyle name="_적격(화산) _투찰_부대결과_P-(현리-신팔)" xfId="6324" xr:uid="{00000000-0005-0000-0000-0000F3090000}"/>
    <cellStyle name="_적격(화산) _투찰_부대결과_P-(현리-신팔)_내역서(최초)" xfId="6325" xr:uid="{00000000-0005-0000-0000-0000F4090000}"/>
    <cellStyle name="_적격(화산) _투찰_부대결과_P-(현리-신팔)_설계내역서" xfId="6326" xr:uid="{00000000-0005-0000-0000-0000F5090000}"/>
    <cellStyle name="_적격(화산) _투찰_부대결과_P-(현리-신팔)_설계내역서(2차)" xfId="6327" xr:uid="{00000000-0005-0000-0000-0000F6090000}"/>
    <cellStyle name="_적격(화산) _투찰_부대결과_내역서(최초)" xfId="6328" xr:uid="{00000000-0005-0000-0000-0000F7090000}"/>
    <cellStyle name="_적격(화산) _투찰_부대결과_설계내역서" xfId="6329" xr:uid="{00000000-0005-0000-0000-0000F8090000}"/>
    <cellStyle name="_적격(화산) _투찰_부대결과_설계내역서(2차)" xfId="6330" xr:uid="{00000000-0005-0000-0000-0000F9090000}"/>
    <cellStyle name="_적격(화산) _투찰_부대결과_현리-신팔도로설계" xfId="6331" xr:uid="{00000000-0005-0000-0000-0000FA090000}"/>
    <cellStyle name="_적격(화산) _투찰_부대결과_현리-신팔도로설계_내역서(최초)" xfId="6332" xr:uid="{00000000-0005-0000-0000-0000FB090000}"/>
    <cellStyle name="_적격(화산) _투찰_부대결과_현리-신팔도로설계_설계내역서" xfId="6333" xr:uid="{00000000-0005-0000-0000-0000FC090000}"/>
    <cellStyle name="_적격(화산) _투찰_부대결과_현리-신팔도로설계_설계내역서(2차)" xfId="6334" xr:uid="{00000000-0005-0000-0000-0000FD090000}"/>
    <cellStyle name="_적격(화산) _투찰_설계내역서" xfId="6335" xr:uid="{00000000-0005-0000-0000-0000FE090000}"/>
    <cellStyle name="_적격(화산) _투찰_설계내역서(2차)" xfId="6336" xr:uid="{00000000-0005-0000-0000-0000FF090000}"/>
    <cellStyle name="_적격(화산) _투찰_현리-신팔도로설계" xfId="6337" xr:uid="{00000000-0005-0000-0000-0000000A0000}"/>
    <cellStyle name="_적격(화산) _투찰_현리-신팔도로설계_내역서(최초)" xfId="6338" xr:uid="{00000000-0005-0000-0000-0000010A0000}"/>
    <cellStyle name="_적격(화산) _투찰_현리-신팔도로설계_설계내역서" xfId="6339" xr:uid="{00000000-0005-0000-0000-0000020A0000}"/>
    <cellStyle name="_적격(화산) _투찰_현리-신팔도로설계_설계내역서(2차)" xfId="6340" xr:uid="{00000000-0005-0000-0000-0000030A0000}"/>
    <cellStyle name="_적격(화산) _포기각서" xfId="6341" xr:uid="{00000000-0005-0000-0000-0000040A0000}"/>
    <cellStyle name="_적격(화산) _현리-신팔도로설계" xfId="6342" xr:uid="{00000000-0005-0000-0000-0000050A0000}"/>
    <cellStyle name="_적격(화산) _현리-신팔도로설계_내역서(최초)" xfId="6343" xr:uid="{00000000-0005-0000-0000-0000060A0000}"/>
    <cellStyle name="_적격(화산) _현리-신팔도로설계_설계내역서" xfId="6344" xr:uid="{00000000-0005-0000-0000-0000070A0000}"/>
    <cellStyle name="_적격(화산) _현리-신팔도로설계_설계내역서(2차)" xfId="6345" xr:uid="{00000000-0005-0000-0000-0000080A0000}"/>
    <cellStyle name="_적격(화산) _현설양식" xfId="6346" xr:uid="{00000000-0005-0000-0000-0000090A0000}"/>
    <cellStyle name="_적격(화산) _현장설명" xfId="6347" xr:uid="{00000000-0005-0000-0000-00000A0A0000}"/>
    <cellStyle name="_주차장 수량총괄(25,33)-1" xfId="6348" xr:uid="{00000000-0005-0000-0000-00000B0A0000}"/>
    <cellStyle name="_집행갑지 " xfId="6349" xr:uid="{00000000-0005-0000-0000-00000C0A0000}"/>
    <cellStyle name="_집행갑지 _Book1" xfId="6350" xr:uid="{00000000-0005-0000-0000-00000D0A0000}"/>
    <cellStyle name="_집행갑지 _Book1_내역서(최초)" xfId="6351" xr:uid="{00000000-0005-0000-0000-00000E0A0000}"/>
    <cellStyle name="_집행갑지 _Book1_설계내역서" xfId="6352" xr:uid="{00000000-0005-0000-0000-00000F0A0000}"/>
    <cellStyle name="_집행갑지 _Book1_설계내역서(2차)" xfId="6353" xr:uid="{00000000-0005-0000-0000-0000100A0000}"/>
    <cellStyle name="_집행갑지 _P-(현리-신팔)" xfId="6354" xr:uid="{00000000-0005-0000-0000-0000110A0000}"/>
    <cellStyle name="_집행갑지 _P-(현리-신팔)_내역서(최초)" xfId="6355" xr:uid="{00000000-0005-0000-0000-0000120A0000}"/>
    <cellStyle name="_집행갑지 _P-(현리-신팔)_설계내역서" xfId="6356" xr:uid="{00000000-0005-0000-0000-0000130A0000}"/>
    <cellStyle name="_집행갑지 _P-(현리-신팔)_설계내역서(2차)" xfId="6357" xr:uid="{00000000-0005-0000-0000-0000140A0000}"/>
    <cellStyle name="_집행갑지 _p-하남강일1" xfId="6358" xr:uid="{00000000-0005-0000-0000-0000150A0000}"/>
    <cellStyle name="_집행갑지 _p-하남강일1_내역서(최초)" xfId="6359" xr:uid="{00000000-0005-0000-0000-0000160A0000}"/>
    <cellStyle name="_집행갑지 _p-하남강일1_설계내역서" xfId="6360" xr:uid="{00000000-0005-0000-0000-0000170A0000}"/>
    <cellStyle name="_집행갑지 _p-하남강일1_설계내역서(2차)" xfId="6361" xr:uid="{00000000-0005-0000-0000-0000180A0000}"/>
    <cellStyle name="_집행갑지 _내역서(최초)" xfId="6362" xr:uid="{00000000-0005-0000-0000-0000190A0000}"/>
    <cellStyle name="_집행갑지 _부대결과" xfId="6363" xr:uid="{00000000-0005-0000-0000-00001A0A0000}"/>
    <cellStyle name="_집행갑지 _부대결과_Book1" xfId="6364" xr:uid="{00000000-0005-0000-0000-00001B0A0000}"/>
    <cellStyle name="_집행갑지 _부대결과_Book1_내역서(최초)" xfId="6365" xr:uid="{00000000-0005-0000-0000-00001C0A0000}"/>
    <cellStyle name="_집행갑지 _부대결과_Book1_설계내역서" xfId="6366" xr:uid="{00000000-0005-0000-0000-00001D0A0000}"/>
    <cellStyle name="_집행갑지 _부대결과_Book1_설계내역서(2차)" xfId="6367" xr:uid="{00000000-0005-0000-0000-00001E0A0000}"/>
    <cellStyle name="_집행갑지 _부대결과_P-(현리-신팔)" xfId="6368" xr:uid="{00000000-0005-0000-0000-00001F0A0000}"/>
    <cellStyle name="_집행갑지 _부대결과_P-(현리-신팔)_내역서(최초)" xfId="6369" xr:uid="{00000000-0005-0000-0000-0000200A0000}"/>
    <cellStyle name="_집행갑지 _부대결과_P-(현리-신팔)_설계내역서" xfId="6370" xr:uid="{00000000-0005-0000-0000-0000210A0000}"/>
    <cellStyle name="_집행갑지 _부대결과_P-(현리-신팔)_설계내역서(2차)" xfId="6371" xr:uid="{00000000-0005-0000-0000-0000220A0000}"/>
    <cellStyle name="_집행갑지 _부대결과_내역서(최초)" xfId="6372" xr:uid="{00000000-0005-0000-0000-0000230A0000}"/>
    <cellStyle name="_집행갑지 _부대결과_설계내역서" xfId="6373" xr:uid="{00000000-0005-0000-0000-0000240A0000}"/>
    <cellStyle name="_집행갑지 _부대결과_설계내역서(2차)" xfId="6374" xr:uid="{00000000-0005-0000-0000-0000250A0000}"/>
    <cellStyle name="_집행갑지 _부대결과_현리-신팔도로설계" xfId="6375" xr:uid="{00000000-0005-0000-0000-0000260A0000}"/>
    <cellStyle name="_집행갑지 _부대결과_현리-신팔도로설계_내역서(최초)" xfId="6376" xr:uid="{00000000-0005-0000-0000-0000270A0000}"/>
    <cellStyle name="_집행갑지 _부대결과_현리-신팔도로설계_설계내역서" xfId="6377" xr:uid="{00000000-0005-0000-0000-0000280A0000}"/>
    <cellStyle name="_집행갑지 _부대결과_현리-신팔도로설계_설계내역서(2차)" xfId="6378" xr:uid="{00000000-0005-0000-0000-0000290A0000}"/>
    <cellStyle name="_집행갑지 _부대입찰특별조건및내역송부(최저가)" xfId="6379" xr:uid="{00000000-0005-0000-0000-00002A0A0000}"/>
    <cellStyle name="_집행갑지 _부대입찰특별조건및내역송부(최저가)_Book1" xfId="6380" xr:uid="{00000000-0005-0000-0000-00002B0A0000}"/>
    <cellStyle name="_집행갑지 _부대입찰특별조건및내역송부(최저가)_Book1_내역서(최초)" xfId="6381" xr:uid="{00000000-0005-0000-0000-00002C0A0000}"/>
    <cellStyle name="_집행갑지 _부대입찰특별조건및내역송부(최저가)_Book1_설계내역서" xfId="6382" xr:uid="{00000000-0005-0000-0000-00002D0A0000}"/>
    <cellStyle name="_집행갑지 _부대입찰특별조건및내역송부(최저가)_Book1_설계내역서(2차)" xfId="6383" xr:uid="{00000000-0005-0000-0000-00002E0A0000}"/>
    <cellStyle name="_집행갑지 _부대입찰특별조건및내역송부(최저가)_P-(현리-신팔)" xfId="6384" xr:uid="{00000000-0005-0000-0000-00002F0A0000}"/>
    <cellStyle name="_집행갑지 _부대입찰특별조건및내역송부(최저가)_P-(현리-신팔)_내역서(최초)" xfId="6385" xr:uid="{00000000-0005-0000-0000-0000300A0000}"/>
    <cellStyle name="_집행갑지 _부대입찰특별조건및내역송부(최저가)_P-(현리-신팔)_설계내역서" xfId="6386" xr:uid="{00000000-0005-0000-0000-0000310A0000}"/>
    <cellStyle name="_집행갑지 _부대입찰특별조건및내역송부(최저가)_P-(현리-신팔)_설계내역서(2차)" xfId="6387" xr:uid="{00000000-0005-0000-0000-0000320A0000}"/>
    <cellStyle name="_집행갑지 _부대입찰특별조건및내역송부(최저가)_내역서(최초)" xfId="6388" xr:uid="{00000000-0005-0000-0000-0000330A0000}"/>
    <cellStyle name="_집행갑지 _부대입찰특별조건및내역송부(최저가)_부대결과" xfId="6389" xr:uid="{00000000-0005-0000-0000-0000340A0000}"/>
    <cellStyle name="_집행갑지 _부대입찰특별조건및내역송부(최저가)_부대결과_Book1" xfId="6390" xr:uid="{00000000-0005-0000-0000-0000350A0000}"/>
    <cellStyle name="_집행갑지 _부대입찰특별조건및내역송부(최저가)_부대결과_Book1_내역서(최초)" xfId="6391" xr:uid="{00000000-0005-0000-0000-0000360A0000}"/>
    <cellStyle name="_집행갑지 _부대입찰특별조건및내역송부(최저가)_부대결과_Book1_설계내역서" xfId="6392" xr:uid="{00000000-0005-0000-0000-0000370A0000}"/>
    <cellStyle name="_집행갑지 _부대입찰특별조건및내역송부(최저가)_부대결과_Book1_설계내역서(2차)" xfId="6393" xr:uid="{00000000-0005-0000-0000-0000380A0000}"/>
    <cellStyle name="_집행갑지 _부대입찰특별조건및내역송부(최저가)_부대결과_P-(현리-신팔)" xfId="6394" xr:uid="{00000000-0005-0000-0000-0000390A0000}"/>
    <cellStyle name="_집행갑지 _부대입찰특별조건및내역송부(최저가)_부대결과_P-(현리-신팔)_내역서(최초)" xfId="6395" xr:uid="{00000000-0005-0000-0000-00003A0A0000}"/>
    <cellStyle name="_집행갑지 _부대입찰특별조건및내역송부(최저가)_부대결과_P-(현리-신팔)_설계내역서" xfId="6396" xr:uid="{00000000-0005-0000-0000-00003B0A0000}"/>
    <cellStyle name="_집행갑지 _부대입찰특별조건및내역송부(최저가)_부대결과_P-(현리-신팔)_설계내역서(2차)" xfId="6397" xr:uid="{00000000-0005-0000-0000-00003C0A0000}"/>
    <cellStyle name="_집행갑지 _부대입찰특별조건및내역송부(최저가)_부대결과_내역서(최초)" xfId="6398" xr:uid="{00000000-0005-0000-0000-00003D0A0000}"/>
    <cellStyle name="_집행갑지 _부대입찰특별조건및내역송부(최저가)_부대결과_설계내역서" xfId="6399" xr:uid="{00000000-0005-0000-0000-00003E0A0000}"/>
    <cellStyle name="_집행갑지 _부대입찰특별조건및내역송부(최저가)_부대결과_설계내역서(2차)" xfId="6400" xr:uid="{00000000-0005-0000-0000-00003F0A0000}"/>
    <cellStyle name="_집행갑지 _부대입찰특별조건및내역송부(최저가)_부대결과_현리-신팔도로설계" xfId="6401" xr:uid="{00000000-0005-0000-0000-0000400A0000}"/>
    <cellStyle name="_집행갑지 _부대입찰특별조건및내역송부(최저가)_부대결과_현리-신팔도로설계_내역서(최초)" xfId="6402" xr:uid="{00000000-0005-0000-0000-0000410A0000}"/>
    <cellStyle name="_집행갑지 _부대입찰특별조건및내역송부(최저가)_부대결과_현리-신팔도로설계_설계내역서" xfId="6403" xr:uid="{00000000-0005-0000-0000-0000420A0000}"/>
    <cellStyle name="_집행갑지 _부대입찰특별조건및내역송부(최저가)_부대결과_현리-신팔도로설계_설계내역서(2차)" xfId="6404" xr:uid="{00000000-0005-0000-0000-0000430A0000}"/>
    <cellStyle name="_집행갑지 _부대입찰특별조건및내역송부(최저가)_설계내역서" xfId="6405" xr:uid="{00000000-0005-0000-0000-0000440A0000}"/>
    <cellStyle name="_집행갑지 _부대입찰특별조건및내역송부(최저가)_설계내역서(2차)" xfId="6406" xr:uid="{00000000-0005-0000-0000-0000450A0000}"/>
    <cellStyle name="_집행갑지 _부대입찰특별조건및내역송부(최저가)_현리-신팔도로설계" xfId="6407" xr:uid="{00000000-0005-0000-0000-0000460A0000}"/>
    <cellStyle name="_집행갑지 _부대입찰특별조건및내역송부(최저가)_현리-신팔도로설계_내역서(최초)" xfId="6408" xr:uid="{00000000-0005-0000-0000-0000470A0000}"/>
    <cellStyle name="_집행갑지 _부대입찰특별조건및내역송부(최저가)_현리-신팔도로설계_설계내역서" xfId="6409" xr:uid="{00000000-0005-0000-0000-0000480A0000}"/>
    <cellStyle name="_집행갑지 _부대입찰특별조건및내역송부(최저가)_현리-신팔도로설계_설계내역서(2차)" xfId="6410" xr:uid="{00000000-0005-0000-0000-0000490A0000}"/>
    <cellStyle name="_집행갑지 _설계내역서" xfId="6411" xr:uid="{00000000-0005-0000-0000-00004A0A0000}"/>
    <cellStyle name="_집행갑지 _설계내역서(2차)" xfId="6412" xr:uid="{00000000-0005-0000-0000-00004B0A0000}"/>
    <cellStyle name="_집행갑지 _투찰" xfId="6413" xr:uid="{00000000-0005-0000-0000-00004C0A0000}"/>
    <cellStyle name="_집행갑지 _투찰_Book1" xfId="6414" xr:uid="{00000000-0005-0000-0000-00004D0A0000}"/>
    <cellStyle name="_집행갑지 _투찰_Book1_내역서(최초)" xfId="6415" xr:uid="{00000000-0005-0000-0000-00004E0A0000}"/>
    <cellStyle name="_집행갑지 _투찰_Book1_설계내역서" xfId="6416" xr:uid="{00000000-0005-0000-0000-00004F0A0000}"/>
    <cellStyle name="_집행갑지 _투찰_Book1_설계내역서(2차)" xfId="6417" xr:uid="{00000000-0005-0000-0000-0000500A0000}"/>
    <cellStyle name="_집행갑지 _투찰_P-(현리-신팔)" xfId="6418" xr:uid="{00000000-0005-0000-0000-0000510A0000}"/>
    <cellStyle name="_집행갑지 _투찰_P-(현리-신팔)_내역서(최초)" xfId="6419" xr:uid="{00000000-0005-0000-0000-0000520A0000}"/>
    <cellStyle name="_집행갑지 _투찰_P-(현리-신팔)_설계내역서" xfId="6420" xr:uid="{00000000-0005-0000-0000-0000530A0000}"/>
    <cellStyle name="_집행갑지 _투찰_P-(현리-신팔)_설계내역서(2차)" xfId="6421" xr:uid="{00000000-0005-0000-0000-0000540A0000}"/>
    <cellStyle name="_집행갑지 _투찰_내역서(최초)" xfId="6422" xr:uid="{00000000-0005-0000-0000-0000550A0000}"/>
    <cellStyle name="_집행갑지 _투찰_부대결과" xfId="6423" xr:uid="{00000000-0005-0000-0000-0000560A0000}"/>
    <cellStyle name="_집행갑지 _투찰_부대결과_Book1" xfId="6424" xr:uid="{00000000-0005-0000-0000-0000570A0000}"/>
    <cellStyle name="_집행갑지 _투찰_부대결과_Book1_내역서(최초)" xfId="6425" xr:uid="{00000000-0005-0000-0000-0000580A0000}"/>
    <cellStyle name="_집행갑지 _투찰_부대결과_Book1_설계내역서" xfId="6426" xr:uid="{00000000-0005-0000-0000-0000590A0000}"/>
    <cellStyle name="_집행갑지 _투찰_부대결과_Book1_설계내역서(2차)" xfId="6427" xr:uid="{00000000-0005-0000-0000-00005A0A0000}"/>
    <cellStyle name="_집행갑지 _투찰_부대결과_P-(현리-신팔)" xfId="6428" xr:uid="{00000000-0005-0000-0000-00005B0A0000}"/>
    <cellStyle name="_집행갑지 _투찰_부대결과_P-(현리-신팔)_내역서(최초)" xfId="6429" xr:uid="{00000000-0005-0000-0000-00005C0A0000}"/>
    <cellStyle name="_집행갑지 _투찰_부대결과_P-(현리-신팔)_설계내역서" xfId="6430" xr:uid="{00000000-0005-0000-0000-00005D0A0000}"/>
    <cellStyle name="_집행갑지 _투찰_부대결과_P-(현리-신팔)_설계내역서(2차)" xfId="6431" xr:uid="{00000000-0005-0000-0000-00005E0A0000}"/>
    <cellStyle name="_집행갑지 _투찰_부대결과_내역서(최초)" xfId="6432" xr:uid="{00000000-0005-0000-0000-00005F0A0000}"/>
    <cellStyle name="_집행갑지 _투찰_부대결과_설계내역서" xfId="6433" xr:uid="{00000000-0005-0000-0000-0000600A0000}"/>
    <cellStyle name="_집행갑지 _투찰_부대결과_설계내역서(2차)" xfId="6434" xr:uid="{00000000-0005-0000-0000-0000610A0000}"/>
    <cellStyle name="_집행갑지 _투찰_부대결과_현리-신팔도로설계" xfId="6435" xr:uid="{00000000-0005-0000-0000-0000620A0000}"/>
    <cellStyle name="_집행갑지 _투찰_부대결과_현리-신팔도로설계_내역서(최초)" xfId="6436" xr:uid="{00000000-0005-0000-0000-0000630A0000}"/>
    <cellStyle name="_집행갑지 _투찰_부대결과_현리-신팔도로설계_설계내역서" xfId="6437" xr:uid="{00000000-0005-0000-0000-0000640A0000}"/>
    <cellStyle name="_집행갑지 _투찰_부대결과_현리-신팔도로설계_설계내역서(2차)" xfId="6438" xr:uid="{00000000-0005-0000-0000-0000650A0000}"/>
    <cellStyle name="_집행갑지 _투찰_설계내역서" xfId="6439" xr:uid="{00000000-0005-0000-0000-0000660A0000}"/>
    <cellStyle name="_집행갑지 _투찰_설계내역서(2차)" xfId="6440" xr:uid="{00000000-0005-0000-0000-0000670A0000}"/>
    <cellStyle name="_집행갑지 _투찰_현리-신팔도로설계" xfId="6441" xr:uid="{00000000-0005-0000-0000-0000680A0000}"/>
    <cellStyle name="_집행갑지 _투찰_현리-신팔도로설계_내역서(최초)" xfId="6442" xr:uid="{00000000-0005-0000-0000-0000690A0000}"/>
    <cellStyle name="_집행갑지 _투찰_현리-신팔도로설계_설계내역서" xfId="6443" xr:uid="{00000000-0005-0000-0000-00006A0A0000}"/>
    <cellStyle name="_집행갑지 _투찰_현리-신팔도로설계_설계내역서(2차)" xfId="6444" xr:uid="{00000000-0005-0000-0000-00006B0A0000}"/>
    <cellStyle name="_집행갑지 _현리-신팔도로설계" xfId="6445" xr:uid="{00000000-0005-0000-0000-00006C0A0000}"/>
    <cellStyle name="_집행갑지 _현리-신팔도로설계_내역서(최초)" xfId="6446" xr:uid="{00000000-0005-0000-0000-00006D0A0000}"/>
    <cellStyle name="_집행갑지 _현리-신팔도로설계_설계내역서" xfId="6447" xr:uid="{00000000-0005-0000-0000-00006E0A0000}"/>
    <cellStyle name="_집행갑지 _현리-신팔도로설계_설계내역서(2차)" xfId="6448" xr:uid="{00000000-0005-0000-0000-00006F0A0000}"/>
    <cellStyle name="_최종토목 PMIS" xfId="6449" xr:uid="{00000000-0005-0000-0000-0000700A0000}"/>
    <cellStyle name="_투찰" xfId="6450" xr:uid="{00000000-0005-0000-0000-0000710A0000}"/>
    <cellStyle name="_투찰_Book1" xfId="6451" xr:uid="{00000000-0005-0000-0000-0000720A0000}"/>
    <cellStyle name="_투찰_Book1_내역서(최초)" xfId="6452" xr:uid="{00000000-0005-0000-0000-0000730A0000}"/>
    <cellStyle name="_투찰_Book1_설계내역서" xfId="6453" xr:uid="{00000000-0005-0000-0000-0000740A0000}"/>
    <cellStyle name="_투찰_Book1_설계내역서(2차)" xfId="6454" xr:uid="{00000000-0005-0000-0000-0000750A0000}"/>
    <cellStyle name="_투찰_P-(현리-신팔)" xfId="6455" xr:uid="{00000000-0005-0000-0000-0000760A0000}"/>
    <cellStyle name="_투찰_P-(현리-신팔)_내역서(최초)" xfId="6456" xr:uid="{00000000-0005-0000-0000-0000770A0000}"/>
    <cellStyle name="_투찰_P-(현리-신팔)_설계내역서" xfId="6457" xr:uid="{00000000-0005-0000-0000-0000780A0000}"/>
    <cellStyle name="_투찰_P-(현리-신팔)_설계내역서(2차)" xfId="6458" xr:uid="{00000000-0005-0000-0000-0000790A0000}"/>
    <cellStyle name="_투찰_내역서(최초)" xfId="6459" xr:uid="{00000000-0005-0000-0000-00007A0A0000}"/>
    <cellStyle name="_투찰_부대결과" xfId="6460" xr:uid="{00000000-0005-0000-0000-00007B0A0000}"/>
    <cellStyle name="_투찰_부대결과_Book1" xfId="6461" xr:uid="{00000000-0005-0000-0000-00007C0A0000}"/>
    <cellStyle name="_투찰_부대결과_Book1_내역서(최초)" xfId="6462" xr:uid="{00000000-0005-0000-0000-00007D0A0000}"/>
    <cellStyle name="_투찰_부대결과_Book1_설계내역서" xfId="6463" xr:uid="{00000000-0005-0000-0000-00007E0A0000}"/>
    <cellStyle name="_투찰_부대결과_Book1_설계내역서(2차)" xfId="6464" xr:uid="{00000000-0005-0000-0000-00007F0A0000}"/>
    <cellStyle name="_투찰_부대결과_P-(현리-신팔)" xfId="6465" xr:uid="{00000000-0005-0000-0000-0000800A0000}"/>
    <cellStyle name="_투찰_부대결과_P-(현리-신팔)_내역서(최초)" xfId="6466" xr:uid="{00000000-0005-0000-0000-0000810A0000}"/>
    <cellStyle name="_투찰_부대결과_P-(현리-신팔)_설계내역서" xfId="6467" xr:uid="{00000000-0005-0000-0000-0000820A0000}"/>
    <cellStyle name="_투찰_부대결과_P-(현리-신팔)_설계내역서(2차)" xfId="6468" xr:uid="{00000000-0005-0000-0000-0000830A0000}"/>
    <cellStyle name="_투찰_부대결과_내역서(최초)" xfId="6469" xr:uid="{00000000-0005-0000-0000-0000840A0000}"/>
    <cellStyle name="_투찰_부대결과_설계내역서" xfId="6470" xr:uid="{00000000-0005-0000-0000-0000850A0000}"/>
    <cellStyle name="_투찰_부대결과_설계내역서(2차)" xfId="6471" xr:uid="{00000000-0005-0000-0000-0000860A0000}"/>
    <cellStyle name="_투찰_부대결과_현리-신팔도로설계" xfId="6472" xr:uid="{00000000-0005-0000-0000-0000870A0000}"/>
    <cellStyle name="_투찰_부대결과_현리-신팔도로설계_내역서(최초)" xfId="6473" xr:uid="{00000000-0005-0000-0000-0000880A0000}"/>
    <cellStyle name="_투찰_부대결과_현리-신팔도로설계_설계내역서" xfId="6474" xr:uid="{00000000-0005-0000-0000-0000890A0000}"/>
    <cellStyle name="_투찰_부대결과_현리-신팔도로설계_설계내역서(2차)" xfId="6475" xr:uid="{00000000-0005-0000-0000-00008A0A0000}"/>
    <cellStyle name="_투찰_설계내역서" xfId="6476" xr:uid="{00000000-0005-0000-0000-00008B0A0000}"/>
    <cellStyle name="_투찰_설계내역서(2차)" xfId="6477" xr:uid="{00000000-0005-0000-0000-00008C0A0000}"/>
    <cellStyle name="_투찰_현리-신팔도로설계" xfId="6478" xr:uid="{00000000-0005-0000-0000-00008D0A0000}"/>
    <cellStyle name="_투찰_현리-신팔도로설계_내역서(최초)" xfId="6479" xr:uid="{00000000-0005-0000-0000-00008E0A0000}"/>
    <cellStyle name="_투찰_현리-신팔도로설계_설계내역서" xfId="6480" xr:uid="{00000000-0005-0000-0000-00008F0A0000}"/>
    <cellStyle name="_투찰_현리-신팔도로설계_설계내역서(2차)" xfId="6481" xr:uid="{00000000-0005-0000-0000-0000900A0000}"/>
    <cellStyle name="_포기각서" xfId="6482" xr:uid="{00000000-0005-0000-0000-0000910A0000}"/>
    <cellStyle name="_현리-신팔도로설계" xfId="6483" xr:uid="{00000000-0005-0000-0000-0000920A0000}"/>
    <cellStyle name="_현리-신팔도로설계_내역서(최초)" xfId="6484" xr:uid="{00000000-0005-0000-0000-0000930A0000}"/>
    <cellStyle name="_현리-신팔도로설계_설계내역서" xfId="6485" xr:uid="{00000000-0005-0000-0000-0000940A0000}"/>
    <cellStyle name="_현리-신팔도로설계_설계내역서(2차)" xfId="6486" xr:uid="{00000000-0005-0000-0000-0000950A0000}"/>
    <cellStyle name="_현설양식" xfId="6487" xr:uid="{00000000-0005-0000-0000-0000960A0000}"/>
    <cellStyle name="_현장설명" xfId="6488" xr:uid="{00000000-0005-0000-0000-0000970A0000}"/>
    <cellStyle name="_홍제초 수목이식(2차)" xfId="6489" xr:uid="{00000000-0005-0000-0000-0000980A0000}"/>
    <cellStyle name="_홍제초 수목이식(2차)_이식" xfId="6490" xr:uid="{00000000-0005-0000-0000-0000990A0000}"/>
    <cellStyle name="_홍제토목" xfId="6491" xr:uid="{00000000-0005-0000-0000-00009A0A0000}"/>
    <cellStyle name="_홍제토목_이식" xfId="6492" xr:uid="{00000000-0005-0000-0000-00009B0A0000}"/>
    <cellStyle name="_화성동탄내역서(0419)" xfId="6493" xr:uid="{00000000-0005-0000-0000-00009C0A0000}"/>
    <cellStyle name="_화성동탄내역서(0419)_이식" xfId="6494" xr:uid="{00000000-0005-0000-0000-00009D0A0000}"/>
    <cellStyle name="_复件 上海恩梯恩精密機電有限公司第二工場見積0917（NET）" xfId="6495" xr:uid="{00000000-0005-0000-0000-00009E0A0000}"/>
    <cellStyle name="_小糸広州工場設備電気見積書0926提出" xfId="6496" xr:uid="{00000000-0005-0000-0000-00009F0A0000}"/>
    <cellStyle name="_常州電装設備BQ(rev.1 '07.5.8)" xfId="6497" xr:uid="{00000000-0005-0000-0000-0000A00A0000}"/>
    <cellStyle name="_格力高二期临时设施报价新" xfId="6498" xr:uid="{00000000-0005-0000-0000-0000A10A0000}"/>
    <cellStyle name="_見積条件,別途工事" xfId="6499" xr:uid="{00000000-0005-0000-0000-0000A20A0000}"/>
    <cellStyle name="_設備BBQ書070514r" xfId="6500" xr:uid="{00000000-0005-0000-0000-0000A30A0000}"/>
    <cellStyle name="~1" xfId="797" xr:uid="{00000000-0005-0000-0000-0000A40A0000}"/>
    <cellStyle name="~1?_x000d_Comma [0]_I.1?b_x000d_Comma [0]_I.3?b_x000c_Comma [0]_II?_x0012_Comma [0]_larou" xfId="6501" xr:uid="{00000000-0005-0000-0000-0000A50A0000}"/>
    <cellStyle name="_x0001_¨c^ " xfId="798" xr:uid="{00000000-0005-0000-0000-0000A60A0000}"/>
    <cellStyle name="_x0001_¨c^[" xfId="799" xr:uid="{00000000-0005-0000-0000-0000A70A0000}"/>
    <cellStyle name="_x0001_¨c^_" xfId="800" xr:uid="{00000000-0005-0000-0000-0000A80A0000}"/>
    <cellStyle name="_x0001_¨Œc^ " xfId="801" xr:uid="{00000000-0005-0000-0000-0000A90A0000}"/>
    <cellStyle name="_x0001_¨Œc^[" xfId="802" xr:uid="{00000000-0005-0000-0000-0000AA0A0000}"/>
    <cellStyle name="_x0001_¨Œc^_" xfId="803" xr:uid="{00000000-0005-0000-0000-0000AB0A0000}"/>
    <cellStyle name="’E‰Y [0.00]_?\拶?A?\氏・A?U・" xfId="804" xr:uid="{00000000-0005-0000-0000-0000AC0A0000}"/>
    <cellStyle name="’E‰Y_?\拶?A?\氏・A?U・" xfId="806" xr:uid="{00000000-0005-0000-0000-0000AD0A0000}"/>
    <cellStyle name="’Ê‰Ý [0.00]_ˆ¥A‚Æ•\†‚Æ–ÚŸ" xfId="805" xr:uid="{00000000-0005-0000-0000-0000AE0A0000}"/>
    <cellStyle name="’Ê‰Ý_ˆ¥A‚Æ•\†‚Æ–ÚŸ" xfId="807" xr:uid="{00000000-0005-0000-0000-0000AF0A0000}"/>
    <cellStyle name="’ส [0.00]_001-P" xfId="808" xr:uid="{00000000-0005-0000-0000-0000B00A0000}"/>
    <cellStyle name="’ส_001-P" xfId="809" xr:uid="{00000000-0005-0000-0000-0000B10A0000}"/>
    <cellStyle name="‚" xfId="810" xr:uid="{00000000-0005-0000-0000-0000B20A0000}"/>
    <cellStyle name="‚_BQ-ELC LOC" xfId="811" xr:uid="{00000000-0005-0000-0000-0000B30A0000}"/>
    <cellStyle name="‚_BQ-ELC LOC_Nichirin ME Net (260608)" xfId="6502" xr:uid="{00000000-0005-0000-0000-0000B40A0000}"/>
    <cellStyle name="‚_BQ-ELC LOC_Nichirin ME Net (260608)_Tender BOQ Inax Danang - Building Portion for Submision" xfId="6503" xr:uid="{00000000-0005-0000-0000-0000B50A0000}"/>
    <cellStyle name="‚_BQ-ELC LOC_Proposal Summary -Main Building" xfId="812" xr:uid="{00000000-0005-0000-0000-0000B60A0000}"/>
    <cellStyle name="‚_BQ-ELC LOC_Proposal Summary-Optional Cost" xfId="813" xr:uid="{00000000-0005-0000-0000-0000B70A0000}"/>
    <cellStyle name="‚_BQ-elec-kiic4(D) " xfId="6504" xr:uid="{00000000-0005-0000-0000-0000B80A0000}"/>
    <cellStyle name="‚_BQ-Elect-Rev1-A" xfId="814" xr:uid="{00000000-0005-0000-0000-0000B90A0000}"/>
    <cellStyle name="‚_BQ-Elect-Rev1-A_Nichirin ME Net (260608)" xfId="6505" xr:uid="{00000000-0005-0000-0000-0000BA0A0000}"/>
    <cellStyle name="‚_BQ-Elect-Rev1-A_Nichirin ME Net (260608)_Tender BOQ Inax Danang - Building Portion for Submision" xfId="6506" xr:uid="{00000000-0005-0000-0000-0000BB0A0000}"/>
    <cellStyle name="‚_BQ-Elect-Rev1-A_Proposal Summary -Main Building" xfId="815" xr:uid="{00000000-0005-0000-0000-0000BC0A0000}"/>
    <cellStyle name="‚_BQ-Elect-Rev1-A_Proposal Summary-Optional Cost" xfId="816" xr:uid="{00000000-0005-0000-0000-0000BD0A0000}"/>
    <cellStyle name="‚_BQ-Electric" xfId="817" xr:uid="{00000000-0005-0000-0000-0000BE0A0000}"/>
    <cellStyle name="‚_BQ-Electric_BQ-ELC-R2" xfId="818" xr:uid="{00000000-0005-0000-0000-0000BF0A0000}"/>
    <cellStyle name="‚_BQ-Electric_BQ-ELC-R2_Nichirin ME Net (260608)" xfId="6507" xr:uid="{00000000-0005-0000-0000-0000C00A0000}"/>
    <cellStyle name="‚_BQ-Electric_BQ-ELC-R2_Nichirin ME Net (260608)_Tender BOQ Inax Danang - Building Portion for Submision" xfId="6508" xr:uid="{00000000-0005-0000-0000-0000C10A0000}"/>
    <cellStyle name="‚_BQ-Electric_BQ-ELC-R2_Proposal Summary -Main Building" xfId="819" xr:uid="{00000000-0005-0000-0000-0000C20A0000}"/>
    <cellStyle name="‚_BQ-Electric_BQ-ELC-R2_Proposal Summary-Optional Cost" xfId="820" xr:uid="{00000000-0005-0000-0000-0000C30A0000}"/>
    <cellStyle name="‚_BQ-Electric_BQ-ELC-R2-VE" xfId="821" xr:uid="{00000000-0005-0000-0000-0000C40A0000}"/>
    <cellStyle name="‚_BQ-Electric_BQ-ELC-R2-VE_Nichirin ME Net (260608)" xfId="6509" xr:uid="{00000000-0005-0000-0000-0000C50A0000}"/>
    <cellStyle name="‚_BQ-Electric_BQ-ELC-R2-VE_Nichirin ME Net (260608)_Tender BOQ Inax Danang - Building Portion for Submision" xfId="6510" xr:uid="{00000000-0005-0000-0000-0000C60A0000}"/>
    <cellStyle name="‚_BQ-Electric_BQ-ELC-R2-VE_Proposal Summary -Main Building" xfId="822" xr:uid="{00000000-0005-0000-0000-0000C70A0000}"/>
    <cellStyle name="‚_BQ-Electric_BQ-ELC-R2-VE_Proposal Summary-Optional Cost" xfId="823" xr:uid="{00000000-0005-0000-0000-0000C80A0000}"/>
    <cellStyle name="‚_BQ-Electric_BQ-ELC-VE" xfId="824" xr:uid="{00000000-0005-0000-0000-0000C90A0000}"/>
    <cellStyle name="‚_BQ-Electric_BQ-ELC-VE_Final - BQ Apart-Net" xfId="825" xr:uid="{00000000-0005-0000-0000-0000CA0A0000}"/>
    <cellStyle name="‚_BQ-Electric_BQ-ELC-VE_Final - BQ Apart-Net_Nichirin ME Net (260608)" xfId="6511" xr:uid="{00000000-0005-0000-0000-0000CB0A0000}"/>
    <cellStyle name="‚_BQ-Electric_BQ-ELC-VE_Final - BQ Apart-Net_Nichirin ME Net (260608)_Tender BOQ Inax Danang - Building Portion for Submision" xfId="6512" xr:uid="{00000000-0005-0000-0000-0000CC0A0000}"/>
    <cellStyle name="‚_BQ-Electric_BQ-ELC-VE_Final - BQ Apart-Net_Proposal Summary -Main Building" xfId="826" xr:uid="{00000000-0005-0000-0000-0000CD0A0000}"/>
    <cellStyle name="‚_BQ-Electric_BQ-ELC-VE_Final - BQ Apart-Net_Proposal Summary-Optional Cost" xfId="827" xr:uid="{00000000-0005-0000-0000-0000CE0A0000}"/>
    <cellStyle name="‚_BQ-Electric_BQ-ELC-VE_Nichirin ME Net (260608)" xfId="6513" xr:uid="{00000000-0005-0000-0000-0000CF0A0000}"/>
    <cellStyle name="‚_BQ-Electric_BQ-ELC-VE_Nichirin ME Net (260608)_Tender BOQ Inax Danang - Building Portion for Submision" xfId="6514" xr:uid="{00000000-0005-0000-0000-0000D00A0000}"/>
    <cellStyle name="‚_BQ-Electric_BQ-ELC-VE_Proposal Summary -Main Building" xfId="828" xr:uid="{00000000-0005-0000-0000-0000D10A0000}"/>
    <cellStyle name="‚_BQ-Electric_BQ-ELC-VE_Proposal Summary-Optional Cost" xfId="829" xr:uid="{00000000-0005-0000-0000-0000D20A0000}"/>
    <cellStyle name="‚_BQ-Electric_Nichirin ME Net (260608)" xfId="6515" xr:uid="{00000000-0005-0000-0000-0000D30A0000}"/>
    <cellStyle name="‚_BQ-Electric_Nichirin ME Net (260608)_Tender BOQ Inax Danang - Building Portion for Submision" xfId="6516" xr:uid="{00000000-0005-0000-0000-0000D40A0000}"/>
    <cellStyle name="‚_BQ-Electric_Proposal Summary -Main Building" xfId="830" xr:uid="{00000000-0005-0000-0000-0000D50A0000}"/>
    <cellStyle name="‚_BQ-Electric_Proposal Summary-Optional Cost" xfId="831" xr:uid="{00000000-0005-0000-0000-0000D60A0000}"/>
    <cellStyle name="‚_BQ-Electric_shts-me(22Apr04)R2(26Apr04)" xfId="832" xr:uid="{00000000-0005-0000-0000-0000D70A0000}"/>
    <cellStyle name="‚_BQ-Electric_shts-me(22Apr04)R2(26Apr04)_Nichirin ME Net (260608)" xfId="6517" xr:uid="{00000000-0005-0000-0000-0000D80A0000}"/>
    <cellStyle name="‚_BQ-Electric_shts-me(22Apr04)R2(26Apr04)_Nichirin ME Net (260608)_Tender BOQ Inax Danang - Building Portion for Submision" xfId="6518" xr:uid="{00000000-0005-0000-0000-0000D90A0000}"/>
    <cellStyle name="‚_BQ-Electric_shts-me(22Apr04)R2(26Apr04)_Proposal Summary -Main Building" xfId="833" xr:uid="{00000000-0005-0000-0000-0000DA0A0000}"/>
    <cellStyle name="‚_BQ-Electric_shts-me(22Apr04)R2(26Apr04)_Proposal Summary-Optional Cost" xfId="834" xr:uid="{00000000-0005-0000-0000-0000DB0A0000}"/>
    <cellStyle name="‚_BQ-Electric_shts-me(22Apr04)R3(29Apr04)ORI-Inv" xfId="835" xr:uid="{00000000-0005-0000-0000-0000DC0A0000}"/>
    <cellStyle name="‚_BQ-Electric_shts-me(22Apr04)R3(29Apr04)ORI-Inv_Nichirin ME Net (260608)" xfId="6519" xr:uid="{00000000-0005-0000-0000-0000DD0A0000}"/>
    <cellStyle name="‚_BQ-Electric_shts-me(22Apr04)R3(29Apr04)ORI-Inv_Nichirin ME Net (260608)_Tender BOQ Inax Danang - Building Portion for Submision" xfId="6520" xr:uid="{00000000-0005-0000-0000-0000DE0A0000}"/>
    <cellStyle name="‚_BQ-Electric_shts-me(22Apr04)R3(29Apr04)ORI-Inv_Proposal Summary -Main Building" xfId="836" xr:uid="{00000000-0005-0000-0000-0000DF0A0000}"/>
    <cellStyle name="‚_BQ-Electric_shts-me(22Apr04)R3(29Apr04)ORI-Inv_Proposal Summary-Optional Cost" xfId="837" xr:uid="{00000000-0005-0000-0000-0000E00A0000}"/>
    <cellStyle name="‚_BQ-Electric_ts-me(17Apr04)" xfId="838" xr:uid="{00000000-0005-0000-0000-0000E10A0000}"/>
    <cellStyle name="‚_BQ-Electric_ts-me(17Apr04)_Nichirin ME Net (260608)" xfId="6521" xr:uid="{00000000-0005-0000-0000-0000E20A0000}"/>
    <cellStyle name="‚_BQ-Electric_ts-me(17Apr04)_Nichirin ME Net (260608)_Tender BOQ Inax Danang - Building Portion for Submision" xfId="6522" xr:uid="{00000000-0005-0000-0000-0000E30A0000}"/>
    <cellStyle name="‚_BQ-Electric_ts-me(17Apr04)_Proposal Summary -Main Building" xfId="839" xr:uid="{00000000-0005-0000-0000-0000E40A0000}"/>
    <cellStyle name="‚_BQ-Electric_ts-me(17Apr04)_Proposal Summary-Optional Cost" xfId="840" xr:uid="{00000000-0005-0000-0000-0000E50A0000}"/>
    <cellStyle name="‚_Nichirin ME Net (260608)" xfId="6523" xr:uid="{00000000-0005-0000-0000-0000E60A0000}"/>
    <cellStyle name="‚_Nichirin ME Net (260608)_Tender BOQ Inax Danang - Building Portion for Submision" xfId="6524" xr:uid="{00000000-0005-0000-0000-0000E70A0000}"/>
    <cellStyle name="‚_Proposal Summary -Main Building" xfId="841" xr:uid="{00000000-0005-0000-0000-0000E80A0000}"/>
    <cellStyle name="‚_Proposal Summary-Optional Cost" xfId="842" xr:uid="{00000000-0005-0000-0000-0000E90A0000}"/>
    <cellStyle name="”๑•\ฆ" xfId="843" xr:uid="{00000000-0005-0000-0000-0000EA0A0000}"/>
    <cellStyle name="”n?\旨" xfId="844" xr:uid="{00000000-0005-0000-0000-0000EB0A0000}"/>
    <cellStyle name="”ñ•\¦" xfId="845" xr:uid="{00000000-0005-0000-0000-0000EC0A0000}"/>
    <cellStyle name="„" xfId="846" xr:uid="{00000000-0005-0000-0000-0000ED0A0000}"/>
    <cellStyle name="„_BQ-ELC LOC" xfId="847" xr:uid="{00000000-0005-0000-0000-0000EE0A0000}"/>
    <cellStyle name="„_BQ-ELC LOC_Nichirin ME Net (260608)" xfId="6525" xr:uid="{00000000-0005-0000-0000-0000EF0A0000}"/>
    <cellStyle name="„_BQ-ELC LOC_Nichirin ME Net (260608)_Tender BOQ Inax Danang - Building Portion for Submision" xfId="6526" xr:uid="{00000000-0005-0000-0000-0000F00A0000}"/>
    <cellStyle name="„_BQ-ELC LOC_Proposal Summary -Main Building" xfId="848" xr:uid="{00000000-0005-0000-0000-0000F10A0000}"/>
    <cellStyle name="„_BQ-ELC LOC_Proposal Summary-Optional Cost" xfId="849" xr:uid="{00000000-0005-0000-0000-0000F20A0000}"/>
    <cellStyle name="„_BQ-elec-kiic4(D) " xfId="6527" xr:uid="{00000000-0005-0000-0000-0000F30A0000}"/>
    <cellStyle name="„_BQ-Elect-Rev1-A" xfId="850" xr:uid="{00000000-0005-0000-0000-0000F40A0000}"/>
    <cellStyle name="„_BQ-Elect-Rev1-A_Nichirin ME Net (260608)" xfId="6528" xr:uid="{00000000-0005-0000-0000-0000F50A0000}"/>
    <cellStyle name="„_BQ-Elect-Rev1-A_Nichirin ME Net (260608)_Tender BOQ Inax Danang - Building Portion for Submision" xfId="6529" xr:uid="{00000000-0005-0000-0000-0000F60A0000}"/>
    <cellStyle name="„_BQ-Elect-Rev1-A_Proposal Summary -Main Building" xfId="851" xr:uid="{00000000-0005-0000-0000-0000F70A0000}"/>
    <cellStyle name="„_BQ-Elect-Rev1-A_Proposal Summary-Optional Cost" xfId="852" xr:uid="{00000000-0005-0000-0000-0000F80A0000}"/>
    <cellStyle name="„_BQ-Electric" xfId="853" xr:uid="{00000000-0005-0000-0000-0000F90A0000}"/>
    <cellStyle name="„_BQ-Electric_BQ-ELC-R2" xfId="854" xr:uid="{00000000-0005-0000-0000-0000FA0A0000}"/>
    <cellStyle name="„_BQ-Electric_BQ-ELC-R2_Nichirin ME Net (260608)" xfId="6530" xr:uid="{00000000-0005-0000-0000-0000FB0A0000}"/>
    <cellStyle name="„_BQ-Electric_BQ-ELC-R2_Nichirin ME Net (260608)_Tender BOQ Inax Danang - Building Portion for Submision" xfId="6531" xr:uid="{00000000-0005-0000-0000-0000FC0A0000}"/>
    <cellStyle name="„_BQ-Electric_BQ-ELC-R2_Proposal Summary -Main Building" xfId="855" xr:uid="{00000000-0005-0000-0000-0000FD0A0000}"/>
    <cellStyle name="„_BQ-Electric_BQ-ELC-R2_Proposal Summary-Optional Cost" xfId="856" xr:uid="{00000000-0005-0000-0000-0000FE0A0000}"/>
    <cellStyle name="„_BQ-Electric_BQ-ELC-R2-VE" xfId="857" xr:uid="{00000000-0005-0000-0000-0000FF0A0000}"/>
    <cellStyle name="„_BQ-Electric_BQ-ELC-R2-VE_Nichirin ME Net (260608)" xfId="6532" xr:uid="{00000000-0005-0000-0000-0000000B0000}"/>
    <cellStyle name="„_BQ-Electric_BQ-ELC-R2-VE_Nichirin ME Net (260608)_Tender BOQ Inax Danang - Building Portion for Submision" xfId="6533" xr:uid="{00000000-0005-0000-0000-0000010B0000}"/>
    <cellStyle name="„_BQ-Electric_BQ-ELC-R2-VE_Proposal Summary -Main Building" xfId="858" xr:uid="{00000000-0005-0000-0000-0000020B0000}"/>
    <cellStyle name="„_BQ-Electric_BQ-ELC-R2-VE_Proposal Summary-Optional Cost" xfId="859" xr:uid="{00000000-0005-0000-0000-0000030B0000}"/>
    <cellStyle name="„_BQ-Electric_BQ-ELC-VE" xfId="860" xr:uid="{00000000-0005-0000-0000-0000040B0000}"/>
    <cellStyle name="„_BQ-Electric_BQ-ELC-VE_Final - BQ Apart-Net" xfId="861" xr:uid="{00000000-0005-0000-0000-0000050B0000}"/>
    <cellStyle name="„_BQ-Electric_BQ-ELC-VE_Final - BQ Apart-Net_Nichirin ME Net (260608)" xfId="6534" xr:uid="{00000000-0005-0000-0000-0000060B0000}"/>
    <cellStyle name="„_BQ-Electric_BQ-ELC-VE_Final - BQ Apart-Net_Nichirin ME Net (260608)_Tender BOQ Inax Danang - Building Portion for Submision" xfId="6535" xr:uid="{00000000-0005-0000-0000-0000070B0000}"/>
    <cellStyle name="„_BQ-Electric_BQ-ELC-VE_Final - BQ Apart-Net_Proposal Summary -Main Building" xfId="862" xr:uid="{00000000-0005-0000-0000-0000080B0000}"/>
    <cellStyle name="„_BQ-Electric_BQ-ELC-VE_Final - BQ Apart-Net_Proposal Summary-Optional Cost" xfId="863" xr:uid="{00000000-0005-0000-0000-0000090B0000}"/>
    <cellStyle name="„_BQ-Electric_BQ-ELC-VE_Nichirin ME Net (260608)" xfId="6536" xr:uid="{00000000-0005-0000-0000-00000A0B0000}"/>
    <cellStyle name="„_BQ-Electric_BQ-ELC-VE_Nichirin ME Net (260608)_Tender BOQ Inax Danang - Building Portion for Submision" xfId="6537" xr:uid="{00000000-0005-0000-0000-00000B0B0000}"/>
    <cellStyle name="„_BQ-Electric_BQ-ELC-VE_Proposal Summary -Main Building" xfId="864" xr:uid="{00000000-0005-0000-0000-00000C0B0000}"/>
    <cellStyle name="„_BQ-Electric_BQ-ELC-VE_Proposal Summary-Optional Cost" xfId="865" xr:uid="{00000000-0005-0000-0000-00000D0B0000}"/>
    <cellStyle name="„_BQ-Electric_Nichirin ME Net (260608)" xfId="6538" xr:uid="{00000000-0005-0000-0000-00000E0B0000}"/>
    <cellStyle name="„_BQ-Electric_Nichirin ME Net (260608)_Tender BOQ Inax Danang - Building Portion for Submision" xfId="6539" xr:uid="{00000000-0005-0000-0000-00000F0B0000}"/>
    <cellStyle name="„_BQ-Electric_Proposal Summary -Main Building" xfId="866" xr:uid="{00000000-0005-0000-0000-0000100B0000}"/>
    <cellStyle name="„_BQ-Electric_Proposal Summary-Optional Cost" xfId="867" xr:uid="{00000000-0005-0000-0000-0000110B0000}"/>
    <cellStyle name="„_BQ-Electric_shts-me(22Apr04)R2(26Apr04)" xfId="868" xr:uid="{00000000-0005-0000-0000-0000120B0000}"/>
    <cellStyle name="„_BQ-Electric_shts-me(22Apr04)R2(26Apr04)_Nichirin ME Net (260608)" xfId="6540" xr:uid="{00000000-0005-0000-0000-0000130B0000}"/>
    <cellStyle name="„_BQ-Electric_shts-me(22Apr04)R2(26Apr04)_Nichirin ME Net (260608)_Tender BOQ Inax Danang - Building Portion for Submision" xfId="6541" xr:uid="{00000000-0005-0000-0000-0000140B0000}"/>
    <cellStyle name="„_BQ-Electric_shts-me(22Apr04)R2(26Apr04)_Proposal Summary -Main Building" xfId="869" xr:uid="{00000000-0005-0000-0000-0000150B0000}"/>
    <cellStyle name="„_BQ-Electric_shts-me(22Apr04)R2(26Apr04)_Proposal Summary-Optional Cost" xfId="870" xr:uid="{00000000-0005-0000-0000-0000160B0000}"/>
    <cellStyle name="„_BQ-Electric_shts-me(22Apr04)R3(29Apr04)ORI-Inv" xfId="871" xr:uid="{00000000-0005-0000-0000-0000170B0000}"/>
    <cellStyle name="„_BQ-Electric_shts-me(22Apr04)R3(29Apr04)ORI-Inv_Nichirin ME Net (260608)" xfId="6542" xr:uid="{00000000-0005-0000-0000-0000180B0000}"/>
    <cellStyle name="„_BQ-Electric_shts-me(22Apr04)R3(29Apr04)ORI-Inv_Nichirin ME Net (260608)_Tender BOQ Inax Danang - Building Portion for Submision" xfId="6543" xr:uid="{00000000-0005-0000-0000-0000190B0000}"/>
    <cellStyle name="„_BQ-Electric_shts-me(22Apr04)R3(29Apr04)ORI-Inv_Proposal Summary -Main Building" xfId="872" xr:uid="{00000000-0005-0000-0000-00001A0B0000}"/>
    <cellStyle name="„_BQ-Electric_shts-me(22Apr04)R3(29Apr04)ORI-Inv_Proposal Summary-Optional Cost" xfId="873" xr:uid="{00000000-0005-0000-0000-00001B0B0000}"/>
    <cellStyle name="„_BQ-Electric_ts-me(17Apr04)" xfId="874" xr:uid="{00000000-0005-0000-0000-00001C0B0000}"/>
    <cellStyle name="„_BQ-Electric_ts-me(17Apr04)_Nichirin ME Net (260608)" xfId="6544" xr:uid="{00000000-0005-0000-0000-00001D0B0000}"/>
    <cellStyle name="„_BQ-Electric_ts-me(17Apr04)_Nichirin ME Net (260608)_Tender BOQ Inax Danang - Building Portion for Submision" xfId="6545" xr:uid="{00000000-0005-0000-0000-00001E0B0000}"/>
    <cellStyle name="„_BQ-Electric_ts-me(17Apr04)_Proposal Summary -Main Building" xfId="875" xr:uid="{00000000-0005-0000-0000-00001F0B0000}"/>
    <cellStyle name="„_BQ-Electric_ts-me(17Apr04)_Proposal Summary-Optional Cost" xfId="876" xr:uid="{00000000-0005-0000-0000-0000200B0000}"/>
    <cellStyle name="„_Nichirin ME Net (260608)" xfId="6546" xr:uid="{00000000-0005-0000-0000-0000210B0000}"/>
    <cellStyle name="„_Nichirin ME Net (260608)_Tender BOQ Inax Danang - Building Portion for Submision" xfId="6547" xr:uid="{00000000-0005-0000-0000-0000220B0000}"/>
    <cellStyle name="„_Proposal Summary -Main Building" xfId="877" xr:uid="{00000000-0005-0000-0000-0000230B0000}"/>
    <cellStyle name="„_Proposal Summary-Optional Cost" xfId="878" xr:uid="{00000000-0005-0000-0000-0000240B0000}"/>
    <cellStyle name="–¢’è‹`" xfId="879" xr:uid="{00000000-0005-0000-0000-0000250B0000}"/>
    <cellStyle name="¤@?e_TEST-1 " xfId="880" xr:uid="{00000000-0005-0000-0000-0000260B0000}"/>
    <cellStyle name="+,-,0" xfId="6548" xr:uid="{00000000-0005-0000-0000-0000270B0000}"/>
    <cellStyle name="=C:\WINDOWS\SYSTEM32\COMMAND.COM" xfId="6549" xr:uid="{00000000-0005-0000-0000-0000280B0000}"/>
    <cellStyle name="△ []" xfId="6550" xr:uid="{00000000-0005-0000-0000-0000290B0000}"/>
    <cellStyle name="△ [0]" xfId="6551" xr:uid="{00000000-0005-0000-0000-00002A0B0000}"/>
    <cellStyle name="©öe¨¬¨¢A©÷_¡¾aA¢¬" xfId="6552" xr:uid="{00000000-0005-0000-0000-00002B0B0000}"/>
    <cellStyle name="°ia¤¼o " xfId="881" xr:uid="{00000000-0005-0000-0000-00002C0B0000}"/>
    <cellStyle name="°ia¤aa " xfId="882" xr:uid="{00000000-0005-0000-0000-00002D0B0000}"/>
    <cellStyle name="_x0001_µÑTÖ " xfId="883" xr:uid="{00000000-0005-0000-0000-00002E0B0000}"/>
    <cellStyle name="_x0001_µÑTÖ_" xfId="884" xr:uid="{00000000-0005-0000-0000-00002F0B0000}"/>
    <cellStyle name="…" xfId="885" xr:uid="{00000000-0005-0000-0000-0000300B0000}"/>
    <cellStyle name="…_BQ-ELC LOC" xfId="886" xr:uid="{00000000-0005-0000-0000-0000310B0000}"/>
    <cellStyle name="…_BQ-ELC LOC_Nichirin ME Net (260608)" xfId="6553" xr:uid="{00000000-0005-0000-0000-0000320B0000}"/>
    <cellStyle name="…_BQ-ELC LOC_Nichirin ME Net (260608)_Tender BOQ Inax Danang - Building Portion for Submision" xfId="6554" xr:uid="{00000000-0005-0000-0000-0000330B0000}"/>
    <cellStyle name="…_BQ-ELC LOC_Proposal Summary -Main Building" xfId="887" xr:uid="{00000000-0005-0000-0000-0000340B0000}"/>
    <cellStyle name="…_BQ-ELC LOC_Proposal Summary-Optional Cost" xfId="888" xr:uid="{00000000-0005-0000-0000-0000350B0000}"/>
    <cellStyle name="…_BQ-elec-kiic4(D) " xfId="6555" xr:uid="{00000000-0005-0000-0000-0000360B0000}"/>
    <cellStyle name="…_BQ-Elect-Rev1-A" xfId="889" xr:uid="{00000000-0005-0000-0000-0000370B0000}"/>
    <cellStyle name="…_BQ-Elect-Rev1-A_Nichirin ME Net (260608)" xfId="6556" xr:uid="{00000000-0005-0000-0000-0000380B0000}"/>
    <cellStyle name="…_BQ-Elect-Rev1-A_Nichirin ME Net (260608)_Tender BOQ Inax Danang - Building Portion for Submision" xfId="6557" xr:uid="{00000000-0005-0000-0000-0000390B0000}"/>
    <cellStyle name="…_BQ-Elect-Rev1-A_Proposal Summary -Main Building" xfId="890" xr:uid="{00000000-0005-0000-0000-00003A0B0000}"/>
    <cellStyle name="…_BQ-Elect-Rev1-A_Proposal Summary-Optional Cost" xfId="891" xr:uid="{00000000-0005-0000-0000-00003B0B0000}"/>
    <cellStyle name="…_BQ-Electric" xfId="892" xr:uid="{00000000-0005-0000-0000-00003C0B0000}"/>
    <cellStyle name="…_BQ-Electric_BQ-ELC-R2" xfId="893" xr:uid="{00000000-0005-0000-0000-00003D0B0000}"/>
    <cellStyle name="…_BQ-Electric_BQ-ELC-R2_Nichirin ME Net (260608)" xfId="6558" xr:uid="{00000000-0005-0000-0000-00003E0B0000}"/>
    <cellStyle name="…_BQ-Electric_BQ-ELC-R2_Nichirin ME Net (260608)_Tender BOQ Inax Danang - Building Portion for Submision" xfId="6559" xr:uid="{00000000-0005-0000-0000-00003F0B0000}"/>
    <cellStyle name="…_BQ-Electric_BQ-ELC-R2_Proposal Summary -Main Building" xfId="894" xr:uid="{00000000-0005-0000-0000-0000400B0000}"/>
    <cellStyle name="…_BQ-Electric_BQ-ELC-R2_Proposal Summary-Optional Cost" xfId="895" xr:uid="{00000000-0005-0000-0000-0000410B0000}"/>
    <cellStyle name="…_BQ-Electric_BQ-ELC-R2-VE" xfId="896" xr:uid="{00000000-0005-0000-0000-0000420B0000}"/>
    <cellStyle name="…_BQ-Electric_BQ-ELC-R2-VE_Nichirin ME Net (260608)" xfId="6560" xr:uid="{00000000-0005-0000-0000-0000430B0000}"/>
    <cellStyle name="…_BQ-Electric_BQ-ELC-R2-VE_Nichirin ME Net (260608)_Tender BOQ Inax Danang - Building Portion for Submision" xfId="6561" xr:uid="{00000000-0005-0000-0000-0000440B0000}"/>
    <cellStyle name="…_BQ-Electric_BQ-ELC-R2-VE_Proposal Summary -Main Building" xfId="897" xr:uid="{00000000-0005-0000-0000-0000450B0000}"/>
    <cellStyle name="…_BQ-Electric_BQ-ELC-R2-VE_Proposal Summary-Optional Cost" xfId="898" xr:uid="{00000000-0005-0000-0000-0000460B0000}"/>
    <cellStyle name="…_BQ-Electric_BQ-ELC-VE" xfId="899" xr:uid="{00000000-0005-0000-0000-0000470B0000}"/>
    <cellStyle name="…_BQ-Electric_BQ-ELC-VE_Final - BQ Apart-Net" xfId="900" xr:uid="{00000000-0005-0000-0000-0000480B0000}"/>
    <cellStyle name="…_BQ-Electric_BQ-ELC-VE_Final - BQ Apart-Net_Nichirin ME Net (260608)" xfId="6562" xr:uid="{00000000-0005-0000-0000-0000490B0000}"/>
    <cellStyle name="…_BQ-Electric_BQ-ELC-VE_Final - BQ Apart-Net_Nichirin ME Net (260608)_Tender BOQ Inax Danang - Building Portion for Submision" xfId="6563" xr:uid="{00000000-0005-0000-0000-00004A0B0000}"/>
    <cellStyle name="…_BQ-Electric_BQ-ELC-VE_Final - BQ Apart-Net_Proposal Summary -Main Building" xfId="901" xr:uid="{00000000-0005-0000-0000-00004B0B0000}"/>
    <cellStyle name="…_BQ-Electric_BQ-ELC-VE_Final - BQ Apart-Net_Proposal Summary-Optional Cost" xfId="902" xr:uid="{00000000-0005-0000-0000-00004C0B0000}"/>
    <cellStyle name="…_BQ-Electric_BQ-ELC-VE_Nichirin ME Net (260608)" xfId="6564" xr:uid="{00000000-0005-0000-0000-00004D0B0000}"/>
    <cellStyle name="…_BQ-Electric_BQ-ELC-VE_Nichirin ME Net (260608)_Tender BOQ Inax Danang - Building Portion for Submision" xfId="6565" xr:uid="{00000000-0005-0000-0000-00004E0B0000}"/>
    <cellStyle name="…_BQ-Electric_BQ-ELC-VE_Proposal Summary -Main Building" xfId="903" xr:uid="{00000000-0005-0000-0000-00004F0B0000}"/>
    <cellStyle name="…_BQ-Electric_BQ-ELC-VE_Proposal Summary-Optional Cost" xfId="904" xr:uid="{00000000-0005-0000-0000-0000500B0000}"/>
    <cellStyle name="…_BQ-Electric_Nichirin ME Net (260608)" xfId="6566" xr:uid="{00000000-0005-0000-0000-0000510B0000}"/>
    <cellStyle name="…_BQ-Electric_Nichirin ME Net (260608)_Tender BOQ Inax Danang - Building Portion for Submision" xfId="6567" xr:uid="{00000000-0005-0000-0000-0000520B0000}"/>
    <cellStyle name="…_BQ-Electric_Proposal Summary -Main Building" xfId="905" xr:uid="{00000000-0005-0000-0000-0000530B0000}"/>
    <cellStyle name="…_BQ-Electric_Proposal Summary-Optional Cost" xfId="906" xr:uid="{00000000-0005-0000-0000-0000540B0000}"/>
    <cellStyle name="…_BQ-Electric_shts-me(22Apr04)R2(26Apr04)" xfId="907" xr:uid="{00000000-0005-0000-0000-0000550B0000}"/>
    <cellStyle name="…_BQ-Electric_shts-me(22Apr04)R2(26Apr04)_Nichirin ME Net (260608)" xfId="6568" xr:uid="{00000000-0005-0000-0000-0000560B0000}"/>
    <cellStyle name="…_BQ-Electric_shts-me(22Apr04)R2(26Apr04)_Nichirin ME Net (260608)_Tender BOQ Inax Danang - Building Portion for Submision" xfId="6569" xr:uid="{00000000-0005-0000-0000-0000570B0000}"/>
    <cellStyle name="…_BQ-Electric_shts-me(22Apr04)R2(26Apr04)_Proposal Summary -Main Building" xfId="908" xr:uid="{00000000-0005-0000-0000-0000580B0000}"/>
    <cellStyle name="…_BQ-Electric_shts-me(22Apr04)R2(26Apr04)_Proposal Summary-Optional Cost" xfId="909" xr:uid="{00000000-0005-0000-0000-0000590B0000}"/>
    <cellStyle name="…_BQ-Electric_shts-me(22Apr04)R3(29Apr04)ORI-Inv" xfId="910" xr:uid="{00000000-0005-0000-0000-00005A0B0000}"/>
    <cellStyle name="…_BQ-Electric_shts-me(22Apr04)R3(29Apr04)ORI-Inv_Nichirin ME Net (260608)" xfId="6570" xr:uid="{00000000-0005-0000-0000-00005B0B0000}"/>
    <cellStyle name="…_BQ-Electric_shts-me(22Apr04)R3(29Apr04)ORI-Inv_Nichirin ME Net (260608)_Tender BOQ Inax Danang - Building Portion for Submision" xfId="6571" xr:uid="{00000000-0005-0000-0000-00005C0B0000}"/>
    <cellStyle name="…_BQ-Electric_shts-me(22Apr04)R3(29Apr04)ORI-Inv_Proposal Summary -Main Building" xfId="911" xr:uid="{00000000-0005-0000-0000-00005D0B0000}"/>
    <cellStyle name="…_BQ-Electric_shts-me(22Apr04)R3(29Apr04)ORI-Inv_Proposal Summary-Optional Cost" xfId="912" xr:uid="{00000000-0005-0000-0000-00005E0B0000}"/>
    <cellStyle name="…_BQ-Electric_ts-me(17Apr04)" xfId="913" xr:uid="{00000000-0005-0000-0000-00005F0B0000}"/>
    <cellStyle name="…_BQ-Electric_ts-me(17Apr04)_Nichirin ME Net (260608)" xfId="6572" xr:uid="{00000000-0005-0000-0000-0000600B0000}"/>
    <cellStyle name="…_BQ-Electric_ts-me(17Apr04)_Nichirin ME Net (260608)_Tender BOQ Inax Danang - Building Portion for Submision" xfId="6573" xr:uid="{00000000-0005-0000-0000-0000610B0000}"/>
    <cellStyle name="…_BQ-Electric_ts-me(17Apr04)_Proposal Summary -Main Building" xfId="914" xr:uid="{00000000-0005-0000-0000-0000620B0000}"/>
    <cellStyle name="…_BQ-Electric_ts-me(17Apr04)_Proposal Summary-Optional Cost" xfId="915" xr:uid="{00000000-0005-0000-0000-0000630B0000}"/>
    <cellStyle name="…_Nichirin ME Net (260608)" xfId="6574" xr:uid="{00000000-0005-0000-0000-0000640B0000}"/>
    <cellStyle name="…_Nichirin ME Net (260608)_Tender BOQ Inax Danang - Building Portion for Submision" xfId="6575" xr:uid="{00000000-0005-0000-0000-0000650B0000}"/>
    <cellStyle name="…_Proposal Summary -Main Building" xfId="916" xr:uid="{00000000-0005-0000-0000-0000660B0000}"/>
    <cellStyle name="…_Proposal Summary-Optional Cost" xfId="917" xr:uid="{00000000-0005-0000-0000-0000670B0000}"/>
    <cellStyle name="†" xfId="918" xr:uid="{00000000-0005-0000-0000-0000680B0000}"/>
    <cellStyle name="†_BQ-ELC LOC" xfId="919" xr:uid="{00000000-0005-0000-0000-0000690B0000}"/>
    <cellStyle name="†_BQ-ELC LOC_Nichirin ME Net (260608)" xfId="6576" xr:uid="{00000000-0005-0000-0000-00006A0B0000}"/>
    <cellStyle name="†_BQ-ELC LOC_Nichirin ME Net (260608)_Tender BOQ Inax Danang - Building Portion for Submision" xfId="6577" xr:uid="{00000000-0005-0000-0000-00006B0B0000}"/>
    <cellStyle name="†_BQ-ELC LOC_Proposal Summary -Main Building" xfId="920" xr:uid="{00000000-0005-0000-0000-00006C0B0000}"/>
    <cellStyle name="†_BQ-ELC LOC_Proposal Summary-Optional Cost" xfId="921" xr:uid="{00000000-0005-0000-0000-00006D0B0000}"/>
    <cellStyle name="†_BQ-elec-kiic4(D) " xfId="6578" xr:uid="{00000000-0005-0000-0000-00006E0B0000}"/>
    <cellStyle name="†_BQ-Elect-Rev1-A" xfId="922" xr:uid="{00000000-0005-0000-0000-00006F0B0000}"/>
    <cellStyle name="†_BQ-Elect-Rev1-A_Nichirin ME Net (260608)" xfId="6579" xr:uid="{00000000-0005-0000-0000-0000700B0000}"/>
    <cellStyle name="†_BQ-Elect-Rev1-A_Nichirin ME Net (260608)_Tender BOQ Inax Danang - Building Portion for Submision" xfId="6580" xr:uid="{00000000-0005-0000-0000-0000710B0000}"/>
    <cellStyle name="†_BQ-Elect-Rev1-A_Proposal Summary -Main Building" xfId="923" xr:uid="{00000000-0005-0000-0000-0000720B0000}"/>
    <cellStyle name="†_BQ-Elect-Rev1-A_Proposal Summary-Optional Cost" xfId="924" xr:uid="{00000000-0005-0000-0000-0000730B0000}"/>
    <cellStyle name="†_BQ-Electric" xfId="925" xr:uid="{00000000-0005-0000-0000-0000740B0000}"/>
    <cellStyle name="†_BQ-Electric_BQ-ELC-R2" xfId="926" xr:uid="{00000000-0005-0000-0000-0000750B0000}"/>
    <cellStyle name="†_BQ-Electric_BQ-ELC-R2_Nichirin ME Net (260608)" xfId="6581" xr:uid="{00000000-0005-0000-0000-0000760B0000}"/>
    <cellStyle name="†_BQ-Electric_BQ-ELC-R2_Nichirin ME Net (260608)_Tender BOQ Inax Danang - Building Portion for Submision" xfId="6582" xr:uid="{00000000-0005-0000-0000-0000770B0000}"/>
    <cellStyle name="†_BQ-Electric_BQ-ELC-R2_Proposal Summary -Main Building" xfId="927" xr:uid="{00000000-0005-0000-0000-0000780B0000}"/>
    <cellStyle name="†_BQ-Electric_BQ-ELC-R2_Proposal Summary-Optional Cost" xfId="928" xr:uid="{00000000-0005-0000-0000-0000790B0000}"/>
    <cellStyle name="†_BQ-Electric_BQ-ELC-R2-VE" xfId="929" xr:uid="{00000000-0005-0000-0000-00007A0B0000}"/>
    <cellStyle name="†_BQ-Electric_BQ-ELC-R2-VE_Nichirin ME Net (260608)" xfId="6583" xr:uid="{00000000-0005-0000-0000-00007B0B0000}"/>
    <cellStyle name="†_BQ-Electric_BQ-ELC-R2-VE_Nichirin ME Net (260608)_Tender BOQ Inax Danang - Building Portion for Submision" xfId="6584" xr:uid="{00000000-0005-0000-0000-00007C0B0000}"/>
    <cellStyle name="†_BQ-Electric_BQ-ELC-R2-VE_Proposal Summary -Main Building" xfId="930" xr:uid="{00000000-0005-0000-0000-00007D0B0000}"/>
    <cellStyle name="†_BQ-Electric_BQ-ELC-R2-VE_Proposal Summary-Optional Cost" xfId="931" xr:uid="{00000000-0005-0000-0000-00007E0B0000}"/>
    <cellStyle name="†_BQ-Electric_BQ-ELC-VE" xfId="932" xr:uid="{00000000-0005-0000-0000-00007F0B0000}"/>
    <cellStyle name="†_BQ-Electric_BQ-ELC-VE_Final - BQ Apart-Net" xfId="933" xr:uid="{00000000-0005-0000-0000-0000800B0000}"/>
    <cellStyle name="†_BQ-Electric_BQ-ELC-VE_Final - BQ Apart-Net_Nichirin ME Net (260608)" xfId="6585" xr:uid="{00000000-0005-0000-0000-0000810B0000}"/>
    <cellStyle name="†_BQ-Electric_BQ-ELC-VE_Final - BQ Apart-Net_Nichirin ME Net (260608)_Tender BOQ Inax Danang - Building Portion for Submision" xfId="6586" xr:uid="{00000000-0005-0000-0000-0000820B0000}"/>
    <cellStyle name="†_BQ-Electric_BQ-ELC-VE_Final - BQ Apart-Net_Proposal Summary -Main Building" xfId="934" xr:uid="{00000000-0005-0000-0000-0000830B0000}"/>
    <cellStyle name="†_BQ-Electric_BQ-ELC-VE_Final - BQ Apart-Net_Proposal Summary-Optional Cost" xfId="935" xr:uid="{00000000-0005-0000-0000-0000840B0000}"/>
    <cellStyle name="†_BQ-Electric_BQ-ELC-VE_Nichirin ME Net (260608)" xfId="6587" xr:uid="{00000000-0005-0000-0000-0000850B0000}"/>
    <cellStyle name="†_BQ-Electric_BQ-ELC-VE_Nichirin ME Net (260608)_Tender BOQ Inax Danang - Building Portion for Submision" xfId="6588" xr:uid="{00000000-0005-0000-0000-0000860B0000}"/>
    <cellStyle name="†_BQ-Electric_BQ-ELC-VE_Proposal Summary -Main Building" xfId="936" xr:uid="{00000000-0005-0000-0000-0000870B0000}"/>
    <cellStyle name="†_BQ-Electric_BQ-ELC-VE_Proposal Summary-Optional Cost" xfId="937" xr:uid="{00000000-0005-0000-0000-0000880B0000}"/>
    <cellStyle name="†_BQ-Electric_Nichirin ME Net (260608)" xfId="6589" xr:uid="{00000000-0005-0000-0000-0000890B0000}"/>
    <cellStyle name="†_BQ-Electric_Nichirin ME Net (260608)_Tender BOQ Inax Danang - Building Portion for Submision" xfId="6590" xr:uid="{00000000-0005-0000-0000-00008A0B0000}"/>
    <cellStyle name="†_BQ-Electric_Proposal Summary -Main Building" xfId="938" xr:uid="{00000000-0005-0000-0000-00008B0B0000}"/>
    <cellStyle name="†_BQ-Electric_Proposal Summary-Optional Cost" xfId="939" xr:uid="{00000000-0005-0000-0000-00008C0B0000}"/>
    <cellStyle name="†_BQ-Electric_shts-me(22Apr04)R2(26Apr04)" xfId="940" xr:uid="{00000000-0005-0000-0000-00008D0B0000}"/>
    <cellStyle name="†_BQ-Electric_shts-me(22Apr04)R2(26Apr04)_Nichirin ME Net (260608)" xfId="6591" xr:uid="{00000000-0005-0000-0000-00008E0B0000}"/>
    <cellStyle name="†_BQ-Electric_shts-me(22Apr04)R2(26Apr04)_Nichirin ME Net (260608)_Tender BOQ Inax Danang - Building Portion for Submision" xfId="6592" xr:uid="{00000000-0005-0000-0000-00008F0B0000}"/>
    <cellStyle name="†_BQ-Electric_shts-me(22Apr04)R2(26Apr04)_Proposal Summary -Main Building" xfId="941" xr:uid="{00000000-0005-0000-0000-0000900B0000}"/>
    <cellStyle name="†_BQ-Electric_shts-me(22Apr04)R2(26Apr04)_Proposal Summary-Optional Cost" xfId="942" xr:uid="{00000000-0005-0000-0000-0000910B0000}"/>
    <cellStyle name="†_BQ-Electric_shts-me(22Apr04)R3(29Apr04)ORI-Inv" xfId="943" xr:uid="{00000000-0005-0000-0000-0000920B0000}"/>
    <cellStyle name="†_BQ-Electric_shts-me(22Apr04)R3(29Apr04)ORI-Inv_Nichirin ME Net (260608)" xfId="6593" xr:uid="{00000000-0005-0000-0000-0000930B0000}"/>
    <cellStyle name="†_BQ-Electric_shts-me(22Apr04)R3(29Apr04)ORI-Inv_Nichirin ME Net (260608)_Tender BOQ Inax Danang - Building Portion for Submision" xfId="6594" xr:uid="{00000000-0005-0000-0000-0000940B0000}"/>
    <cellStyle name="†_BQ-Electric_shts-me(22Apr04)R3(29Apr04)ORI-Inv_Proposal Summary -Main Building" xfId="944" xr:uid="{00000000-0005-0000-0000-0000950B0000}"/>
    <cellStyle name="†_BQ-Electric_shts-me(22Apr04)R3(29Apr04)ORI-Inv_Proposal Summary-Optional Cost" xfId="945" xr:uid="{00000000-0005-0000-0000-0000960B0000}"/>
    <cellStyle name="†_BQ-Electric_ts-me(17Apr04)" xfId="946" xr:uid="{00000000-0005-0000-0000-0000970B0000}"/>
    <cellStyle name="†_BQ-Electric_ts-me(17Apr04)_Nichirin ME Net (260608)" xfId="6595" xr:uid="{00000000-0005-0000-0000-0000980B0000}"/>
    <cellStyle name="†_BQ-Electric_ts-me(17Apr04)_Nichirin ME Net (260608)_Tender BOQ Inax Danang - Building Portion for Submision" xfId="6596" xr:uid="{00000000-0005-0000-0000-0000990B0000}"/>
    <cellStyle name="†_BQ-Electric_ts-me(17Apr04)_Proposal Summary -Main Building" xfId="947" xr:uid="{00000000-0005-0000-0000-00009A0B0000}"/>
    <cellStyle name="†_BQ-Electric_ts-me(17Apr04)_Proposal Summary-Optional Cost" xfId="948" xr:uid="{00000000-0005-0000-0000-00009B0B0000}"/>
    <cellStyle name="†_Nichirin ME Net (260608)" xfId="6597" xr:uid="{00000000-0005-0000-0000-00009C0B0000}"/>
    <cellStyle name="†_Nichirin ME Net (260608)_Tender BOQ Inax Danang - Building Portion for Submision" xfId="6598" xr:uid="{00000000-0005-0000-0000-00009D0B0000}"/>
    <cellStyle name="†_Proposal Summary -Main Building" xfId="949" xr:uid="{00000000-0005-0000-0000-00009E0B0000}"/>
    <cellStyle name="†_Proposal Summary-Optional Cost" xfId="950" xr:uid="{00000000-0005-0000-0000-00009F0B0000}"/>
    <cellStyle name="‡" xfId="951" xr:uid="{00000000-0005-0000-0000-0000A00B0000}"/>
    <cellStyle name="‡_BOOK1" xfId="952" xr:uid="{00000000-0005-0000-0000-0000A10B0000}"/>
    <cellStyle name="‡_BOOK1_BQ-ELC LOC" xfId="953" xr:uid="{00000000-0005-0000-0000-0000A20B0000}"/>
    <cellStyle name="‡_BOOK1_BQ-ELC LOC_Nichirin ME Net (260608)" xfId="6599" xr:uid="{00000000-0005-0000-0000-0000A30B0000}"/>
    <cellStyle name="‡_BOOK1_BQ-ELC LOC_Proposal Summary -Main Building" xfId="954" xr:uid="{00000000-0005-0000-0000-0000A40B0000}"/>
    <cellStyle name="‡_BOOK1_BQ-ELC LOC_Proposal Summary-Optional Cost" xfId="955" xr:uid="{00000000-0005-0000-0000-0000A50B0000}"/>
    <cellStyle name="‡_BOOK1_BQ-ELC-R2" xfId="956" xr:uid="{00000000-0005-0000-0000-0000A60B0000}"/>
    <cellStyle name="‡_BOOK1_BQ-ELC-R2_Final - BQ Apart-Net" xfId="957" xr:uid="{00000000-0005-0000-0000-0000A70B0000}"/>
    <cellStyle name="‡_BOOK1_BQ-ELC-R2_Final - BQ Apart-Net_Nichirin ME Net (260608)" xfId="6600" xr:uid="{00000000-0005-0000-0000-0000A80B0000}"/>
    <cellStyle name="‡_BOOK1_BQ-ELC-R2_Final - BQ Apart-Net_Proposal Summary -Main Building" xfId="958" xr:uid="{00000000-0005-0000-0000-0000A90B0000}"/>
    <cellStyle name="‡_BOOK1_BQ-ELC-R2_Final - BQ Apart-Net_Proposal Summary-Optional Cost" xfId="959" xr:uid="{00000000-0005-0000-0000-0000AA0B0000}"/>
    <cellStyle name="‡_BOOK1_BQ-ELC-R2_Nichirin ME Net (260608)" xfId="6601" xr:uid="{00000000-0005-0000-0000-0000AB0B0000}"/>
    <cellStyle name="‡_BOOK1_BQ-ELC-R2_Proposal Summary -Main Building" xfId="960" xr:uid="{00000000-0005-0000-0000-0000AC0B0000}"/>
    <cellStyle name="‡_BOOK1_BQ-ELC-R2_Proposal Summary-Optional Cost" xfId="961" xr:uid="{00000000-0005-0000-0000-0000AD0B0000}"/>
    <cellStyle name="‡_BOOK1_BQ-ELC-R2-VE" xfId="962" xr:uid="{00000000-0005-0000-0000-0000AE0B0000}"/>
    <cellStyle name="‡_BOOK1_BQ-ELC-R2-VE_Final - BQ Apart-Net" xfId="963" xr:uid="{00000000-0005-0000-0000-0000AF0B0000}"/>
    <cellStyle name="‡_BOOK1_BQ-ELC-R2-VE_Final - BQ Apart-Net_Nichirin ME Net (260608)" xfId="6602" xr:uid="{00000000-0005-0000-0000-0000B00B0000}"/>
    <cellStyle name="‡_BOOK1_BQ-ELC-R2-VE_Final - BQ Apart-Net_Proposal Summary -Main Building" xfId="964" xr:uid="{00000000-0005-0000-0000-0000B10B0000}"/>
    <cellStyle name="‡_BOOK1_BQ-ELC-R2-VE_Final - BQ Apart-Net_Proposal Summary-Optional Cost" xfId="965" xr:uid="{00000000-0005-0000-0000-0000B20B0000}"/>
    <cellStyle name="‡_BOOK1_BQ-ELC-R2-VE_Nichirin ME Net (260608)" xfId="6603" xr:uid="{00000000-0005-0000-0000-0000B30B0000}"/>
    <cellStyle name="‡_BOOK1_BQ-ELC-R2-VE_Proposal Summary -Main Building" xfId="966" xr:uid="{00000000-0005-0000-0000-0000B40B0000}"/>
    <cellStyle name="‡_BOOK1_BQ-ELC-R2-VE_Proposal Summary-Optional Cost" xfId="967" xr:uid="{00000000-0005-0000-0000-0000B50B0000}"/>
    <cellStyle name="‡_BOOK1_BQ-ELC-VE" xfId="968" xr:uid="{00000000-0005-0000-0000-0000B60B0000}"/>
    <cellStyle name="‡_BOOK1_BQ-ELC-VE_Final - BQ Apart-Net" xfId="969" xr:uid="{00000000-0005-0000-0000-0000B70B0000}"/>
    <cellStyle name="‡_BOOK1_BQ-ELC-VE_Final - BQ Apart-Net_Nichirin ME Net (260608)" xfId="6604" xr:uid="{00000000-0005-0000-0000-0000B80B0000}"/>
    <cellStyle name="‡_BOOK1_BQ-ELC-VE_Final - BQ Apart-Net_Proposal Summary -Main Building" xfId="970" xr:uid="{00000000-0005-0000-0000-0000B90B0000}"/>
    <cellStyle name="‡_BOOK1_BQ-ELC-VE_Final - BQ Apart-Net_Proposal Summary-Optional Cost" xfId="971" xr:uid="{00000000-0005-0000-0000-0000BA0B0000}"/>
    <cellStyle name="‡_BOOK1_BQ-ELC-VE_Nichirin ME Net (260608)" xfId="6605" xr:uid="{00000000-0005-0000-0000-0000BB0B0000}"/>
    <cellStyle name="‡_BOOK1_BQ-ELC-VE_Proposal Summary -Main Building" xfId="972" xr:uid="{00000000-0005-0000-0000-0000BC0B0000}"/>
    <cellStyle name="‡_BOOK1_BQ-ELC-VE_Proposal Summary-Optional Cost" xfId="973" xr:uid="{00000000-0005-0000-0000-0000BD0B0000}"/>
    <cellStyle name="‡_BOOK1_BQ-elec-kiic4(D) " xfId="6606" xr:uid="{00000000-0005-0000-0000-0000BE0B0000}"/>
    <cellStyle name="‡_BOOK1_BQ-Elect-Rev1-A" xfId="974" xr:uid="{00000000-0005-0000-0000-0000BF0B0000}"/>
    <cellStyle name="‡_BOOK1_BQ-Elect-Rev1-A_BQ-ELC-R2" xfId="975" xr:uid="{00000000-0005-0000-0000-0000C00B0000}"/>
    <cellStyle name="‡_BOOK1_BQ-Elect-Rev1-A_BQ-ELC-R2_Final - BQ Apart-Net" xfId="976" xr:uid="{00000000-0005-0000-0000-0000C10B0000}"/>
    <cellStyle name="‡_BOOK1_BQ-Elect-Rev1-A_BQ-ELC-R2_Final - BQ Apart-Net_Nichirin ME Net (260608)" xfId="6607" xr:uid="{00000000-0005-0000-0000-0000C20B0000}"/>
    <cellStyle name="‡_BOOK1_BQ-Elect-Rev1-A_BQ-ELC-R2_Final - BQ Apart-Net_Proposal Summary -Main Building" xfId="977" xr:uid="{00000000-0005-0000-0000-0000C30B0000}"/>
    <cellStyle name="‡_BOOK1_BQ-Elect-Rev1-A_BQ-ELC-R2_Final - BQ Apart-Net_Proposal Summary-Optional Cost" xfId="978" xr:uid="{00000000-0005-0000-0000-0000C40B0000}"/>
    <cellStyle name="‡_BOOK1_BQ-Elect-Rev1-A_BQ-ELC-R2_Nichirin ME Net (260608)" xfId="6608" xr:uid="{00000000-0005-0000-0000-0000C50B0000}"/>
    <cellStyle name="‡_BOOK1_BQ-Elect-Rev1-A_BQ-ELC-R2_Proposal Summary -Main Building" xfId="979" xr:uid="{00000000-0005-0000-0000-0000C60B0000}"/>
    <cellStyle name="‡_BOOK1_BQ-Elect-Rev1-A_BQ-ELC-R2_Proposal Summary-Optional Cost" xfId="980" xr:uid="{00000000-0005-0000-0000-0000C70B0000}"/>
    <cellStyle name="‡_BOOK1_BQ-Elect-Rev1-A_BQ-ELC-R2-VE" xfId="981" xr:uid="{00000000-0005-0000-0000-0000C80B0000}"/>
    <cellStyle name="‡_BOOK1_BQ-Elect-Rev1-A_BQ-ELC-R2-VE_Final - BQ Apart-Net" xfId="982" xr:uid="{00000000-0005-0000-0000-0000C90B0000}"/>
    <cellStyle name="‡_BOOK1_BQ-Elect-Rev1-A_BQ-ELC-R2-VE_Final - BQ Apart-Net_Nichirin ME Net (260608)" xfId="6609" xr:uid="{00000000-0005-0000-0000-0000CA0B0000}"/>
    <cellStyle name="‡_BOOK1_BQ-Elect-Rev1-A_BQ-ELC-R2-VE_Final - BQ Apart-Net_Proposal Summary -Main Building" xfId="983" xr:uid="{00000000-0005-0000-0000-0000CB0B0000}"/>
    <cellStyle name="‡_BOOK1_BQ-Elect-Rev1-A_BQ-ELC-R2-VE_Final - BQ Apart-Net_Proposal Summary-Optional Cost" xfId="984" xr:uid="{00000000-0005-0000-0000-0000CC0B0000}"/>
    <cellStyle name="‡_BOOK1_BQ-Elect-Rev1-A_BQ-ELC-R2-VE_Nichirin ME Net (260608)" xfId="6610" xr:uid="{00000000-0005-0000-0000-0000CD0B0000}"/>
    <cellStyle name="‡_BOOK1_BQ-Elect-Rev1-A_BQ-ELC-R2-VE_Proposal Summary -Main Building" xfId="985" xr:uid="{00000000-0005-0000-0000-0000CE0B0000}"/>
    <cellStyle name="‡_BOOK1_BQ-Elect-Rev1-A_BQ-ELC-R2-VE_Proposal Summary-Optional Cost" xfId="986" xr:uid="{00000000-0005-0000-0000-0000CF0B0000}"/>
    <cellStyle name="‡_BOOK1_BQ-Elect-Rev1-A_BQ-ELC-VE" xfId="987" xr:uid="{00000000-0005-0000-0000-0000D00B0000}"/>
    <cellStyle name="‡_BOOK1_BQ-Elect-Rev1-A_BQ-ELC-VE_Final - BQ Apart-Net" xfId="988" xr:uid="{00000000-0005-0000-0000-0000D10B0000}"/>
    <cellStyle name="‡_BOOK1_BQ-Elect-Rev1-A_BQ-ELC-VE_Final - BQ Apart-Net_Nichirin ME Net (260608)" xfId="6611" xr:uid="{00000000-0005-0000-0000-0000D20B0000}"/>
    <cellStyle name="‡_BOOK1_BQ-Elect-Rev1-A_BQ-ELC-VE_Final - BQ Apart-Net_Proposal Summary -Main Building" xfId="989" xr:uid="{00000000-0005-0000-0000-0000D30B0000}"/>
    <cellStyle name="‡_BOOK1_BQ-Elect-Rev1-A_BQ-ELC-VE_Final - BQ Apart-Net_Proposal Summary-Optional Cost" xfId="990" xr:uid="{00000000-0005-0000-0000-0000D40B0000}"/>
    <cellStyle name="‡_BOOK1_BQ-Elect-Rev1-A_BQ-ELC-VE_Nichirin ME Net (260608)" xfId="6612" xr:uid="{00000000-0005-0000-0000-0000D50B0000}"/>
    <cellStyle name="‡_BOOK1_BQ-Elect-Rev1-A_BQ-ELC-VE_Proposal Summary -Main Building" xfId="991" xr:uid="{00000000-0005-0000-0000-0000D60B0000}"/>
    <cellStyle name="‡_BOOK1_BQ-Elect-Rev1-A_BQ-ELC-VE_Proposal Summary-Optional Cost" xfId="992" xr:uid="{00000000-0005-0000-0000-0000D70B0000}"/>
    <cellStyle name="‡_BOOK1_BQ-Elect-Rev1-A_Final - BQ Apart-Net" xfId="993" xr:uid="{00000000-0005-0000-0000-0000D80B0000}"/>
    <cellStyle name="‡_BOOK1_BQ-Elect-Rev1-A_Final - BQ Apart-Net_Nichirin ME Net (260608)" xfId="6613" xr:uid="{00000000-0005-0000-0000-0000D90B0000}"/>
    <cellStyle name="‡_BOOK1_BQ-Elect-Rev1-A_Final - BQ Apart-Net_Proposal Summary -Main Building" xfId="994" xr:uid="{00000000-0005-0000-0000-0000DA0B0000}"/>
    <cellStyle name="‡_BOOK1_BQ-Elect-Rev1-A_Final - BQ Apart-Net_Proposal Summary-Optional Cost" xfId="995" xr:uid="{00000000-0005-0000-0000-0000DB0B0000}"/>
    <cellStyle name="‡_BOOK1_BQ-Elect-Rev1-A_Nichirin ME Net (260608)" xfId="6614" xr:uid="{00000000-0005-0000-0000-0000DC0B0000}"/>
    <cellStyle name="‡_BOOK1_BQ-Elect-Rev1-A_Proposal Summary -Main Building" xfId="996" xr:uid="{00000000-0005-0000-0000-0000DD0B0000}"/>
    <cellStyle name="‡_BOOK1_BQ-Elect-Rev1-A_Proposal Summary-Optional Cost" xfId="997" xr:uid="{00000000-0005-0000-0000-0000DE0B0000}"/>
    <cellStyle name="‡_BOOK1_BQ-Elect-Rev1-A_shts-me(22Apr04)R2(26Apr04)" xfId="998" xr:uid="{00000000-0005-0000-0000-0000DF0B0000}"/>
    <cellStyle name="‡_BOOK1_BQ-Elect-Rev1-A_shts-me(22Apr04)R2(26Apr04)_Final - BQ Apart-Net" xfId="999" xr:uid="{00000000-0005-0000-0000-0000E00B0000}"/>
    <cellStyle name="‡_BOOK1_BQ-Elect-Rev1-A_shts-me(22Apr04)R2(26Apr04)_Final - BQ Apart-Net_Nichirin ME Net (260608)" xfId="6615" xr:uid="{00000000-0005-0000-0000-0000E10B0000}"/>
    <cellStyle name="‡_BOOK1_BQ-Elect-Rev1-A_shts-me(22Apr04)R2(26Apr04)_Final - BQ Apart-Net_Proposal Summary -Main Building" xfId="1000" xr:uid="{00000000-0005-0000-0000-0000E20B0000}"/>
    <cellStyle name="‡_BOOK1_BQ-Elect-Rev1-A_shts-me(22Apr04)R2(26Apr04)_Final - BQ Apart-Net_Proposal Summary-Optional Cost" xfId="1001" xr:uid="{00000000-0005-0000-0000-0000E30B0000}"/>
    <cellStyle name="‡_BOOK1_BQ-Elect-Rev1-A_shts-me(22Apr04)R2(26Apr04)_Nichirin ME Net (260608)" xfId="6616" xr:uid="{00000000-0005-0000-0000-0000E40B0000}"/>
    <cellStyle name="‡_BOOK1_BQ-Elect-Rev1-A_shts-me(22Apr04)R2(26Apr04)_Proposal Summary -Main Building" xfId="1002" xr:uid="{00000000-0005-0000-0000-0000E50B0000}"/>
    <cellStyle name="‡_BOOK1_BQ-Elect-Rev1-A_shts-me(22Apr04)R2(26Apr04)_Proposal Summary-Optional Cost" xfId="1003" xr:uid="{00000000-0005-0000-0000-0000E60B0000}"/>
    <cellStyle name="‡_BOOK1_BQ-Elect-Rev1-A_shts-me(22Apr04)R3(29Apr04)ORI-Inv" xfId="1004" xr:uid="{00000000-0005-0000-0000-0000E70B0000}"/>
    <cellStyle name="‡_BOOK1_BQ-Elect-Rev1-A_shts-me(22Apr04)R3(29Apr04)ORI-Inv_Final - BQ Apart-Net" xfId="1005" xr:uid="{00000000-0005-0000-0000-0000E80B0000}"/>
    <cellStyle name="‡_BOOK1_BQ-Elect-Rev1-A_shts-me(22Apr04)R3(29Apr04)ORI-Inv_Final - BQ Apart-Net_Nichirin ME Net (260608)" xfId="6617" xr:uid="{00000000-0005-0000-0000-0000E90B0000}"/>
    <cellStyle name="‡_BOOK1_BQ-Elect-Rev1-A_shts-me(22Apr04)R3(29Apr04)ORI-Inv_Final - BQ Apart-Net_Proposal Summary -Main Building" xfId="1006" xr:uid="{00000000-0005-0000-0000-0000EA0B0000}"/>
    <cellStyle name="‡_BOOK1_BQ-Elect-Rev1-A_shts-me(22Apr04)R3(29Apr04)ORI-Inv_Final - BQ Apart-Net_Proposal Summary-Optional Cost" xfId="1007" xr:uid="{00000000-0005-0000-0000-0000EB0B0000}"/>
    <cellStyle name="‡_BOOK1_BQ-Elect-Rev1-A_shts-me(22Apr04)R3(29Apr04)ORI-Inv_Nichirin ME Net (260608)" xfId="6618" xr:uid="{00000000-0005-0000-0000-0000EC0B0000}"/>
    <cellStyle name="‡_BOOK1_BQ-Elect-Rev1-A_shts-me(22Apr04)R3(29Apr04)ORI-Inv_Proposal Summary -Main Building" xfId="1008" xr:uid="{00000000-0005-0000-0000-0000ED0B0000}"/>
    <cellStyle name="‡_BOOK1_BQ-Elect-Rev1-A_shts-me(22Apr04)R3(29Apr04)ORI-Inv_Proposal Summary-Optional Cost" xfId="1009" xr:uid="{00000000-0005-0000-0000-0000EE0B0000}"/>
    <cellStyle name="‡_BOOK1_BQ-Elect-Rev1-A_ts-me(17Apr04)" xfId="1010" xr:uid="{00000000-0005-0000-0000-0000EF0B0000}"/>
    <cellStyle name="‡_BOOK1_BQ-Elect-Rev1-A_ts-me(17Apr04)_Final - BQ Apart-Net" xfId="1011" xr:uid="{00000000-0005-0000-0000-0000F00B0000}"/>
    <cellStyle name="‡_BOOK1_BQ-Elect-Rev1-A_ts-me(17Apr04)_Final - BQ Apart-Net_Nichirin ME Net (260608)" xfId="6619" xr:uid="{00000000-0005-0000-0000-0000F10B0000}"/>
    <cellStyle name="‡_BOOK1_BQ-Elect-Rev1-A_ts-me(17Apr04)_Final - BQ Apart-Net_Proposal Summary -Main Building" xfId="1012" xr:uid="{00000000-0005-0000-0000-0000F20B0000}"/>
    <cellStyle name="‡_BOOK1_BQ-Elect-Rev1-A_ts-me(17Apr04)_Final - BQ Apart-Net_Proposal Summary-Optional Cost" xfId="1013" xr:uid="{00000000-0005-0000-0000-0000F30B0000}"/>
    <cellStyle name="‡_BOOK1_BQ-Elect-Rev1-A_ts-me(17Apr04)_Nichirin ME Net (260608)" xfId="6620" xr:uid="{00000000-0005-0000-0000-0000F40B0000}"/>
    <cellStyle name="‡_BOOK1_BQ-Elect-Rev1-A_ts-me(17Apr04)_Proposal Summary -Main Building" xfId="1014" xr:uid="{00000000-0005-0000-0000-0000F50B0000}"/>
    <cellStyle name="‡_BOOK1_BQ-Elect-Rev1-A_ts-me(17Apr04)_Proposal Summary-Optional Cost" xfId="1015" xr:uid="{00000000-0005-0000-0000-0000F60B0000}"/>
    <cellStyle name="‡_BOOK1_BQ-Electric" xfId="1016" xr:uid="{00000000-0005-0000-0000-0000F70B0000}"/>
    <cellStyle name="‡_BOOK1_BQ-Electric_BQ-ELC-VE" xfId="1017" xr:uid="{00000000-0005-0000-0000-0000F80B0000}"/>
    <cellStyle name="‡_BOOK1_BQ-Electric_BQ-ELC-VE_Nichirin ME Net (260608)" xfId="6621" xr:uid="{00000000-0005-0000-0000-0000F90B0000}"/>
    <cellStyle name="‡_BOOK1_BQ-Electric_BQ-ELC-VE_Proposal Summary -Main Building" xfId="1018" xr:uid="{00000000-0005-0000-0000-0000FA0B0000}"/>
    <cellStyle name="‡_BOOK1_BQ-Electric_BQ-ELC-VE_Proposal Summary-Optional Cost" xfId="1019" xr:uid="{00000000-0005-0000-0000-0000FB0B0000}"/>
    <cellStyle name="‡_BOOK1_BQ-Electric_Final - BQ Apart-Net" xfId="1020" xr:uid="{00000000-0005-0000-0000-0000FC0B0000}"/>
    <cellStyle name="‡_BOOK1_BQ-Electric_Final - BQ Apart-Net_Nichirin ME Net (260608)" xfId="6622" xr:uid="{00000000-0005-0000-0000-0000FD0B0000}"/>
    <cellStyle name="‡_BOOK1_BQ-Electric_Final - BQ Apart-Net_Proposal Summary -Main Building" xfId="1021" xr:uid="{00000000-0005-0000-0000-0000FE0B0000}"/>
    <cellStyle name="‡_BOOK1_BQ-Electric_Final - BQ Apart-Net_Proposal Summary-Optional Cost" xfId="1022" xr:uid="{00000000-0005-0000-0000-0000FF0B0000}"/>
    <cellStyle name="‡_BOOK1_BQ-Electric_Nichirin ME Net (260608)" xfId="6623" xr:uid="{00000000-0005-0000-0000-0000000C0000}"/>
    <cellStyle name="‡_BOOK1_BQ-Electric_Proposal Summary -Main Building" xfId="1023" xr:uid="{00000000-0005-0000-0000-0000010C0000}"/>
    <cellStyle name="‡_BOOK1_BQ-Electric_Proposal Summary-Optional Cost" xfId="1024" xr:uid="{00000000-0005-0000-0000-0000020C0000}"/>
    <cellStyle name="‡_BOOK1_Final - BQ Apart-Net" xfId="1025" xr:uid="{00000000-0005-0000-0000-0000030C0000}"/>
    <cellStyle name="‡_BOOK1_Final - BQ Apart-Net_Nichirin ME Net (260608)" xfId="6624" xr:uid="{00000000-0005-0000-0000-0000040C0000}"/>
    <cellStyle name="‡_BOOK1_Final - BQ Apart-Net_Proposal Summary -Main Building" xfId="1026" xr:uid="{00000000-0005-0000-0000-0000050C0000}"/>
    <cellStyle name="‡_BOOK1_Final - BQ Apart-Net_Proposal Summary-Optional Cost" xfId="1027" xr:uid="{00000000-0005-0000-0000-0000060C0000}"/>
    <cellStyle name="‡_BOOK1_Nichirin ME Net (260608)" xfId="6625" xr:uid="{00000000-0005-0000-0000-0000070C0000}"/>
    <cellStyle name="‡_BOOK1_Proposal Summary -Main Building" xfId="1028" xr:uid="{00000000-0005-0000-0000-0000080C0000}"/>
    <cellStyle name="‡_BOOK1_Proposal Summary-Optional Cost" xfId="1029" xr:uid="{00000000-0005-0000-0000-0000090C0000}"/>
    <cellStyle name="‡_BOOK1_shts-me(22Apr04)R2(26Apr04)" xfId="1030" xr:uid="{00000000-0005-0000-0000-00000A0C0000}"/>
    <cellStyle name="‡_BOOK1_shts-me(22Apr04)R2(26Apr04)_Final - BQ Apart-Net" xfId="1031" xr:uid="{00000000-0005-0000-0000-00000B0C0000}"/>
    <cellStyle name="‡_BOOK1_shts-me(22Apr04)R2(26Apr04)_Final - BQ Apart-Net_Nichirin ME Net (260608)" xfId="6626" xr:uid="{00000000-0005-0000-0000-00000C0C0000}"/>
    <cellStyle name="‡_BOOK1_shts-me(22Apr04)R2(26Apr04)_Final - BQ Apart-Net_Proposal Summary -Main Building" xfId="1032" xr:uid="{00000000-0005-0000-0000-00000D0C0000}"/>
    <cellStyle name="‡_BOOK1_shts-me(22Apr04)R2(26Apr04)_Final - BQ Apart-Net_Proposal Summary-Optional Cost" xfId="1033" xr:uid="{00000000-0005-0000-0000-00000E0C0000}"/>
    <cellStyle name="‡_BOOK1_shts-me(22Apr04)R2(26Apr04)_Nichirin ME Net (260608)" xfId="6627" xr:uid="{00000000-0005-0000-0000-00000F0C0000}"/>
    <cellStyle name="‡_BOOK1_shts-me(22Apr04)R2(26Apr04)_Proposal Summary -Main Building" xfId="1034" xr:uid="{00000000-0005-0000-0000-0000100C0000}"/>
    <cellStyle name="‡_BOOK1_shts-me(22Apr04)R2(26Apr04)_Proposal Summary-Optional Cost" xfId="1035" xr:uid="{00000000-0005-0000-0000-0000110C0000}"/>
    <cellStyle name="‡_BOOK1_shts-me(22Apr04)R3(29Apr04)ORI-Inv" xfId="1036" xr:uid="{00000000-0005-0000-0000-0000120C0000}"/>
    <cellStyle name="‡_BOOK1_shts-me(22Apr04)R3(29Apr04)ORI-Inv_Final - BQ Apart-Net" xfId="1037" xr:uid="{00000000-0005-0000-0000-0000130C0000}"/>
    <cellStyle name="‡_BOOK1_shts-me(22Apr04)R3(29Apr04)ORI-Inv_Final - BQ Apart-Net_Nichirin ME Net (260608)" xfId="6628" xr:uid="{00000000-0005-0000-0000-0000140C0000}"/>
    <cellStyle name="‡_BOOK1_shts-me(22Apr04)R3(29Apr04)ORI-Inv_Final - BQ Apart-Net_Proposal Summary -Main Building" xfId="1038" xr:uid="{00000000-0005-0000-0000-0000150C0000}"/>
    <cellStyle name="‡_BOOK1_shts-me(22Apr04)R3(29Apr04)ORI-Inv_Final - BQ Apart-Net_Proposal Summary-Optional Cost" xfId="1039" xr:uid="{00000000-0005-0000-0000-0000160C0000}"/>
    <cellStyle name="‡_BOOK1_shts-me(22Apr04)R3(29Apr04)ORI-Inv_Nichirin ME Net (260608)" xfId="6629" xr:uid="{00000000-0005-0000-0000-0000170C0000}"/>
    <cellStyle name="‡_BOOK1_shts-me(22Apr04)R3(29Apr04)ORI-Inv_Proposal Summary -Main Building" xfId="1040" xr:uid="{00000000-0005-0000-0000-0000180C0000}"/>
    <cellStyle name="‡_BOOK1_shts-me(22Apr04)R3(29Apr04)ORI-Inv_Proposal Summary-Optional Cost" xfId="1041" xr:uid="{00000000-0005-0000-0000-0000190C0000}"/>
    <cellStyle name="‡_BOOK1_ts-me(17Apr04)" xfId="1042" xr:uid="{00000000-0005-0000-0000-00001A0C0000}"/>
    <cellStyle name="‡_BOOK1_ts-me(17Apr04)_Final - BQ Apart-Net" xfId="1043" xr:uid="{00000000-0005-0000-0000-00001B0C0000}"/>
    <cellStyle name="‡_BOOK1_ts-me(17Apr04)_Final - BQ Apart-Net_Nichirin ME Net (260608)" xfId="6630" xr:uid="{00000000-0005-0000-0000-00001C0C0000}"/>
    <cellStyle name="‡_BOOK1_ts-me(17Apr04)_Final - BQ Apart-Net_Proposal Summary -Main Building" xfId="1044" xr:uid="{00000000-0005-0000-0000-00001D0C0000}"/>
    <cellStyle name="‡_BOOK1_ts-me(17Apr04)_Final - BQ Apart-Net_Proposal Summary-Optional Cost" xfId="1045" xr:uid="{00000000-0005-0000-0000-00001E0C0000}"/>
    <cellStyle name="‡_BOOK1_ts-me(17Apr04)_Nichirin ME Net (260608)" xfId="6631" xr:uid="{00000000-0005-0000-0000-00001F0C0000}"/>
    <cellStyle name="‡_BOOK1_ts-me(17Apr04)_Proposal Summary -Main Building" xfId="1046" xr:uid="{00000000-0005-0000-0000-0000200C0000}"/>
    <cellStyle name="‡_BOOK1_ts-me(17Apr04)_Proposal Summary-Optional Cost" xfId="1047" xr:uid="{00000000-0005-0000-0000-0000210C0000}"/>
    <cellStyle name="‡_BQ-ELC LOC" xfId="1048" xr:uid="{00000000-0005-0000-0000-0000220C0000}"/>
    <cellStyle name="‡_BQ-ELC LOC_Nichirin ME Net (260608)" xfId="6632" xr:uid="{00000000-0005-0000-0000-0000230C0000}"/>
    <cellStyle name="‡_BQ-ELC LOC_Nichirin ME Net (260608)_Tender BOQ Inax Danang - Building Portion for Submision" xfId="6633" xr:uid="{00000000-0005-0000-0000-0000240C0000}"/>
    <cellStyle name="‡_BQ-ELC LOC_Proposal Summary -Main Building" xfId="1049" xr:uid="{00000000-0005-0000-0000-0000250C0000}"/>
    <cellStyle name="‡_BQ-ELC LOC_Proposal Summary-Optional Cost" xfId="1050" xr:uid="{00000000-0005-0000-0000-0000260C0000}"/>
    <cellStyle name="‡_BQ-elec-kiic4(D) " xfId="6634" xr:uid="{00000000-0005-0000-0000-0000270C0000}"/>
    <cellStyle name="‡_BQ-Elect-Rev1-A" xfId="1051" xr:uid="{00000000-0005-0000-0000-0000280C0000}"/>
    <cellStyle name="‡_BQ-Elect-Rev1-A_Nichirin ME Net (260608)" xfId="6635" xr:uid="{00000000-0005-0000-0000-0000290C0000}"/>
    <cellStyle name="‡_BQ-Elect-Rev1-A_Nichirin ME Net (260608)_Tender BOQ Inax Danang - Building Portion for Submision" xfId="6636" xr:uid="{00000000-0005-0000-0000-00002A0C0000}"/>
    <cellStyle name="‡_BQ-Elect-Rev1-A_Proposal Summary -Main Building" xfId="1052" xr:uid="{00000000-0005-0000-0000-00002B0C0000}"/>
    <cellStyle name="‡_BQ-Elect-Rev1-A_Proposal Summary-Optional Cost" xfId="1053" xr:uid="{00000000-0005-0000-0000-00002C0C0000}"/>
    <cellStyle name="‡_BQ-Electric" xfId="1054" xr:uid="{00000000-0005-0000-0000-00002D0C0000}"/>
    <cellStyle name="‡_BQ-Electric_BQ-ELC-R2" xfId="1055" xr:uid="{00000000-0005-0000-0000-00002E0C0000}"/>
    <cellStyle name="‡_BQ-Electric_BQ-ELC-R2_Nichirin ME Net (260608)" xfId="6637" xr:uid="{00000000-0005-0000-0000-00002F0C0000}"/>
    <cellStyle name="‡_BQ-Electric_BQ-ELC-R2_Nichirin ME Net (260608)_Tender BOQ Inax Danang - Building Portion for Submision" xfId="6638" xr:uid="{00000000-0005-0000-0000-0000300C0000}"/>
    <cellStyle name="‡_BQ-Electric_BQ-ELC-R2_Proposal Summary -Main Building" xfId="1056" xr:uid="{00000000-0005-0000-0000-0000310C0000}"/>
    <cellStyle name="‡_BQ-Electric_BQ-ELC-R2_Proposal Summary-Optional Cost" xfId="1057" xr:uid="{00000000-0005-0000-0000-0000320C0000}"/>
    <cellStyle name="‡_BQ-Electric_BQ-ELC-R2-VE" xfId="1058" xr:uid="{00000000-0005-0000-0000-0000330C0000}"/>
    <cellStyle name="‡_BQ-Electric_BQ-ELC-R2-VE_Nichirin ME Net (260608)" xfId="6639" xr:uid="{00000000-0005-0000-0000-0000340C0000}"/>
    <cellStyle name="‡_BQ-Electric_BQ-ELC-R2-VE_Nichirin ME Net (260608)_Tender BOQ Inax Danang - Building Portion for Submision" xfId="6640" xr:uid="{00000000-0005-0000-0000-0000350C0000}"/>
    <cellStyle name="‡_BQ-Electric_BQ-ELC-R2-VE_Proposal Summary -Main Building" xfId="1059" xr:uid="{00000000-0005-0000-0000-0000360C0000}"/>
    <cellStyle name="‡_BQ-Electric_BQ-ELC-R2-VE_Proposal Summary-Optional Cost" xfId="1060" xr:uid="{00000000-0005-0000-0000-0000370C0000}"/>
    <cellStyle name="‡_BQ-Electric_BQ-ELC-VE" xfId="1061" xr:uid="{00000000-0005-0000-0000-0000380C0000}"/>
    <cellStyle name="‡_BQ-Electric_BQ-ELC-VE_Final - BQ Apart-Net" xfId="1062" xr:uid="{00000000-0005-0000-0000-0000390C0000}"/>
    <cellStyle name="‡_BQ-Electric_BQ-ELC-VE_Final - BQ Apart-Net_Nichirin ME Net (260608)" xfId="6641" xr:uid="{00000000-0005-0000-0000-00003A0C0000}"/>
    <cellStyle name="‡_BQ-Electric_BQ-ELC-VE_Final - BQ Apart-Net_Nichirin ME Net (260608)_Tender BOQ Inax Danang - Building Portion for Submision" xfId="6642" xr:uid="{00000000-0005-0000-0000-00003B0C0000}"/>
    <cellStyle name="‡_BQ-Electric_BQ-ELC-VE_Final - BQ Apart-Net_Proposal Summary -Main Building" xfId="1063" xr:uid="{00000000-0005-0000-0000-00003C0C0000}"/>
    <cellStyle name="‡_BQ-Electric_BQ-ELC-VE_Final - BQ Apart-Net_Proposal Summary-Optional Cost" xfId="1064" xr:uid="{00000000-0005-0000-0000-00003D0C0000}"/>
    <cellStyle name="‡_BQ-Electric_BQ-ELC-VE_Nichirin ME Net (260608)" xfId="6643" xr:uid="{00000000-0005-0000-0000-00003E0C0000}"/>
    <cellStyle name="‡_BQ-Electric_BQ-ELC-VE_Nichirin ME Net (260608)_Tender BOQ Inax Danang - Building Portion for Submision" xfId="6644" xr:uid="{00000000-0005-0000-0000-00003F0C0000}"/>
    <cellStyle name="‡_BQ-Electric_BQ-ELC-VE_Proposal Summary -Main Building" xfId="1065" xr:uid="{00000000-0005-0000-0000-0000400C0000}"/>
    <cellStyle name="‡_BQ-Electric_BQ-ELC-VE_Proposal Summary-Optional Cost" xfId="1066" xr:uid="{00000000-0005-0000-0000-0000410C0000}"/>
    <cellStyle name="‡_BQ-Electric_Nichirin ME Net (260608)" xfId="6645" xr:uid="{00000000-0005-0000-0000-0000420C0000}"/>
    <cellStyle name="‡_BQ-Electric_Nichirin ME Net (260608)_Tender BOQ Inax Danang - Building Portion for Submision" xfId="6646" xr:uid="{00000000-0005-0000-0000-0000430C0000}"/>
    <cellStyle name="‡_BQ-Electric_Proposal Summary -Main Building" xfId="1067" xr:uid="{00000000-0005-0000-0000-0000440C0000}"/>
    <cellStyle name="‡_BQ-Electric_Proposal Summary-Optional Cost" xfId="1068" xr:uid="{00000000-0005-0000-0000-0000450C0000}"/>
    <cellStyle name="‡_BQ-Electric_shts-me(22Apr04)R2(26Apr04)" xfId="1069" xr:uid="{00000000-0005-0000-0000-0000460C0000}"/>
    <cellStyle name="‡_BQ-Electric_shts-me(22Apr04)R2(26Apr04)_Nichirin ME Net (260608)" xfId="6647" xr:uid="{00000000-0005-0000-0000-0000470C0000}"/>
    <cellStyle name="‡_BQ-Electric_shts-me(22Apr04)R2(26Apr04)_Nichirin ME Net (260608)_Tender BOQ Inax Danang - Building Portion for Submision" xfId="6648" xr:uid="{00000000-0005-0000-0000-0000480C0000}"/>
    <cellStyle name="‡_BQ-Electric_shts-me(22Apr04)R2(26Apr04)_Proposal Summary -Main Building" xfId="1070" xr:uid="{00000000-0005-0000-0000-0000490C0000}"/>
    <cellStyle name="‡_BQ-Electric_shts-me(22Apr04)R2(26Apr04)_Proposal Summary-Optional Cost" xfId="1071" xr:uid="{00000000-0005-0000-0000-00004A0C0000}"/>
    <cellStyle name="‡_BQ-Electric_shts-me(22Apr04)R3(29Apr04)ORI-Inv" xfId="1072" xr:uid="{00000000-0005-0000-0000-00004B0C0000}"/>
    <cellStyle name="‡_BQ-Electric_shts-me(22Apr04)R3(29Apr04)ORI-Inv_Nichirin ME Net (260608)" xfId="6649" xr:uid="{00000000-0005-0000-0000-00004C0C0000}"/>
    <cellStyle name="‡_BQ-Electric_shts-me(22Apr04)R3(29Apr04)ORI-Inv_Nichirin ME Net (260608)_Tender BOQ Inax Danang - Building Portion for Submision" xfId="6650" xr:uid="{00000000-0005-0000-0000-00004D0C0000}"/>
    <cellStyle name="‡_BQ-Electric_shts-me(22Apr04)R3(29Apr04)ORI-Inv_Proposal Summary -Main Building" xfId="1073" xr:uid="{00000000-0005-0000-0000-00004E0C0000}"/>
    <cellStyle name="‡_BQ-Electric_shts-me(22Apr04)R3(29Apr04)ORI-Inv_Proposal Summary-Optional Cost" xfId="1074" xr:uid="{00000000-0005-0000-0000-00004F0C0000}"/>
    <cellStyle name="‡_BQ-Electric_ts-me(17Apr04)" xfId="1075" xr:uid="{00000000-0005-0000-0000-0000500C0000}"/>
    <cellStyle name="‡_BQ-Electric_ts-me(17Apr04)_Nichirin ME Net (260608)" xfId="6651" xr:uid="{00000000-0005-0000-0000-0000510C0000}"/>
    <cellStyle name="‡_BQ-Electric_ts-me(17Apr04)_Nichirin ME Net (260608)_Tender BOQ Inax Danang - Building Portion for Submision" xfId="6652" xr:uid="{00000000-0005-0000-0000-0000520C0000}"/>
    <cellStyle name="‡_BQ-Electric_ts-me(17Apr04)_Proposal Summary -Main Building" xfId="1076" xr:uid="{00000000-0005-0000-0000-0000530C0000}"/>
    <cellStyle name="‡_BQ-Electric_ts-me(17Apr04)_Proposal Summary-Optional Cost" xfId="1077" xr:uid="{00000000-0005-0000-0000-0000540C0000}"/>
    <cellStyle name="‡_Nichirin ME Net (260608)" xfId="6653" xr:uid="{00000000-0005-0000-0000-0000550C0000}"/>
    <cellStyle name="‡_Nichirin ME Net (260608)_Tender BOQ Inax Danang - Building Portion for Submision" xfId="6654" xr:uid="{00000000-0005-0000-0000-0000560C0000}"/>
    <cellStyle name="‡_PLDT" xfId="1078" xr:uid="{00000000-0005-0000-0000-0000570C0000}"/>
    <cellStyle name="‡_PLDT_BQ-ELC LOC" xfId="1079" xr:uid="{00000000-0005-0000-0000-0000580C0000}"/>
    <cellStyle name="‡_PLDT_BQ-ELC LOC_Nichirin ME Net (260608)" xfId="6655" xr:uid="{00000000-0005-0000-0000-0000590C0000}"/>
    <cellStyle name="‡_PLDT_BQ-ELC LOC_Nichirin ME Net (260608)_Tender BOQ Inax Danang - Building Portion for Submision" xfId="6656" xr:uid="{00000000-0005-0000-0000-00005A0C0000}"/>
    <cellStyle name="‡_PLDT_BQ-ELC LOC_Proposal Summary -Main Building" xfId="1080" xr:uid="{00000000-0005-0000-0000-00005B0C0000}"/>
    <cellStyle name="‡_PLDT_BQ-ELC LOC_Proposal Summary-Optional Cost" xfId="1081" xr:uid="{00000000-0005-0000-0000-00005C0C0000}"/>
    <cellStyle name="‡_PLDT_BQ-elec-kiic4(D) " xfId="6657" xr:uid="{00000000-0005-0000-0000-00005D0C0000}"/>
    <cellStyle name="‡_PLDT_BQ-Elect-Rev1-A" xfId="1082" xr:uid="{00000000-0005-0000-0000-00005E0C0000}"/>
    <cellStyle name="‡_PLDT_BQ-Elect-Rev1-A_Nichirin ME Net (260608)" xfId="6658" xr:uid="{00000000-0005-0000-0000-00005F0C0000}"/>
    <cellStyle name="‡_PLDT_BQ-Elect-Rev1-A_Nichirin ME Net (260608)_Tender BOQ Inax Danang - Building Portion for Submision" xfId="6659" xr:uid="{00000000-0005-0000-0000-0000600C0000}"/>
    <cellStyle name="‡_PLDT_BQ-Elect-Rev1-A_Proposal Summary -Main Building" xfId="1083" xr:uid="{00000000-0005-0000-0000-0000610C0000}"/>
    <cellStyle name="‡_PLDT_BQ-Elect-Rev1-A_Proposal Summary-Optional Cost" xfId="1084" xr:uid="{00000000-0005-0000-0000-0000620C0000}"/>
    <cellStyle name="‡_PLDT_BQ-Electric" xfId="1085" xr:uid="{00000000-0005-0000-0000-0000630C0000}"/>
    <cellStyle name="‡_PLDT_BQ-Electric_BQ-ELC-R2" xfId="1086" xr:uid="{00000000-0005-0000-0000-0000640C0000}"/>
    <cellStyle name="‡_PLDT_BQ-Electric_BQ-ELC-R2_Nichirin ME Net (260608)" xfId="6660" xr:uid="{00000000-0005-0000-0000-0000650C0000}"/>
    <cellStyle name="‡_PLDT_BQ-Electric_BQ-ELC-R2_Nichirin ME Net (260608)_Tender BOQ Inax Danang - Building Portion for Submision" xfId="6661" xr:uid="{00000000-0005-0000-0000-0000660C0000}"/>
    <cellStyle name="‡_PLDT_BQ-Electric_BQ-ELC-R2_Proposal Summary -Main Building" xfId="1087" xr:uid="{00000000-0005-0000-0000-0000670C0000}"/>
    <cellStyle name="‡_PLDT_BQ-Electric_BQ-ELC-R2_Proposal Summary-Optional Cost" xfId="1088" xr:uid="{00000000-0005-0000-0000-0000680C0000}"/>
    <cellStyle name="‡_PLDT_BQ-Electric_BQ-ELC-R2-VE" xfId="1089" xr:uid="{00000000-0005-0000-0000-0000690C0000}"/>
    <cellStyle name="‡_PLDT_BQ-Electric_BQ-ELC-R2-VE_Nichirin ME Net (260608)" xfId="6662" xr:uid="{00000000-0005-0000-0000-00006A0C0000}"/>
    <cellStyle name="‡_PLDT_BQ-Electric_BQ-ELC-R2-VE_Nichirin ME Net (260608)_Tender BOQ Inax Danang - Building Portion for Submision" xfId="6663" xr:uid="{00000000-0005-0000-0000-00006B0C0000}"/>
    <cellStyle name="‡_PLDT_BQ-Electric_BQ-ELC-R2-VE_Proposal Summary -Main Building" xfId="1090" xr:uid="{00000000-0005-0000-0000-00006C0C0000}"/>
    <cellStyle name="‡_PLDT_BQ-Electric_BQ-ELC-R2-VE_Proposal Summary-Optional Cost" xfId="1091" xr:uid="{00000000-0005-0000-0000-00006D0C0000}"/>
    <cellStyle name="‡_PLDT_BQ-Electric_BQ-ELC-VE" xfId="1092" xr:uid="{00000000-0005-0000-0000-00006E0C0000}"/>
    <cellStyle name="‡_PLDT_BQ-Electric_BQ-ELC-VE_Final - BQ Apart-Net" xfId="1093" xr:uid="{00000000-0005-0000-0000-00006F0C0000}"/>
    <cellStyle name="‡_PLDT_BQ-Electric_BQ-ELC-VE_Final - BQ Apart-Net_Nichirin ME Net (260608)" xfId="6664" xr:uid="{00000000-0005-0000-0000-0000700C0000}"/>
    <cellStyle name="‡_PLDT_BQ-Electric_BQ-ELC-VE_Final - BQ Apart-Net_Nichirin ME Net (260608)_Tender BOQ Inax Danang - Building Portion for Submision" xfId="6665" xr:uid="{00000000-0005-0000-0000-0000710C0000}"/>
    <cellStyle name="‡_PLDT_BQ-Electric_BQ-ELC-VE_Final - BQ Apart-Net_Proposal Summary -Main Building" xfId="1094" xr:uid="{00000000-0005-0000-0000-0000720C0000}"/>
    <cellStyle name="‡_PLDT_BQ-Electric_BQ-ELC-VE_Final - BQ Apart-Net_Proposal Summary-Optional Cost" xfId="1095" xr:uid="{00000000-0005-0000-0000-0000730C0000}"/>
    <cellStyle name="‡_PLDT_BQ-Electric_BQ-ELC-VE_Nichirin ME Net (260608)" xfId="6666" xr:uid="{00000000-0005-0000-0000-0000740C0000}"/>
    <cellStyle name="‡_PLDT_BQ-Electric_BQ-ELC-VE_Nichirin ME Net (260608)_Tender BOQ Inax Danang - Building Portion for Submision" xfId="6667" xr:uid="{00000000-0005-0000-0000-0000750C0000}"/>
    <cellStyle name="‡_PLDT_BQ-Electric_BQ-ELC-VE_Proposal Summary -Main Building" xfId="1096" xr:uid="{00000000-0005-0000-0000-0000760C0000}"/>
    <cellStyle name="‡_PLDT_BQ-Electric_BQ-ELC-VE_Proposal Summary-Optional Cost" xfId="1097" xr:uid="{00000000-0005-0000-0000-0000770C0000}"/>
    <cellStyle name="‡_PLDT_BQ-Electric_Nichirin ME Net (260608)" xfId="6668" xr:uid="{00000000-0005-0000-0000-0000780C0000}"/>
    <cellStyle name="‡_PLDT_BQ-Electric_Nichirin ME Net (260608)_Tender BOQ Inax Danang - Building Portion for Submision" xfId="6669" xr:uid="{00000000-0005-0000-0000-0000790C0000}"/>
    <cellStyle name="‡_PLDT_BQ-Electric_Proposal Summary -Main Building" xfId="1098" xr:uid="{00000000-0005-0000-0000-00007A0C0000}"/>
    <cellStyle name="‡_PLDT_BQ-Electric_Proposal Summary-Optional Cost" xfId="1099" xr:uid="{00000000-0005-0000-0000-00007B0C0000}"/>
    <cellStyle name="‡_PLDT_BQ-Electric_shts-me(22Apr04)R2(26Apr04)" xfId="1100" xr:uid="{00000000-0005-0000-0000-00007C0C0000}"/>
    <cellStyle name="‡_PLDT_BQ-Electric_shts-me(22Apr04)R2(26Apr04)_Nichirin ME Net (260608)" xfId="6670" xr:uid="{00000000-0005-0000-0000-00007D0C0000}"/>
    <cellStyle name="‡_PLDT_BQ-Electric_shts-me(22Apr04)R2(26Apr04)_Nichirin ME Net (260608)_Tender BOQ Inax Danang - Building Portion for Submision" xfId="6671" xr:uid="{00000000-0005-0000-0000-00007E0C0000}"/>
    <cellStyle name="‡_PLDT_BQ-Electric_shts-me(22Apr04)R2(26Apr04)_Proposal Summary -Main Building" xfId="1101" xr:uid="{00000000-0005-0000-0000-00007F0C0000}"/>
    <cellStyle name="‡_PLDT_BQ-Electric_shts-me(22Apr04)R2(26Apr04)_Proposal Summary-Optional Cost" xfId="1102" xr:uid="{00000000-0005-0000-0000-0000800C0000}"/>
    <cellStyle name="‡_PLDT_BQ-Electric_shts-me(22Apr04)R3(29Apr04)ORI-Inv" xfId="1103" xr:uid="{00000000-0005-0000-0000-0000810C0000}"/>
    <cellStyle name="‡_PLDT_BQ-Electric_shts-me(22Apr04)R3(29Apr04)ORI-Inv_Nichirin ME Net (260608)" xfId="6672" xr:uid="{00000000-0005-0000-0000-0000820C0000}"/>
    <cellStyle name="‡_PLDT_BQ-Electric_shts-me(22Apr04)R3(29Apr04)ORI-Inv_Nichirin ME Net (260608)_Tender BOQ Inax Danang - Building Portion for Submision" xfId="6673" xr:uid="{00000000-0005-0000-0000-0000830C0000}"/>
    <cellStyle name="‡_PLDT_BQ-Electric_shts-me(22Apr04)R3(29Apr04)ORI-Inv_Proposal Summary -Main Building" xfId="1104" xr:uid="{00000000-0005-0000-0000-0000840C0000}"/>
    <cellStyle name="‡_PLDT_BQ-Electric_shts-me(22Apr04)R3(29Apr04)ORI-Inv_Proposal Summary-Optional Cost" xfId="1105" xr:uid="{00000000-0005-0000-0000-0000850C0000}"/>
    <cellStyle name="‡_PLDT_BQ-Electric_ts-me(17Apr04)" xfId="1106" xr:uid="{00000000-0005-0000-0000-0000860C0000}"/>
    <cellStyle name="‡_PLDT_BQ-Electric_ts-me(17Apr04)_Nichirin ME Net (260608)" xfId="6674" xr:uid="{00000000-0005-0000-0000-0000870C0000}"/>
    <cellStyle name="‡_PLDT_BQ-Electric_ts-me(17Apr04)_Nichirin ME Net (260608)_Tender BOQ Inax Danang - Building Portion for Submision" xfId="6675" xr:uid="{00000000-0005-0000-0000-0000880C0000}"/>
    <cellStyle name="‡_PLDT_BQ-Electric_ts-me(17Apr04)_Proposal Summary -Main Building" xfId="1107" xr:uid="{00000000-0005-0000-0000-0000890C0000}"/>
    <cellStyle name="‡_PLDT_BQ-Electric_ts-me(17Apr04)_Proposal Summary-Optional Cost" xfId="1108" xr:uid="{00000000-0005-0000-0000-00008A0C0000}"/>
    <cellStyle name="‡_PLDT_Nichirin ME Net (260608)" xfId="6676" xr:uid="{00000000-0005-0000-0000-00008B0C0000}"/>
    <cellStyle name="‡_PLDT_Nichirin ME Net (260608)_Tender BOQ Inax Danang - Building Portion for Submision" xfId="6677" xr:uid="{00000000-0005-0000-0000-00008C0C0000}"/>
    <cellStyle name="‡_PLDT_Proposal Summary -Main Building" xfId="1109" xr:uid="{00000000-0005-0000-0000-00008D0C0000}"/>
    <cellStyle name="‡_PLDT_Proposal Summary-Optional Cost" xfId="1110" xr:uid="{00000000-0005-0000-0000-00008E0C0000}"/>
    <cellStyle name="‡_Proposal Summary -Main Building" xfId="1111" xr:uid="{00000000-0005-0000-0000-00008F0C0000}"/>
    <cellStyle name="‡_Proposal Summary-Optional Cost" xfId="1112" xr:uid="{00000000-0005-0000-0000-0000900C0000}"/>
    <cellStyle name="‡_STA-DRP" xfId="1113" xr:uid="{00000000-0005-0000-0000-0000910C0000}"/>
    <cellStyle name="‡_STA-DRP_BOOK1" xfId="1114" xr:uid="{00000000-0005-0000-0000-0000920C0000}"/>
    <cellStyle name="‡_STA-DRP_BOOK1_BQ-ELC LOC" xfId="1115" xr:uid="{00000000-0005-0000-0000-0000930C0000}"/>
    <cellStyle name="‡_STA-DRP_BOOK1_BQ-ELC LOC_Nichirin ME Net (260608)" xfId="6678" xr:uid="{00000000-0005-0000-0000-0000940C0000}"/>
    <cellStyle name="‡_STA-DRP_BOOK1_BQ-ELC LOC_Proposal Summary -Main Building" xfId="1116" xr:uid="{00000000-0005-0000-0000-0000950C0000}"/>
    <cellStyle name="‡_STA-DRP_BOOK1_BQ-ELC LOC_Proposal Summary-Optional Cost" xfId="1117" xr:uid="{00000000-0005-0000-0000-0000960C0000}"/>
    <cellStyle name="‡_STA-DRP_BOOK1_BQ-ELC-R2" xfId="1118" xr:uid="{00000000-0005-0000-0000-0000970C0000}"/>
    <cellStyle name="‡_STA-DRP_BOOK1_BQ-ELC-R2_Final - BQ Apart-Net" xfId="1119" xr:uid="{00000000-0005-0000-0000-0000980C0000}"/>
    <cellStyle name="‡_STA-DRP_BOOK1_BQ-ELC-R2_Final - BQ Apart-Net_Nichirin ME Net (260608)" xfId="6679" xr:uid="{00000000-0005-0000-0000-0000990C0000}"/>
    <cellStyle name="‡_STA-DRP_BOOK1_BQ-ELC-R2_Final - BQ Apart-Net_Proposal Summary -Main Building" xfId="1120" xr:uid="{00000000-0005-0000-0000-00009A0C0000}"/>
    <cellStyle name="‡_STA-DRP_BOOK1_BQ-ELC-R2_Final - BQ Apart-Net_Proposal Summary-Optional Cost" xfId="1121" xr:uid="{00000000-0005-0000-0000-00009B0C0000}"/>
    <cellStyle name="‡_STA-DRP_BOOK1_BQ-ELC-R2_Nichirin ME Net (260608)" xfId="6680" xr:uid="{00000000-0005-0000-0000-00009C0C0000}"/>
    <cellStyle name="‡_STA-DRP_BOOK1_BQ-ELC-R2_Proposal Summary -Main Building" xfId="1122" xr:uid="{00000000-0005-0000-0000-00009D0C0000}"/>
    <cellStyle name="‡_STA-DRP_BOOK1_BQ-ELC-R2_Proposal Summary-Optional Cost" xfId="1123" xr:uid="{00000000-0005-0000-0000-00009E0C0000}"/>
    <cellStyle name="‡_STA-DRP_BOOK1_BQ-ELC-R2-VE" xfId="1124" xr:uid="{00000000-0005-0000-0000-00009F0C0000}"/>
    <cellStyle name="‡_STA-DRP_BOOK1_BQ-ELC-R2-VE_Final - BQ Apart-Net" xfId="1125" xr:uid="{00000000-0005-0000-0000-0000A00C0000}"/>
    <cellStyle name="‡_STA-DRP_BOOK1_BQ-ELC-R2-VE_Final - BQ Apart-Net_Nichirin ME Net (260608)" xfId="6681" xr:uid="{00000000-0005-0000-0000-0000A10C0000}"/>
    <cellStyle name="‡_STA-DRP_BOOK1_BQ-ELC-R2-VE_Final - BQ Apart-Net_Proposal Summary -Main Building" xfId="1126" xr:uid="{00000000-0005-0000-0000-0000A20C0000}"/>
    <cellStyle name="‡_STA-DRP_BOOK1_BQ-ELC-R2-VE_Final - BQ Apart-Net_Proposal Summary-Optional Cost" xfId="1127" xr:uid="{00000000-0005-0000-0000-0000A30C0000}"/>
    <cellStyle name="‡_STA-DRP_BOOK1_BQ-ELC-R2-VE_Nichirin ME Net (260608)" xfId="6682" xr:uid="{00000000-0005-0000-0000-0000A40C0000}"/>
    <cellStyle name="‡_STA-DRP_BOOK1_BQ-ELC-R2-VE_Proposal Summary -Main Building" xfId="1128" xr:uid="{00000000-0005-0000-0000-0000A50C0000}"/>
    <cellStyle name="‡_STA-DRP_BOOK1_BQ-ELC-R2-VE_Proposal Summary-Optional Cost" xfId="1129" xr:uid="{00000000-0005-0000-0000-0000A60C0000}"/>
    <cellStyle name="‡_STA-DRP_BOOK1_BQ-ELC-VE" xfId="1130" xr:uid="{00000000-0005-0000-0000-0000A70C0000}"/>
    <cellStyle name="‡_STA-DRP_BOOK1_BQ-ELC-VE_Final - BQ Apart-Net" xfId="1131" xr:uid="{00000000-0005-0000-0000-0000A80C0000}"/>
    <cellStyle name="‡_STA-DRP_BOOK1_BQ-ELC-VE_Final - BQ Apart-Net_Nichirin ME Net (260608)" xfId="6683" xr:uid="{00000000-0005-0000-0000-0000A90C0000}"/>
    <cellStyle name="‡_STA-DRP_BOOK1_BQ-ELC-VE_Final - BQ Apart-Net_Proposal Summary -Main Building" xfId="1132" xr:uid="{00000000-0005-0000-0000-0000AA0C0000}"/>
    <cellStyle name="‡_STA-DRP_BOOK1_BQ-ELC-VE_Final - BQ Apart-Net_Proposal Summary-Optional Cost" xfId="1133" xr:uid="{00000000-0005-0000-0000-0000AB0C0000}"/>
    <cellStyle name="‡_STA-DRP_BOOK1_BQ-ELC-VE_Nichirin ME Net (260608)" xfId="6684" xr:uid="{00000000-0005-0000-0000-0000AC0C0000}"/>
    <cellStyle name="‡_STA-DRP_BOOK1_BQ-ELC-VE_Proposal Summary -Main Building" xfId="1134" xr:uid="{00000000-0005-0000-0000-0000AD0C0000}"/>
    <cellStyle name="‡_STA-DRP_BOOK1_BQ-ELC-VE_Proposal Summary-Optional Cost" xfId="1135" xr:uid="{00000000-0005-0000-0000-0000AE0C0000}"/>
    <cellStyle name="‡_STA-DRP_BOOK1_BQ-elec-kiic4(D) " xfId="6685" xr:uid="{00000000-0005-0000-0000-0000AF0C0000}"/>
    <cellStyle name="‡_STA-DRP_BOOK1_BQ-Elect-Rev1-A" xfId="1136" xr:uid="{00000000-0005-0000-0000-0000B00C0000}"/>
    <cellStyle name="‡_STA-DRP_BOOK1_BQ-Elect-Rev1-A_BQ-ELC-R2" xfId="1137" xr:uid="{00000000-0005-0000-0000-0000B10C0000}"/>
    <cellStyle name="‡_STA-DRP_BOOK1_BQ-Elect-Rev1-A_BQ-ELC-R2_Final - BQ Apart-Net" xfId="1138" xr:uid="{00000000-0005-0000-0000-0000B20C0000}"/>
    <cellStyle name="‡_STA-DRP_BOOK1_BQ-Elect-Rev1-A_BQ-ELC-R2_Final - BQ Apart-Net_Nichirin ME Net (260608)" xfId="6686" xr:uid="{00000000-0005-0000-0000-0000B30C0000}"/>
    <cellStyle name="‡_STA-DRP_BOOK1_BQ-Elect-Rev1-A_BQ-ELC-R2_Final - BQ Apart-Net_Proposal Summary -Main Building" xfId="1139" xr:uid="{00000000-0005-0000-0000-0000B40C0000}"/>
    <cellStyle name="‡_STA-DRP_BOOK1_BQ-Elect-Rev1-A_BQ-ELC-R2_Final - BQ Apart-Net_Proposal Summary-Optional Cost" xfId="1140" xr:uid="{00000000-0005-0000-0000-0000B50C0000}"/>
    <cellStyle name="‡_STA-DRP_BOOK1_BQ-Elect-Rev1-A_BQ-ELC-R2_Nichirin ME Net (260608)" xfId="6687" xr:uid="{00000000-0005-0000-0000-0000B60C0000}"/>
    <cellStyle name="‡_STA-DRP_BOOK1_BQ-Elect-Rev1-A_BQ-ELC-R2_Proposal Summary -Main Building" xfId="1141" xr:uid="{00000000-0005-0000-0000-0000B70C0000}"/>
    <cellStyle name="‡_STA-DRP_BOOK1_BQ-Elect-Rev1-A_BQ-ELC-R2_Proposal Summary-Optional Cost" xfId="1142" xr:uid="{00000000-0005-0000-0000-0000B80C0000}"/>
    <cellStyle name="‡_STA-DRP_BOOK1_BQ-Elect-Rev1-A_BQ-ELC-R2-VE" xfId="1143" xr:uid="{00000000-0005-0000-0000-0000B90C0000}"/>
    <cellStyle name="‡_STA-DRP_BOOK1_BQ-Elect-Rev1-A_BQ-ELC-R2-VE_Final - BQ Apart-Net" xfId="1144" xr:uid="{00000000-0005-0000-0000-0000BA0C0000}"/>
    <cellStyle name="‡_STA-DRP_BOOK1_BQ-Elect-Rev1-A_BQ-ELC-R2-VE_Final - BQ Apart-Net_Nichirin ME Net (260608)" xfId="6688" xr:uid="{00000000-0005-0000-0000-0000BB0C0000}"/>
    <cellStyle name="‡_STA-DRP_BOOK1_BQ-Elect-Rev1-A_BQ-ELC-R2-VE_Final - BQ Apart-Net_Proposal Summary -Main Building" xfId="1145" xr:uid="{00000000-0005-0000-0000-0000BC0C0000}"/>
    <cellStyle name="‡_STA-DRP_BOOK1_BQ-Elect-Rev1-A_BQ-ELC-R2-VE_Final - BQ Apart-Net_Proposal Summary-Optional Cost" xfId="1146" xr:uid="{00000000-0005-0000-0000-0000BD0C0000}"/>
    <cellStyle name="‡_STA-DRP_BOOK1_BQ-Elect-Rev1-A_BQ-ELC-R2-VE_Nichirin ME Net (260608)" xfId="6689" xr:uid="{00000000-0005-0000-0000-0000BE0C0000}"/>
    <cellStyle name="‡_STA-DRP_BOOK1_BQ-Elect-Rev1-A_BQ-ELC-R2-VE_Proposal Summary -Main Building" xfId="1147" xr:uid="{00000000-0005-0000-0000-0000BF0C0000}"/>
    <cellStyle name="‡_STA-DRP_BOOK1_BQ-Elect-Rev1-A_BQ-ELC-R2-VE_Proposal Summary-Optional Cost" xfId="1148" xr:uid="{00000000-0005-0000-0000-0000C00C0000}"/>
    <cellStyle name="‡_STA-DRP_BOOK1_BQ-Elect-Rev1-A_BQ-ELC-VE" xfId="1149" xr:uid="{00000000-0005-0000-0000-0000C10C0000}"/>
    <cellStyle name="‡_STA-DRP_BOOK1_BQ-Elect-Rev1-A_BQ-ELC-VE_Final - BQ Apart-Net" xfId="1150" xr:uid="{00000000-0005-0000-0000-0000C20C0000}"/>
    <cellStyle name="‡_STA-DRP_BOOK1_BQ-Elect-Rev1-A_BQ-ELC-VE_Final - BQ Apart-Net_Nichirin ME Net (260608)" xfId="6690" xr:uid="{00000000-0005-0000-0000-0000C30C0000}"/>
    <cellStyle name="‡_STA-DRP_BOOK1_BQ-Elect-Rev1-A_BQ-ELC-VE_Final - BQ Apart-Net_Proposal Summary -Main Building" xfId="1151" xr:uid="{00000000-0005-0000-0000-0000C40C0000}"/>
    <cellStyle name="‡_STA-DRP_BOOK1_BQ-Elect-Rev1-A_BQ-ELC-VE_Final - BQ Apart-Net_Proposal Summary-Optional Cost" xfId="1152" xr:uid="{00000000-0005-0000-0000-0000C50C0000}"/>
    <cellStyle name="‡_STA-DRP_BOOK1_BQ-Elect-Rev1-A_BQ-ELC-VE_Nichirin ME Net (260608)" xfId="6691" xr:uid="{00000000-0005-0000-0000-0000C60C0000}"/>
    <cellStyle name="‡_STA-DRP_BOOK1_BQ-Elect-Rev1-A_BQ-ELC-VE_Proposal Summary -Main Building" xfId="1153" xr:uid="{00000000-0005-0000-0000-0000C70C0000}"/>
    <cellStyle name="‡_STA-DRP_BOOK1_BQ-Elect-Rev1-A_BQ-ELC-VE_Proposal Summary-Optional Cost" xfId="1154" xr:uid="{00000000-0005-0000-0000-0000C80C0000}"/>
    <cellStyle name="‡_STA-DRP_BOOK1_BQ-Elect-Rev1-A_Final - BQ Apart-Net" xfId="1155" xr:uid="{00000000-0005-0000-0000-0000C90C0000}"/>
    <cellStyle name="‡_STA-DRP_BOOK1_BQ-Elect-Rev1-A_Final - BQ Apart-Net_Nichirin ME Net (260608)" xfId="6692" xr:uid="{00000000-0005-0000-0000-0000CA0C0000}"/>
    <cellStyle name="‡_STA-DRP_BOOK1_BQ-Elect-Rev1-A_Final - BQ Apart-Net_Proposal Summary -Main Building" xfId="1156" xr:uid="{00000000-0005-0000-0000-0000CB0C0000}"/>
    <cellStyle name="‡_STA-DRP_BOOK1_BQ-Elect-Rev1-A_Final - BQ Apart-Net_Proposal Summary-Optional Cost" xfId="1157" xr:uid="{00000000-0005-0000-0000-0000CC0C0000}"/>
    <cellStyle name="‡_STA-DRP_BOOK1_BQ-Elect-Rev1-A_Nichirin ME Net (260608)" xfId="6693" xr:uid="{00000000-0005-0000-0000-0000CD0C0000}"/>
    <cellStyle name="‡_STA-DRP_BOOK1_BQ-Elect-Rev1-A_Proposal Summary -Main Building" xfId="1158" xr:uid="{00000000-0005-0000-0000-0000CE0C0000}"/>
    <cellStyle name="‡_STA-DRP_BOOK1_BQ-Elect-Rev1-A_Proposal Summary-Optional Cost" xfId="1159" xr:uid="{00000000-0005-0000-0000-0000CF0C0000}"/>
    <cellStyle name="‡_STA-DRP_BOOK1_BQ-Elect-Rev1-A_shts-me(22Apr04)R2(26Apr04)" xfId="1160" xr:uid="{00000000-0005-0000-0000-0000D00C0000}"/>
    <cellStyle name="‡_STA-DRP_BOOK1_BQ-Elect-Rev1-A_shts-me(22Apr04)R2(26Apr04)_Final - BQ Apart-Net" xfId="1161" xr:uid="{00000000-0005-0000-0000-0000D10C0000}"/>
    <cellStyle name="‡_STA-DRP_BOOK1_BQ-Elect-Rev1-A_shts-me(22Apr04)R2(26Apr04)_Final - BQ Apart-Net_Nichirin ME Net (260608)" xfId="6694" xr:uid="{00000000-0005-0000-0000-0000D20C0000}"/>
    <cellStyle name="‡_STA-DRP_BOOK1_BQ-Elect-Rev1-A_shts-me(22Apr04)R2(26Apr04)_Final - BQ Apart-Net_Proposal Summary -Main Building" xfId="1162" xr:uid="{00000000-0005-0000-0000-0000D30C0000}"/>
    <cellStyle name="‡_STA-DRP_BOOK1_BQ-Elect-Rev1-A_shts-me(22Apr04)R2(26Apr04)_Final - BQ Apart-Net_Proposal Summary-Optional Cost" xfId="1163" xr:uid="{00000000-0005-0000-0000-0000D40C0000}"/>
    <cellStyle name="‡_STA-DRP_BOOK1_BQ-Elect-Rev1-A_shts-me(22Apr04)R2(26Apr04)_Nichirin ME Net (260608)" xfId="6695" xr:uid="{00000000-0005-0000-0000-0000D50C0000}"/>
    <cellStyle name="‡_STA-DRP_BOOK1_BQ-Elect-Rev1-A_shts-me(22Apr04)R2(26Apr04)_Proposal Summary -Main Building" xfId="1164" xr:uid="{00000000-0005-0000-0000-0000D60C0000}"/>
    <cellStyle name="‡_STA-DRP_BOOK1_BQ-Elect-Rev1-A_shts-me(22Apr04)R2(26Apr04)_Proposal Summary-Optional Cost" xfId="1165" xr:uid="{00000000-0005-0000-0000-0000D70C0000}"/>
    <cellStyle name="‡_STA-DRP_BOOK1_BQ-Elect-Rev1-A_shts-me(22Apr04)R3(29Apr04)ORI-Inv" xfId="1166" xr:uid="{00000000-0005-0000-0000-0000D80C0000}"/>
    <cellStyle name="‡_STA-DRP_BOOK1_BQ-Elect-Rev1-A_shts-me(22Apr04)R3(29Apr04)ORI-Inv_Final - BQ Apart-Net" xfId="1167" xr:uid="{00000000-0005-0000-0000-0000D90C0000}"/>
    <cellStyle name="‡_STA-DRP_BOOK1_BQ-Elect-Rev1-A_shts-me(22Apr04)R3(29Apr04)ORI-Inv_Final - BQ Apart-Net_Nichirin ME Net (260608)" xfId="6696" xr:uid="{00000000-0005-0000-0000-0000DA0C0000}"/>
    <cellStyle name="‡_STA-DRP_BOOK1_BQ-Elect-Rev1-A_shts-me(22Apr04)R3(29Apr04)ORI-Inv_Final - BQ Apart-Net_Proposal Summary -Main Building" xfId="1168" xr:uid="{00000000-0005-0000-0000-0000DB0C0000}"/>
    <cellStyle name="‡_STA-DRP_BOOK1_BQ-Elect-Rev1-A_shts-me(22Apr04)R3(29Apr04)ORI-Inv_Final - BQ Apart-Net_Proposal Summary-Optional Cost" xfId="1169" xr:uid="{00000000-0005-0000-0000-0000DC0C0000}"/>
    <cellStyle name="‡_STA-DRP_BOOK1_BQ-Elect-Rev1-A_shts-me(22Apr04)R3(29Apr04)ORI-Inv_Nichirin ME Net (260608)" xfId="6697" xr:uid="{00000000-0005-0000-0000-0000DD0C0000}"/>
    <cellStyle name="‡_STA-DRP_BOOK1_BQ-Elect-Rev1-A_shts-me(22Apr04)R3(29Apr04)ORI-Inv_Proposal Summary -Main Building" xfId="1170" xr:uid="{00000000-0005-0000-0000-0000DE0C0000}"/>
    <cellStyle name="‡_STA-DRP_BOOK1_BQ-Elect-Rev1-A_shts-me(22Apr04)R3(29Apr04)ORI-Inv_Proposal Summary-Optional Cost" xfId="1171" xr:uid="{00000000-0005-0000-0000-0000DF0C0000}"/>
    <cellStyle name="‡_STA-DRP_BOOK1_BQ-Elect-Rev1-A_ts-me(17Apr04)" xfId="1172" xr:uid="{00000000-0005-0000-0000-0000E00C0000}"/>
    <cellStyle name="‡_STA-DRP_BOOK1_BQ-Elect-Rev1-A_ts-me(17Apr04)_Final - BQ Apart-Net" xfId="1173" xr:uid="{00000000-0005-0000-0000-0000E10C0000}"/>
    <cellStyle name="‡_STA-DRP_BOOK1_BQ-Elect-Rev1-A_ts-me(17Apr04)_Final - BQ Apart-Net_Nichirin ME Net (260608)" xfId="6698" xr:uid="{00000000-0005-0000-0000-0000E20C0000}"/>
    <cellStyle name="‡_STA-DRP_BOOK1_BQ-Elect-Rev1-A_ts-me(17Apr04)_Final - BQ Apart-Net_Proposal Summary -Main Building" xfId="1174" xr:uid="{00000000-0005-0000-0000-0000E30C0000}"/>
    <cellStyle name="‡_STA-DRP_BOOK1_BQ-Elect-Rev1-A_ts-me(17Apr04)_Final - BQ Apart-Net_Proposal Summary-Optional Cost" xfId="1175" xr:uid="{00000000-0005-0000-0000-0000E40C0000}"/>
    <cellStyle name="‡_STA-DRP_BOOK1_BQ-Elect-Rev1-A_ts-me(17Apr04)_Nichirin ME Net (260608)" xfId="6699" xr:uid="{00000000-0005-0000-0000-0000E50C0000}"/>
    <cellStyle name="‡_STA-DRP_BOOK1_BQ-Elect-Rev1-A_ts-me(17Apr04)_Proposal Summary -Main Building" xfId="1176" xr:uid="{00000000-0005-0000-0000-0000E60C0000}"/>
    <cellStyle name="‡_STA-DRP_BOOK1_BQ-Elect-Rev1-A_ts-me(17Apr04)_Proposal Summary-Optional Cost" xfId="1177" xr:uid="{00000000-0005-0000-0000-0000E70C0000}"/>
    <cellStyle name="‡_STA-DRP_BOOK1_BQ-Electric" xfId="1178" xr:uid="{00000000-0005-0000-0000-0000E80C0000}"/>
    <cellStyle name="‡_STA-DRP_BOOK1_BQ-Electric_BQ-ELC-VE" xfId="1179" xr:uid="{00000000-0005-0000-0000-0000E90C0000}"/>
    <cellStyle name="‡_STA-DRP_BOOK1_BQ-Electric_BQ-ELC-VE_Nichirin ME Net (260608)" xfId="6700" xr:uid="{00000000-0005-0000-0000-0000EA0C0000}"/>
    <cellStyle name="‡_STA-DRP_BOOK1_BQ-Electric_BQ-ELC-VE_Proposal Summary -Main Building" xfId="1180" xr:uid="{00000000-0005-0000-0000-0000EB0C0000}"/>
    <cellStyle name="‡_STA-DRP_BOOK1_BQ-Electric_BQ-ELC-VE_Proposal Summary-Optional Cost" xfId="1181" xr:uid="{00000000-0005-0000-0000-0000EC0C0000}"/>
    <cellStyle name="‡_STA-DRP_BOOK1_BQ-Electric_Final - BQ Apart-Net" xfId="1182" xr:uid="{00000000-0005-0000-0000-0000ED0C0000}"/>
    <cellStyle name="‡_STA-DRP_BOOK1_BQ-Electric_Final - BQ Apart-Net_Nichirin ME Net (260608)" xfId="6701" xr:uid="{00000000-0005-0000-0000-0000EE0C0000}"/>
    <cellStyle name="‡_STA-DRP_BOOK1_BQ-Electric_Final - BQ Apart-Net_Proposal Summary -Main Building" xfId="1183" xr:uid="{00000000-0005-0000-0000-0000EF0C0000}"/>
    <cellStyle name="‡_STA-DRP_BOOK1_BQ-Electric_Final - BQ Apart-Net_Proposal Summary-Optional Cost" xfId="1184" xr:uid="{00000000-0005-0000-0000-0000F00C0000}"/>
    <cellStyle name="‡_STA-DRP_BOOK1_BQ-Electric_Nichirin ME Net (260608)" xfId="6702" xr:uid="{00000000-0005-0000-0000-0000F10C0000}"/>
    <cellStyle name="‡_STA-DRP_BOOK1_BQ-Electric_Proposal Summary -Main Building" xfId="1185" xr:uid="{00000000-0005-0000-0000-0000F20C0000}"/>
    <cellStyle name="‡_STA-DRP_BOOK1_BQ-Electric_Proposal Summary-Optional Cost" xfId="1186" xr:uid="{00000000-0005-0000-0000-0000F30C0000}"/>
    <cellStyle name="‡_STA-DRP_BOOK1_Final - BQ Apart-Net" xfId="1187" xr:uid="{00000000-0005-0000-0000-0000F40C0000}"/>
    <cellStyle name="‡_STA-DRP_BOOK1_Final - BQ Apart-Net_Nichirin ME Net (260608)" xfId="6703" xr:uid="{00000000-0005-0000-0000-0000F50C0000}"/>
    <cellStyle name="‡_STA-DRP_BOOK1_Final - BQ Apart-Net_Proposal Summary -Main Building" xfId="1188" xr:uid="{00000000-0005-0000-0000-0000F60C0000}"/>
    <cellStyle name="‡_STA-DRP_BOOK1_Final - BQ Apart-Net_Proposal Summary-Optional Cost" xfId="1189" xr:uid="{00000000-0005-0000-0000-0000F70C0000}"/>
    <cellStyle name="‡_STA-DRP_BOOK1_Nichirin ME Net (260608)" xfId="6704" xr:uid="{00000000-0005-0000-0000-0000F80C0000}"/>
    <cellStyle name="‡_STA-DRP_BOOK1_Proposal Summary -Main Building" xfId="1190" xr:uid="{00000000-0005-0000-0000-0000F90C0000}"/>
    <cellStyle name="‡_STA-DRP_BOOK1_Proposal Summary-Optional Cost" xfId="1191" xr:uid="{00000000-0005-0000-0000-0000FA0C0000}"/>
    <cellStyle name="‡_STA-DRP_BOOK1_shts-me(22Apr04)R2(26Apr04)" xfId="1192" xr:uid="{00000000-0005-0000-0000-0000FB0C0000}"/>
    <cellStyle name="‡_STA-DRP_BOOK1_shts-me(22Apr04)R2(26Apr04)_Final - BQ Apart-Net" xfId="1193" xr:uid="{00000000-0005-0000-0000-0000FC0C0000}"/>
    <cellStyle name="‡_STA-DRP_BOOK1_shts-me(22Apr04)R2(26Apr04)_Final - BQ Apart-Net_Nichirin ME Net (260608)" xfId="6705" xr:uid="{00000000-0005-0000-0000-0000FD0C0000}"/>
    <cellStyle name="‡_STA-DRP_BOOK1_shts-me(22Apr04)R2(26Apr04)_Final - BQ Apart-Net_Proposal Summary -Main Building" xfId="1194" xr:uid="{00000000-0005-0000-0000-0000FE0C0000}"/>
    <cellStyle name="‡_STA-DRP_BOOK1_shts-me(22Apr04)R2(26Apr04)_Final - BQ Apart-Net_Proposal Summary-Optional Cost" xfId="1195" xr:uid="{00000000-0005-0000-0000-0000FF0C0000}"/>
    <cellStyle name="‡_STA-DRP_BOOK1_shts-me(22Apr04)R2(26Apr04)_Nichirin ME Net (260608)" xfId="6706" xr:uid="{00000000-0005-0000-0000-0000000D0000}"/>
    <cellStyle name="‡_STA-DRP_BOOK1_shts-me(22Apr04)R2(26Apr04)_Proposal Summary -Main Building" xfId="1196" xr:uid="{00000000-0005-0000-0000-0000010D0000}"/>
    <cellStyle name="‡_STA-DRP_BOOK1_shts-me(22Apr04)R2(26Apr04)_Proposal Summary-Optional Cost" xfId="1197" xr:uid="{00000000-0005-0000-0000-0000020D0000}"/>
    <cellStyle name="‡_STA-DRP_BOOK1_shts-me(22Apr04)R3(29Apr04)ORI-Inv" xfId="1198" xr:uid="{00000000-0005-0000-0000-0000030D0000}"/>
    <cellStyle name="‡_STA-DRP_BOOK1_shts-me(22Apr04)R3(29Apr04)ORI-Inv_Final - BQ Apart-Net" xfId="1199" xr:uid="{00000000-0005-0000-0000-0000040D0000}"/>
    <cellStyle name="‡_STA-DRP_BOOK1_shts-me(22Apr04)R3(29Apr04)ORI-Inv_Final - BQ Apart-Net_Nichirin ME Net (260608)" xfId="6707" xr:uid="{00000000-0005-0000-0000-0000050D0000}"/>
    <cellStyle name="‡_STA-DRP_BOOK1_shts-me(22Apr04)R3(29Apr04)ORI-Inv_Final - BQ Apart-Net_Proposal Summary -Main Building" xfId="1200" xr:uid="{00000000-0005-0000-0000-0000060D0000}"/>
    <cellStyle name="‡_STA-DRP_BOOK1_shts-me(22Apr04)R3(29Apr04)ORI-Inv_Final - BQ Apart-Net_Proposal Summary-Optional Cost" xfId="1201" xr:uid="{00000000-0005-0000-0000-0000070D0000}"/>
    <cellStyle name="‡_STA-DRP_BOOK1_shts-me(22Apr04)R3(29Apr04)ORI-Inv_Nichirin ME Net (260608)" xfId="6708" xr:uid="{00000000-0005-0000-0000-0000080D0000}"/>
    <cellStyle name="‡_STA-DRP_BOOK1_shts-me(22Apr04)R3(29Apr04)ORI-Inv_Proposal Summary -Main Building" xfId="1202" xr:uid="{00000000-0005-0000-0000-0000090D0000}"/>
    <cellStyle name="‡_STA-DRP_BOOK1_shts-me(22Apr04)R3(29Apr04)ORI-Inv_Proposal Summary-Optional Cost" xfId="1203" xr:uid="{00000000-0005-0000-0000-00000A0D0000}"/>
    <cellStyle name="‡_STA-DRP_BOOK1_ts-me(17Apr04)" xfId="1204" xr:uid="{00000000-0005-0000-0000-00000B0D0000}"/>
    <cellStyle name="‡_STA-DRP_BOOK1_ts-me(17Apr04)_Final - BQ Apart-Net" xfId="1205" xr:uid="{00000000-0005-0000-0000-00000C0D0000}"/>
    <cellStyle name="‡_STA-DRP_BOOK1_ts-me(17Apr04)_Final - BQ Apart-Net_Nichirin ME Net (260608)" xfId="6709" xr:uid="{00000000-0005-0000-0000-00000D0D0000}"/>
    <cellStyle name="‡_STA-DRP_BOOK1_ts-me(17Apr04)_Final - BQ Apart-Net_Proposal Summary -Main Building" xfId="1206" xr:uid="{00000000-0005-0000-0000-00000E0D0000}"/>
    <cellStyle name="‡_STA-DRP_BOOK1_ts-me(17Apr04)_Final - BQ Apart-Net_Proposal Summary-Optional Cost" xfId="1207" xr:uid="{00000000-0005-0000-0000-00000F0D0000}"/>
    <cellStyle name="‡_STA-DRP_BOOK1_ts-me(17Apr04)_Nichirin ME Net (260608)" xfId="6710" xr:uid="{00000000-0005-0000-0000-0000100D0000}"/>
    <cellStyle name="‡_STA-DRP_BOOK1_ts-me(17Apr04)_Proposal Summary -Main Building" xfId="1208" xr:uid="{00000000-0005-0000-0000-0000110D0000}"/>
    <cellStyle name="‡_STA-DRP_BOOK1_ts-me(17Apr04)_Proposal Summary-Optional Cost" xfId="1209" xr:uid="{00000000-0005-0000-0000-0000120D0000}"/>
    <cellStyle name="‡_STA-DRP_BQ-ELC LOC" xfId="1210" xr:uid="{00000000-0005-0000-0000-0000130D0000}"/>
    <cellStyle name="‡_STA-DRP_BQ-ELC LOC_Nichirin ME Net (260608)" xfId="6711" xr:uid="{00000000-0005-0000-0000-0000140D0000}"/>
    <cellStyle name="‡_STA-DRP_BQ-ELC LOC_Nichirin ME Net (260608)_Tender BOQ Inax Danang - Building Portion for Submision" xfId="6712" xr:uid="{00000000-0005-0000-0000-0000150D0000}"/>
    <cellStyle name="‡_STA-DRP_BQ-ELC LOC_Proposal Summary -Main Building" xfId="1211" xr:uid="{00000000-0005-0000-0000-0000160D0000}"/>
    <cellStyle name="‡_STA-DRP_BQ-ELC LOC_Proposal Summary-Optional Cost" xfId="1212" xr:uid="{00000000-0005-0000-0000-0000170D0000}"/>
    <cellStyle name="‡_STA-DRP_BQ-elec-kiic4(D) " xfId="6713" xr:uid="{00000000-0005-0000-0000-0000180D0000}"/>
    <cellStyle name="‡_STA-DRP_BQ-Elect-Rev1-A" xfId="1213" xr:uid="{00000000-0005-0000-0000-0000190D0000}"/>
    <cellStyle name="‡_STA-DRP_BQ-Elect-Rev1-A_Nichirin ME Net (260608)" xfId="6714" xr:uid="{00000000-0005-0000-0000-00001A0D0000}"/>
    <cellStyle name="‡_STA-DRP_BQ-Elect-Rev1-A_Nichirin ME Net (260608)_Tender BOQ Inax Danang - Building Portion for Submision" xfId="6715" xr:uid="{00000000-0005-0000-0000-00001B0D0000}"/>
    <cellStyle name="‡_STA-DRP_BQ-Elect-Rev1-A_Proposal Summary -Main Building" xfId="1214" xr:uid="{00000000-0005-0000-0000-00001C0D0000}"/>
    <cellStyle name="‡_STA-DRP_BQ-Elect-Rev1-A_Proposal Summary-Optional Cost" xfId="1215" xr:uid="{00000000-0005-0000-0000-00001D0D0000}"/>
    <cellStyle name="‡_STA-DRP_BQ-Electric" xfId="1216" xr:uid="{00000000-0005-0000-0000-00001E0D0000}"/>
    <cellStyle name="‡_STA-DRP_BQ-Electric_BQ-ELC-R2" xfId="1217" xr:uid="{00000000-0005-0000-0000-00001F0D0000}"/>
    <cellStyle name="‡_STA-DRP_BQ-Electric_BQ-ELC-R2_Nichirin ME Net (260608)" xfId="6716" xr:uid="{00000000-0005-0000-0000-0000200D0000}"/>
    <cellStyle name="‡_STA-DRP_BQ-Electric_BQ-ELC-R2_Nichirin ME Net (260608)_Tender BOQ Inax Danang - Building Portion for Submision" xfId="6717" xr:uid="{00000000-0005-0000-0000-0000210D0000}"/>
    <cellStyle name="‡_STA-DRP_BQ-Electric_BQ-ELC-R2_Proposal Summary -Main Building" xfId="1218" xr:uid="{00000000-0005-0000-0000-0000220D0000}"/>
    <cellStyle name="‡_STA-DRP_BQ-Electric_BQ-ELC-R2_Proposal Summary-Optional Cost" xfId="1219" xr:uid="{00000000-0005-0000-0000-0000230D0000}"/>
    <cellStyle name="‡_STA-DRP_BQ-Electric_BQ-ELC-R2-VE" xfId="1220" xr:uid="{00000000-0005-0000-0000-0000240D0000}"/>
    <cellStyle name="‡_STA-DRP_BQ-Electric_BQ-ELC-R2-VE_Nichirin ME Net (260608)" xfId="6718" xr:uid="{00000000-0005-0000-0000-0000250D0000}"/>
    <cellStyle name="‡_STA-DRP_BQ-Electric_BQ-ELC-R2-VE_Nichirin ME Net (260608)_Tender BOQ Inax Danang - Building Portion for Submision" xfId="6719" xr:uid="{00000000-0005-0000-0000-0000260D0000}"/>
    <cellStyle name="‡_STA-DRP_BQ-Electric_BQ-ELC-R2-VE_Proposal Summary -Main Building" xfId="1221" xr:uid="{00000000-0005-0000-0000-0000270D0000}"/>
    <cellStyle name="‡_STA-DRP_BQ-Electric_BQ-ELC-R2-VE_Proposal Summary-Optional Cost" xfId="1222" xr:uid="{00000000-0005-0000-0000-0000280D0000}"/>
    <cellStyle name="‡_STA-DRP_BQ-Electric_BQ-ELC-VE" xfId="1223" xr:uid="{00000000-0005-0000-0000-0000290D0000}"/>
    <cellStyle name="‡_STA-DRP_BQ-Electric_BQ-ELC-VE_Final - BQ Apart-Net" xfId="1224" xr:uid="{00000000-0005-0000-0000-00002A0D0000}"/>
    <cellStyle name="‡_STA-DRP_BQ-Electric_BQ-ELC-VE_Final - BQ Apart-Net_Nichirin ME Net (260608)" xfId="6720" xr:uid="{00000000-0005-0000-0000-00002B0D0000}"/>
    <cellStyle name="‡_STA-DRP_BQ-Electric_BQ-ELC-VE_Final - BQ Apart-Net_Nichirin ME Net (260608)_Tender BOQ Inax Danang - Building Portion for Submision" xfId="6721" xr:uid="{00000000-0005-0000-0000-00002C0D0000}"/>
    <cellStyle name="‡_STA-DRP_BQ-Electric_BQ-ELC-VE_Final - BQ Apart-Net_Proposal Summary -Main Building" xfId="1225" xr:uid="{00000000-0005-0000-0000-00002D0D0000}"/>
    <cellStyle name="‡_STA-DRP_BQ-Electric_BQ-ELC-VE_Final - BQ Apart-Net_Proposal Summary-Optional Cost" xfId="1226" xr:uid="{00000000-0005-0000-0000-00002E0D0000}"/>
    <cellStyle name="‡_STA-DRP_BQ-Electric_BQ-ELC-VE_Nichirin ME Net (260608)" xfId="6722" xr:uid="{00000000-0005-0000-0000-00002F0D0000}"/>
    <cellStyle name="‡_STA-DRP_BQ-Electric_BQ-ELC-VE_Nichirin ME Net (260608)_Tender BOQ Inax Danang - Building Portion for Submision" xfId="6723" xr:uid="{00000000-0005-0000-0000-0000300D0000}"/>
    <cellStyle name="‡_STA-DRP_BQ-Electric_BQ-ELC-VE_Proposal Summary -Main Building" xfId="1227" xr:uid="{00000000-0005-0000-0000-0000310D0000}"/>
    <cellStyle name="‡_STA-DRP_BQ-Electric_BQ-ELC-VE_Proposal Summary-Optional Cost" xfId="1228" xr:uid="{00000000-0005-0000-0000-0000320D0000}"/>
    <cellStyle name="‡_STA-DRP_BQ-Electric_Nichirin ME Net (260608)" xfId="6724" xr:uid="{00000000-0005-0000-0000-0000330D0000}"/>
    <cellStyle name="‡_STA-DRP_BQ-Electric_Nichirin ME Net (260608)_Tender BOQ Inax Danang - Building Portion for Submision" xfId="6725" xr:uid="{00000000-0005-0000-0000-0000340D0000}"/>
    <cellStyle name="‡_STA-DRP_BQ-Electric_Proposal Summary -Main Building" xfId="1229" xr:uid="{00000000-0005-0000-0000-0000350D0000}"/>
    <cellStyle name="‡_STA-DRP_BQ-Electric_Proposal Summary-Optional Cost" xfId="1230" xr:uid="{00000000-0005-0000-0000-0000360D0000}"/>
    <cellStyle name="‡_STA-DRP_BQ-Electric_shts-me(22Apr04)R2(26Apr04)" xfId="1231" xr:uid="{00000000-0005-0000-0000-0000370D0000}"/>
    <cellStyle name="‡_STA-DRP_BQ-Electric_shts-me(22Apr04)R2(26Apr04)_Nichirin ME Net (260608)" xfId="6726" xr:uid="{00000000-0005-0000-0000-0000380D0000}"/>
    <cellStyle name="‡_STA-DRP_BQ-Electric_shts-me(22Apr04)R2(26Apr04)_Nichirin ME Net (260608)_Tender BOQ Inax Danang - Building Portion for Submision" xfId="6727" xr:uid="{00000000-0005-0000-0000-0000390D0000}"/>
    <cellStyle name="‡_STA-DRP_BQ-Electric_shts-me(22Apr04)R2(26Apr04)_Proposal Summary -Main Building" xfId="1232" xr:uid="{00000000-0005-0000-0000-00003A0D0000}"/>
    <cellStyle name="‡_STA-DRP_BQ-Electric_shts-me(22Apr04)R2(26Apr04)_Proposal Summary-Optional Cost" xfId="1233" xr:uid="{00000000-0005-0000-0000-00003B0D0000}"/>
    <cellStyle name="‡_STA-DRP_BQ-Electric_shts-me(22Apr04)R3(29Apr04)ORI-Inv" xfId="1234" xr:uid="{00000000-0005-0000-0000-00003C0D0000}"/>
    <cellStyle name="‡_STA-DRP_BQ-Electric_shts-me(22Apr04)R3(29Apr04)ORI-Inv_Nichirin ME Net (260608)" xfId="6728" xr:uid="{00000000-0005-0000-0000-00003D0D0000}"/>
    <cellStyle name="‡_STA-DRP_BQ-Electric_shts-me(22Apr04)R3(29Apr04)ORI-Inv_Nichirin ME Net (260608)_Tender BOQ Inax Danang - Building Portion for Submision" xfId="6729" xr:uid="{00000000-0005-0000-0000-00003E0D0000}"/>
    <cellStyle name="‡_STA-DRP_BQ-Electric_shts-me(22Apr04)R3(29Apr04)ORI-Inv_Proposal Summary -Main Building" xfId="1235" xr:uid="{00000000-0005-0000-0000-00003F0D0000}"/>
    <cellStyle name="‡_STA-DRP_BQ-Electric_shts-me(22Apr04)R3(29Apr04)ORI-Inv_Proposal Summary-Optional Cost" xfId="1236" xr:uid="{00000000-0005-0000-0000-0000400D0000}"/>
    <cellStyle name="‡_STA-DRP_BQ-Electric_ts-me(17Apr04)" xfId="1237" xr:uid="{00000000-0005-0000-0000-0000410D0000}"/>
    <cellStyle name="‡_STA-DRP_BQ-Electric_ts-me(17Apr04)_Nichirin ME Net (260608)" xfId="6730" xr:uid="{00000000-0005-0000-0000-0000420D0000}"/>
    <cellStyle name="‡_STA-DRP_BQ-Electric_ts-me(17Apr04)_Nichirin ME Net (260608)_Tender BOQ Inax Danang - Building Portion for Submision" xfId="6731" xr:uid="{00000000-0005-0000-0000-0000430D0000}"/>
    <cellStyle name="‡_STA-DRP_BQ-Electric_ts-me(17Apr04)_Proposal Summary -Main Building" xfId="1238" xr:uid="{00000000-0005-0000-0000-0000440D0000}"/>
    <cellStyle name="‡_STA-DRP_BQ-Electric_ts-me(17Apr04)_Proposal Summary-Optional Cost" xfId="1239" xr:uid="{00000000-0005-0000-0000-0000450D0000}"/>
    <cellStyle name="‡_STA-DRP_Nichirin ME Net (260608)" xfId="6732" xr:uid="{00000000-0005-0000-0000-0000460D0000}"/>
    <cellStyle name="‡_STA-DRP_Nichirin ME Net (260608)_Tender BOQ Inax Danang - Building Portion for Submision" xfId="6733" xr:uid="{00000000-0005-0000-0000-0000470D0000}"/>
    <cellStyle name="‡_STA-DRP_Proposal Summary -Main Building" xfId="1240" xr:uid="{00000000-0005-0000-0000-0000480D0000}"/>
    <cellStyle name="‡_STA-DRP_Proposal Summary-Optional Cost" xfId="1241" xr:uid="{00000000-0005-0000-0000-0000490D0000}"/>
    <cellStyle name="•\¦Ï‚Ý‚ÌƒnƒCƒp[ƒŠƒ“ƒN" xfId="1242" xr:uid="{00000000-0005-0000-0000-00004A0D0000}"/>
    <cellStyle name="•\Z¦Ï‚Ý‚ÌƒnƒCƒp[ƒŠƒ“ƒN" xfId="1243" xr:uid="{00000000-0005-0000-0000-00004B0D0000}"/>
    <cellStyle name="•\Ž¦Ï‚Ý‚ÌƒnƒCƒp[ƒŠƒ“ƒN" xfId="1244" xr:uid="{00000000-0005-0000-0000-00004C0D0000}"/>
    <cellStyle name="•W?_‹Zp‹Æ–±" xfId="1245" xr:uid="{00000000-0005-0000-0000-00004D0D0000}"/>
    <cellStyle name="•W€_’ •[01" xfId="1246" xr:uid="{00000000-0005-0000-0000-00004E0D0000}"/>
    <cellStyle name="•W_ˆ¥A‚Æ•\†‚Æ–ÚŸ" xfId="1247" xr:uid="{00000000-0005-0000-0000-00004F0D0000}"/>
    <cellStyle name="" xfId="1248" xr:uid="{00000000-0005-0000-0000-0000500D0000}"/>
    <cellStyle name="" xfId="1249" xr:uid="{00000000-0005-0000-0000-0000510D0000}"/>
    <cellStyle name="\¦ÏÝÌnCp[N" xfId="1250" xr:uid="{00000000-0005-0000-0000-0000520D0000}"/>
    <cellStyle name="_BQ-ELC LOC" xfId="1251" xr:uid="{00000000-0005-0000-0000-0000530D0000}"/>
    <cellStyle name="_BQ-ELC LOC" xfId="1252" xr:uid="{00000000-0005-0000-0000-0000540D0000}"/>
    <cellStyle name="_BQ-ELC LOC_Nichirin ME Net (260608)" xfId="6734" xr:uid="{00000000-0005-0000-0000-0000550D0000}"/>
    <cellStyle name="_BQ-ELC LOC_Nichirin ME Net (260608)" xfId="6735" xr:uid="{00000000-0005-0000-0000-0000560D0000}"/>
    <cellStyle name="_BQ-ELC LOC_Nichirin ME Net (260608)_Tender BOQ Inax Danang - Building Portion for Submision" xfId="6736" xr:uid="{00000000-0005-0000-0000-0000570D0000}"/>
    <cellStyle name="_BQ-ELC LOC_Nichirin ME Net (260608)_Tender BOQ Inax Danang - Building Portion for Submision" xfId="6737" xr:uid="{00000000-0005-0000-0000-0000580D0000}"/>
    <cellStyle name="_BQ-ELC LOC_Proposal Summary -Main Building" xfId="1253" xr:uid="{00000000-0005-0000-0000-0000590D0000}"/>
    <cellStyle name="_BQ-ELC LOC_Proposal Summary -Main Building" xfId="1254" xr:uid="{00000000-0005-0000-0000-00005A0D0000}"/>
    <cellStyle name="_BQ-ELC LOC_Proposal Summary-Optional Cost" xfId="1255" xr:uid="{00000000-0005-0000-0000-00005B0D0000}"/>
    <cellStyle name="_BQ-ELC LOC_Proposal Summary-Optional Cost" xfId="1256" xr:uid="{00000000-0005-0000-0000-00005C0D0000}"/>
    <cellStyle name="_BQ-elec-kiic4(D) " xfId="6738" xr:uid="{00000000-0005-0000-0000-00005D0D0000}"/>
    <cellStyle name="_BQ-elec-kiic4(D) " xfId="6739" xr:uid="{00000000-0005-0000-0000-00005E0D0000}"/>
    <cellStyle name="_BQ-Elect-Rev1-A" xfId="1257" xr:uid="{00000000-0005-0000-0000-00005F0D0000}"/>
    <cellStyle name="_BQ-Elect-Rev1-A" xfId="1258" xr:uid="{00000000-0005-0000-0000-0000600D0000}"/>
    <cellStyle name="_BQ-Elect-Rev1-A_Nichirin ME Net (260608)" xfId="6740" xr:uid="{00000000-0005-0000-0000-0000610D0000}"/>
    <cellStyle name="_BQ-Elect-Rev1-A_Nichirin ME Net (260608)" xfId="6741" xr:uid="{00000000-0005-0000-0000-0000620D0000}"/>
    <cellStyle name="_BQ-Elect-Rev1-A_Nichirin ME Net (260608)_Tender BOQ Inax Danang - Building Portion for Submision" xfId="6742" xr:uid="{00000000-0005-0000-0000-0000630D0000}"/>
    <cellStyle name="_BQ-Elect-Rev1-A_Nichirin ME Net (260608)_Tender BOQ Inax Danang - Building Portion for Submision" xfId="6743" xr:uid="{00000000-0005-0000-0000-0000640D0000}"/>
    <cellStyle name="_BQ-Elect-Rev1-A_Proposal Summary -Main Building" xfId="1259" xr:uid="{00000000-0005-0000-0000-0000650D0000}"/>
    <cellStyle name="_BQ-Elect-Rev1-A_Proposal Summary -Main Building" xfId="1260" xr:uid="{00000000-0005-0000-0000-0000660D0000}"/>
    <cellStyle name="_BQ-Elect-Rev1-A_Proposal Summary-Optional Cost" xfId="1261" xr:uid="{00000000-0005-0000-0000-0000670D0000}"/>
    <cellStyle name="_BQ-Elect-Rev1-A_Proposal Summary-Optional Cost" xfId="1262" xr:uid="{00000000-0005-0000-0000-0000680D0000}"/>
    <cellStyle name="_BQ-Electric" xfId="1263" xr:uid="{00000000-0005-0000-0000-0000690D0000}"/>
    <cellStyle name="_BQ-Electric" xfId="1264" xr:uid="{00000000-0005-0000-0000-00006A0D0000}"/>
    <cellStyle name="_BQ-Electric_BQ-ELC-R2" xfId="1265" xr:uid="{00000000-0005-0000-0000-00006B0D0000}"/>
    <cellStyle name="_BQ-Electric_BQ-ELC-R2" xfId="1266" xr:uid="{00000000-0005-0000-0000-00006C0D0000}"/>
    <cellStyle name="_BQ-Electric_BQ-ELC-R2_Nichirin ME Net (260608)" xfId="6744" xr:uid="{00000000-0005-0000-0000-00006D0D0000}"/>
    <cellStyle name="_BQ-Electric_BQ-ELC-R2_Nichirin ME Net (260608)" xfId="6745" xr:uid="{00000000-0005-0000-0000-00006E0D0000}"/>
    <cellStyle name="_BQ-Electric_BQ-ELC-R2_Nichirin ME Net (260608)_Tender BOQ Inax Danang - Building Portion for Submision" xfId="6746" xr:uid="{00000000-0005-0000-0000-00006F0D0000}"/>
    <cellStyle name="_BQ-Electric_BQ-ELC-R2_Nichirin ME Net (260608)_Tender BOQ Inax Danang - Building Portion for Submision" xfId="6747" xr:uid="{00000000-0005-0000-0000-0000700D0000}"/>
    <cellStyle name="_BQ-Electric_BQ-ELC-R2_Proposal Summary -Main Building" xfId="1267" xr:uid="{00000000-0005-0000-0000-0000710D0000}"/>
    <cellStyle name="_BQ-Electric_BQ-ELC-R2_Proposal Summary -Main Building" xfId="1268" xr:uid="{00000000-0005-0000-0000-0000720D0000}"/>
    <cellStyle name="_BQ-Electric_BQ-ELC-R2_Proposal Summary-Optional Cost" xfId="1269" xr:uid="{00000000-0005-0000-0000-0000730D0000}"/>
    <cellStyle name="_BQ-Electric_BQ-ELC-R2_Proposal Summary-Optional Cost" xfId="1270" xr:uid="{00000000-0005-0000-0000-0000740D0000}"/>
    <cellStyle name="_BQ-Electric_BQ-ELC-R2-VE" xfId="1271" xr:uid="{00000000-0005-0000-0000-0000750D0000}"/>
    <cellStyle name="_BQ-Electric_BQ-ELC-R2-VE" xfId="1272" xr:uid="{00000000-0005-0000-0000-0000760D0000}"/>
    <cellStyle name="_BQ-Electric_BQ-ELC-R2-VE_Nichirin ME Net (260608)" xfId="6748" xr:uid="{00000000-0005-0000-0000-0000770D0000}"/>
    <cellStyle name="_BQ-Electric_BQ-ELC-R2-VE_Nichirin ME Net (260608)" xfId="6749" xr:uid="{00000000-0005-0000-0000-0000780D0000}"/>
    <cellStyle name="_BQ-Electric_BQ-ELC-R2-VE_Nichirin ME Net (260608)_Tender BOQ Inax Danang - Building Portion for Submision" xfId="6750" xr:uid="{00000000-0005-0000-0000-0000790D0000}"/>
    <cellStyle name="_BQ-Electric_BQ-ELC-R2-VE_Nichirin ME Net (260608)_Tender BOQ Inax Danang - Building Portion for Submision" xfId="6751" xr:uid="{00000000-0005-0000-0000-00007A0D0000}"/>
    <cellStyle name="_BQ-Electric_BQ-ELC-R2-VE_Proposal Summary -Main Building" xfId="1273" xr:uid="{00000000-0005-0000-0000-00007B0D0000}"/>
    <cellStyle name="_BQ-Electric_BQ-ELC-R2-VE_Proposal Summary -Main Building" xfId="1274" xr:uid="{00000000-0005-0000-0000-00007C0D0000}"/>
    <cellStyle name="_BQ-Electric_BQ-ELC-R2-VE_Proposal Summary-Optional Cost" xfId="1275" xr:uid="{00000000-0005-0000-0000-00007D0D0000}"/>
    <cellStyle name="_BQ-Electric_BQ-ELC-R2-VE_Proposal Summary-Optional Cost" xfId="1276" xr:uid="{00000000-0005-0000-0000-00007E0D0000}"/>
    <cellStyle name="_BQ-Electric_BQ-ELC-VE" xfId="1277" xr:uid="{00000000-0005-0000-0000-00007F0D0000}"/>
    <cellStyle name="_BQ-Electric_BQ-ELC-VE" xfId="1278" xr:uid="{00000000-0005-0000-0000-0000800D0000}"/>
    <cellStyle name="_BQ-Electric_BQ-ELC-VE_Final - BQ Apart-Net" xfId="1279" xr:uid="{00000000-0005-0000-0000-0000810D0000}"/>
    <cellStyle name="_BQ-Electric_BQ-ELC-VE_Final - BQ Apart-Net" xfId="1280" xr:uid="{00000000-0005-0000-0000-0000820D0000}"/>
    <cellStyle name="_BQ-Electric_BQ-ELC-VE_Final - BQ Apart-Net_Nichirin ME Net (260608)" xfId="6752" xr:uid="{00000000-0005-0000-0000-0000830D0000}"/>
    <cellStyle name="_BQ-Electric_BQ-ELC-VE_Final - BQ Apart-Net_Nichirin ME Net (260608)" xfId="6753" xr:uid="{00000000-0005-0000-0000-0000840D0000}"/>
    <cellStyle name="_BQ-Electric_BQ-ELC-VE_Final - BQ Apart-Net_Nichirin ME Net (260608)_Tender BOQ Inax Danang - Building Portion for Submision" xfId="6754" xr:uid="{00000000-0005-0000-0000-0000850D0000}"/>
    <cellStyle name="_BQ-Electric_BQ-ELC-VE_Final - BQ Apart-Net_Nichirin ME Net (260608)_Tender BOQ Inax Danang - Building Portion for Submision" xfId="6755" xr:uid="{00000000-0005-0000-0000-0000860D0000}"/>
    <cellStyle name="_BQ-Electric_BQ-ELC-VE_Final - BQ Apart-Net_Proposal Summary -Main Building" xfId="1281" xr:uid="{00000000-0005-0000-0000-0000870D0000}"/>
    <cellStyle name="_BQ-Electric_BQ-ELC-VE_Final - BQ Apart-Net_Proposal Summary -Main Building" xfId="1282" xr:uid="{00000000-0005-0000-0000-0000880D0000}"/>
    <cellStyle name="_BQ-Electric_BQ-ELC-VE_Final - BQ Apart-Net_Proposal Summary-Optional Cost" xfId="1283" xr:uid="{00000000-0005-0000-0000-0000890D0000}"/>
    <cellStyle name="_BQ-Electric_BQ-ELC-VE_Final - BQ Apart-Net_Proposal Summary-Optional Cost" xfId="1284" xr:uid="{00000000-0005-0000-0000-00008A0D0000}"/>
    <cellStyle name="_BQ-Electric_BQ-ELC-VE_Nichirin ME Net (260608)" xfId="6756" xr:uid="{00000000-0005-0000-0000-00008B0D0000}"/>
    <cellStyle name="_BQ-Electric_BQ-ELC-VE_Nichirin ME Net (260608)" xfId="6757" xr:uid="{00000000-0005-0000-0000-00008C0D0000}"/>
    <cellStyle name="_BQ-Electric_BQ-ELC-VE_Nichirin ME Net (260608)_Tender BOQ Inax Danang - Building Portion for Submision" xfId="6758" xr:uid="{00000000-0005-0000-0000-00008D0D0000}"/>
    <cellStyle name="_BQ-Electric_BQ-ELC-VE_Nichirin ME Net (260608)_Tender BOQ Inax Danang - Building Portion for Submision" xfId="6759" xr:uid="{00000000-0005-0000-0000-00008E0D0000}"/>
    <cellStyle name="_BQ-Electric_BQ-ELC-VE_Proposal Summary -Main Building" xfId="1285" xr:uid="{00000000-0005-0000-0000-00008F0D0000}"/>
    <cellStyle name="_BQ-Electric_BQ-ELC-VE_Proposal Summary -Main Building" xfId="1286" xr:uid="{00000000-0005-0000-0000-0000900D0000}"/>
    <cellStyle name="_BQ-Electric_BQ-ELC-VE_Proposal Summary-Optional Cost" xfId="1287" xr:uid="{00000000-0005-0000-0000-0000910D0000}"/>
    <cellStyle name="_BQ-Electric_BQ-ELC-VE_Proposal Summary-Optional Cost" xfId="1288" xr:uid="{00000000-0005-0000-0000-0000920D0000}"/>
    <cellStyle name="_BQ-Electric_Nichirin ME Net (260608)" xfId="6760" xr:uid="{00000000-0005-0000-0000-0000930D0000}"/>
    <cellStyle name="_BQ-Electric_Nichirin ME Net (260608)" xfId="6761" xr:uid="{00000000-0005-0000-0000-0000940D0000}"/>
    <cellStyle name="_BQ-Electric_Nichirin ME Net (260608)_Tender BOQ Inax Danang - Building Portion for Submision" xfId="6762" xr:uid="{00000000-0005-0000-0000-0000950D0000}"/>
    <cellStyle name="_BQ-Electric_Nichirin ME Net (260608)_Tender BOQ Inax Danang - Building Portion for Submision" xfId="6763" xr:uid="{00000000-0005-0000-0000-0000960D0000}"/>
    <cellStyle name="_BQ-Electric_Proposal Summary -Main Building" xfId="1289" xr:uid="{00000000-0005-0000-0000-0000970D0000}"/>
    <cellStyle name="_BQ-Electric_Proposal Summary -Main Building" xfId="1290" xr:uid="{00000000-0005-0000-0000-0000980D0000}"/>
    <cellStyle name="_BQ-Electric_Proposal Summary-Optional Cost" xfId="1291" xr:uid="{00000000-0005-0000-0000-0000990D0000}"/>
    <cellStyle name="_BQ-Electric_Proposal Summary-Optional Cost" xfId="1292" xr:uid="{00000000-0005-0000-0000-00009A0D0000}"/>
    <cellStyle name="_BQ-Electric_shts-me(22Apr04)R2(26Apr04)" xfId="1293" xr:uid="{00000000-0005-0000-0000-00009B0D0000}"/>
    <cellStyle name="_BQ-Electric_shts-me(22Apr04)R2(26Apr04)" xfId="1294" xr:uid="{00000000-0005-0000-0000-00009C0D0000}"/>
    <cellStyle name="_BQ-Electric_shts-me(22Apr04)R2(26Apr04)_Nichirin ME Net (260608)" xfId="6764" xr:uid="{00000000-0005-0000-0000-00009D0D0000}"/>
    <cellStyle name="_BQ-Electric_shts-me(22Apr04)R2(26Apr04)_Nichirin ME Net (260608)" xfId="6765" xr:uid="{00000000-0005-0000-0000-00009E0D0000}"/>
    <cellStyle name="_BQ-Electric_shts-me(22Apr04)R2(26Apr04)_Nichirin ME Net (260608)_Tender BOQ Inax Danang - Building Portion for Submision" xfId="6766" xr:uid="{00000000-0005-0000-0000-00009F0D0000}"/>
    <cellStyle name="_BQ-Electric_shts-me(22Apr04)R2(26Apr04)_Nichirin ME Net (260608)_Tender BOQ Inax Danang - Building Portion for Submision" xfId="6767" xr:uid="{00000000-0005-0000-0000-0000A00D0000}"/>
    <cellStyle name="_BQ-Electric_shts-me(22Apr04)R2(26Apr04)_Proposal Summary -Main Building" xfId="1295" xr:uid="{00000000-0005-0000-0000-0000A10D0000}"/>
    <cellStyle name="_BQ-Electric_shts-me(22Apr04)R2(26Apr04)_Proposal Summary -Main Building" xfId="1296" xr:uid="{00000000-0005-0000-0000-0000A20D0000}"/>
    <cellStyle name="_BQ-Electric_shts-me(22Apr04)R2(26Apr04)_Proposal Summary-Optional Cost" xfId="1297" xr:uid="{00000000-0005-0000-0000-0000A30D0000}"/>
    <cellStyle name="_BQ-Electric_shts-me(22Apr04)R2(26Apr04)_Proposal Summary-Optional Cost" xfId="1298" xr:uid="{00000000-0005-0000-0000-0000A40D0000}"/>
    <cellStyle name="_BQ-Electric_shts-me(22Apr04)R3(29Apr04)ORI-Inv" xfId="1299" xr:uid="{00000000-0005-0000-0000-0000A50D0000}"/>
    <cellStyle name="_BQ-Electric_shts-me(22Apr04)R3(29Apr04)ORI-Inv" xfId="1300" xr:uid="{00000000-0005-0000-0000-0000A60D0000}"/>
    <cellStyle name="_BQ-Electric_shts-me(22Apr04)R3(29Apr04)ORI-Inv_Nichirin ME Net (260608)" xfId="6768" xr:uid="{00000000-0005-0000-0000-0000A70D0000}"/>
    <cellStyle name="_BQ-Electric_shts-me(22Apr04)R3(29Apr04)ORI-Inv_Nichirin ME Net (260608)" xfId="6769" xr:uid="{00000000-0005-0000-0000-0000A80D0000}"/>
    <cellStyle name="_BQ-Electric_shts-me(22Apr04)R3(29Apr04)ORI-Inv_Nichirin ME Net (260608)_Tender BOQ Inax Danang - Building Portion for Submision" xfId="6770" xr:uid="{00000000-0005-0000-0000-0000A90D0000}"/>
    <cellStyle name="_BQ-Electric_shts-me(22Apr04)R3(29Apr04)ORI-Inv_Nichirin ME Net (260608)_Tender BOQ Inax Danang - Building Portion for Submision" xfId="6771" xr:uid="{00000000-0005-0000-0000-0000AA0D0000}"/>
    <cellStyle name="_BQ-Electric_shts-me(22Apr04)R3(29Apr04)ORI-Inv_Proposal Summary -Main Building" xfId="1301" xr:uid="{00000000-0005-0000-0000-0000AB0D0000}"/>
    <cellStyle name="_BQ-Electric_shts-me(22Apr04)R3(29Apr04)ORI-Inv_Proposal Summary -Main Building" xfId="1302" xr:uid="{00000000-0005-0000-0000-0000AC0D0000}"/>
    <cellStyle name="_BQ-Electric_shts-me(22Apr04)R3(29Apr04)ORI-Inv_Proposal Summary-Optional Cost" xfId="1303" xr:uid="{00000000-0005-0000-0000-0000AD0D0000}"/>
    <cellStyle name="_BQ-Electric_shts-me(22Apr04)R3(29Apr04)ORI-Inv_Proposal Summary-Optional Cost" xfId="1304" xr:uid="{00000000-0005-0000-0000-0000AE0D0000}"/>
    <cellStyle name="_BQ-Electric_ts-me(17Apr04)" xfId="1305" xr:uid="{00000000-0005-0000-0000-0000AF0D0000}"/>
    <cellStyle name="_BQ-Electric_ts-me(17Apr04)" xfId="1306" xr:uid="{00000000-0005-0000-0000-0000B00D0000}"/>
    <cellStyle name="_BQ-Electric_ts-me(17Apr04)_Nichirin ME Net (260608)" xfId="6772" xr:uid="{00000000-0005-0000-0000-0000B10D0000}"/>
    <cellStyle name="_BQ-Electric_ts-me(17Apr04)_Nichirin ME Net (260608)" xfId="6773" xr:uid="{00000000-0005-0000-0000-0000B20D0000}"/>
    <cellStyle name="_BQ-Electric_ts-me(17Apr04)_Nichirin ME Net (260608)_Tender BOQ Inax Danang - Building Portion for Submision" xfId="6774" xr:uid="{00000000-0005-0000-0000-0000B30D0000}"/>
    <cellStyle name="_BQ-Electric_ts-me(17Apr04)_Nichirin ME Net (260608)_Tender BOQ Inax Danang - Building Portion for Submision" xfId="6775" xr:uid="{00000000-0005-0000-0000-0000B40D0000}"/>
    <cellStyle name="_BQ-Electric_ts-me(17Apr04)_Proposal Summary -Main Building" xfId="1307" xr:uid="{00000000-0005-0000-0000-0000B50D0000}"/>
    <cellStyle name="_BQ-Electric_ts-me(17Apr04)_Proposal Summary -Main Building" xfId="1308" xr:uid="{00000000-0005-0000-0000-0000B60D0000}"/>
    <cellStyle name="_BQ-Electric_ts-me(17Apr04)_Proposal Summary-Optional Cost" xfId="1309" xr:uid="{00000000-0005-0000-0000-0000B70D0000}"/>
    <cellStyle name="_BQ-Electric_ts-me(17Apr04)_Proposal Summary-Optional Cost" xfId="1310" xr:uid="{00000000-0005-0000-0000-0000B80D0000}"/>
    <cellStyle name="_Nichirin ME Net (260608)" xfId="6776" xr:uid="{00000000-0005-0000-0000-0000B90D0000}"/>
    <cellStyle name="_Nichirin ME Net (260608)" xfId="6777" xr:uid="{00000000-0005-0000-0000-0000BA0D0000}"/>
    <cellStyle name="_Nichirin ME Net (260608) (2)" xfId="6778" xr:uid="{00000000-0005-0000-0000-0000BB0D0000}"/>
    <cellStyle name="_Nichirin ME Net (260608) (2)_Tender BOQ Inax Danang - Building Portion for Submision" xfId="6779" xr:uid="{00000000-0005-0000-0000-0000BC0D0000}"/>
    <cellStyle name="_Nichirin ME Net (260608)_Tender BOQ Inax Danang - Building Portion for Submision" xfId="6780" xr:uid="{00000000-0005-0000-0000-0000BD0D0000}"/>
    <cellStyle name="_Nichirin ME Net (260608)_Tender BOQ Inax Danang - Building Portion for Submision" xfId="6781" xr:uid="{00000000-0005-0000-0000-0000BE0D0000}"/>
    <cellStyle name="_Proposal Summary -Main Building" xfId="1311" xr:uid="{00000000-0005-0000-0000-0000BF0D0000}"/>
    <cellStyle name="_Proposal Summary -Main Building" xfId="1312" xr:uid="{00000000-0005-0000-0000-0000C00D0000}"/>
    <cellStyle name="_Proposal Summary-Optional Cost" xfId="1313" xr:uid="{00000000-0005-0000-0000-0000C10D0000}"/>
    <cellStyle name="_Proposal Summary-Optional Cost" xfId="1314" xr:uid="{00000000-0005-0000-0000-0000C20D0000}"/>
    <cellStyle name="¢è`" xfId="1315" xr:uid="{00000000-0005-0000-0000-0000C30D0000}"/>
    <cellStyle name="…ๆุ่ [0.00]_001-P" xfId="1316" xr:uid="{00000000-0005-0000-0000-0000C40D0000}"/>
    <cellStyle name="…ๆุ่_001-P" xfId="1317" xr:uid="{00000000-0005-0000-0000-0000C50D0000}"/>
    <cellStyle name="aOe [0.00]_s-ns-bq" xfId="1318" xr:uid="{00000000-0005-0000-0000-0000C60D0000}"/>
    <cellStyle name="aOe_s-ns-bq" xfId="1319" xr:uid="{00000000-0005-0000-0000-0000C70D0000}"/>
    <cellStyle name="æØè [0.00]_¥AÆ\ÆÚ" xfId="1320" xr:uid="{00000000-0005-0000-0000-0000C80D0000}"/>
    <cellStyle name="æØè_¥AÆ\ÆÚ" xfId="1321" xr:uid="{00000000-0005-0000-0000-0000C90D0000}"/>
    <cellStyle name="EY [0.00]_CONDITION (2)" xfId="1323" xr:uid="{00000000-0005-0000-0000-0000CA0D0000}"/>
    <cellStyle name="EY_CONDITION (2)" xfId="1325" xr:uid="{00000000-0005-0000-0000-0000CB0D0000}"/>
    <cellStyle name="ÊÝ [0.00]_¥AÆ\ÆÚ" xfId="1322" xr:uid="{00000000-0005-0000-0000-0000CC0D0000}"/>
    <cellStyle name="ÊÝ_¥AÆ\ÆÚ" xfId="1324" xr:uid="{00000000-0005-0000-0000-0000CD0D0000}"/>
    <cellStyle name="ñ\¦" xfId="1326" xr:uid="{00000000-0005-0000-0000-0000CE0D0000}"/>
    <cellStyle name="nCp[N" xfId="1327" xr:uid="{00000000-0005-0000-0000-0000CF0D0000}"/>
    <cellStyle name="W_ [01" xfId="1328" xr:uid="{00000000-0005-0000-0000-0000D00D0000}"/>
    <cellStyle name="ฌ”P…" xfId="1329" xr:uid="{00000000-0005-0000-0000-0000D10D0000}"/>
    <cellStyle name="ฎ”" xfId="1330" xr:uid="{00000000-0005-0000-0000-0000D20D0000}"/>
    <cellStyle name="0" xfId="1331" xr:uid="{00000000-0005-0000-0000-0000D30D0000}"/>
    <cellStyle name="0,0" xfId="6782" xr:uid="{00000000-0005-0000-0000-0000D40D0000}"/>
    <cellStyle name="0,0_x000a__x000a_NA_x000a__x000a_" xfId="6783" xr:uid="{00000000-0005-0000-0000-0000D50D0000}"/>
    <cellStyle name="0,0_x000d__x000a_NA_x000d__x000a_" xfId="1332" xr:uid="{00000000-0005-0000-0000-0000D60D0000}"/>
    <cellStyle name="0,0_x000d__x000a_NA_x000d__x000a_ 2" xfId="6784" xr:uid="{00000000-0005-0000-0000-0000D70D0000}"/>
    <cellStyle name="0,0_x000d__x000a_NA_x000d__x000a_ 3" xfId="6785" xr:uid="{00000000-0005-0000-0000-0000D80D0000}"/>
    <cellStyle name="0,0_x000d__x000a_NA_x000d__x000a__070327 松下電子部品江門見積書 - 提出" xfId="6786" xr:uid="{00000000-0005-0000-0000-0000D90D0000}"/>
    <cellStyle name="0.0" xfId="1333" xr:uid="{00000000-0005-0000-0000-0000DA0D0000}"/>
    <cellStyle name="0.00" xfId="1334" xr:uid="{00000000-0005-0000-0000-0000DB0D0000}"/>
    <cellStyle name="0.0人" xfId="1335" xr:uid="{00000000-0005-0000-0000-0000DC0D0000}"/>
    <cellStyle name="0_8. GT HT mang ky thuat u tau in gia 6.804.666.862" xfId="6787" xr:uid="{00000000-0005-0000-0000-0000DD0D0000}"/>
    <cellStyle name="0_bang chi tiet giao khoan chinfon" xfId="6788" xr:uid="{00000000-0005-0000-0000-0000DE0D0000}"/>
    <cellStyle name="0_BenhvienK" xfId="6789" xr:uid="{00000000-0005-0000-0000-0000DF0D0000}"/>
    <cellStyle name="0_Bill of TEMP  EXP SC- MABUCHI -Tender12thAugust (2)" xfId="1336" xr:uid="{00000000-0005-0000-0000-0000E00D0000}"/>
    <cellStyle name="0_Bill of TEMP  EXP SC- MABUCHI -Tender12thAugust (2)_JTEC Factory comparision footing " xfId="1337" xr:uid="{00000000-0005-0000-0000-0000E10D0000}"/>
    <cellStyle name="0_Bill of TEMP  EXP SC- MABUCHI -Tender12thAugust (2)_JTEC Hanoi- Submision BoQ October 26th, 2007 for Contract" xfId="1338" xr:uid="{00000000-0005-0000-0000-0000E20D0000}"/>
    <cellStyle name="0_chiet tinh tu dien phan phoi Lilama" xfId="6790" xr:uid="{00000000-0005-0000-0000-0000E30D0000}"/>
    <cellStyle name="0_DUTHAU" xfId="6791" xr:uid="{00000000-0005-0000-0000-0000E40D0000}"/>
    <cellStyle name="0_hatangLB" xfId="6792" xr:uid="{00000000-0005-0000-0000-0000E50D0000}"/>
    <cellStyle name="0_JTEC Factory comparision footing " xfId="1339" xr:uid="{00000000-0005-0000-0000-0000E60D0000}"/>
    <cellStyle name="0_JTEC Hanoi- Submision BoQ October 26th, 2007 for Contract" xfId="1340" xr:uid="{00000000-0005-0000-0000-0000E70D0000}"/>
    <cellStyle name="0_Khoan thu 20.7.07" xfId="6793" xr:uid="{00000000-0005-0000-0000-0000E80D0000}"/>
    <cellStyle name="0_Nichirin ME Net (260608)" xfId="6794" xr:uid="{00000000-0005-0000-0000-0000E90D0000}"/>
    <cellStyle name="0_Quyet toan bang tai" xfId="6795" xr:uid="{00000000-0005-0000-0000-0000EA0D0000}"/>
    <cellStyle name="0_TH theo doi Thanh toan" xfId="6796" xr:uid="{00000000-0005-0000-0000-0000EB0D0000}"/>
    <cellStyle name="0_Thanh toan noi bo D12" xfId="6797" xr:uid="{00000000-0005-0000-0000-0000EC0D0000}"/>
    <cellStyle name="0_thietbidien" xfId="6798" xr:uid="{00000000-0005-0000-0000-0000ED0D0000}"/>
    <cellStyle name="0_이식" xfId="6799" xr:uid="{00000000-0005-0000-0000-0000EE0D0000}"/>
    <cellStyle name="0_주차장 수량총괄(25,33)-1" xfId="6800" xr:uid="{00000000-0005-0000-0000-0000EF0D0000}"/>
    <cellStyle name="00" xfId="6801" xr:uid="{00000000-0005-0000-0000-0000F00D0000}"/>
    <cellStyle name="000" xfId="6802" xr:uid="{00000000-0005-0000-0000-0000F10D0000}"/>
    <cellStyle name="1" xfId="1341" xr:uid="{00000000-0005-0000-0000-0000F20D0000}"/>
    <cellStyle name="1?b_x000d_Comma [0]_CPK?b_x0011_Comma [0]_CP" xfId="6803" xr:uid="{00000000-0005-0000-0000-0000F30D0000}"/>
    <cellStyle name="1_06.THOPkluongTINH LAI thang11-2007-2" xfId="6804" xr:uid="{00000000-0005-0000-0000-0000F40D0000}"/>
    <cellStyle name="1_6.Bang_luong_moi_XDCB" xfId="1342" xr:uid="{00000000-0005-0000-0000-0000F50D0000}"/>
    <cellStyle name="1_7 noi 48 goi C5 9 vi na" xfId="6805" xr:uid="{00000000-0005-0000-0000-0000F60D0000}"/>
    <cellStyle name="1_7 noi 48 goi C5 9 vi na_Ba Dieu(5-12-07)" xfId="6806" xr:uid="{00000000-0005-0000-0000-0000F70D0000}"/>
    <cellStyle name="1_7 noi 48 goi C5 9 vi na_Cầu Cựa Gà" xfId="6807" xr:uid="{00000000-0005-0000-0000-0000F80D0000}"/>
    <cellStyle name="1_7 noi 48 goi C5 9 vi na_Du toan san lap - 23-12-2008" xfId="6808" xr:uid="{00000000-0005-0000-0000-0000F90D0000}"/>
    <cellStyle name="1_7 noi 48 goi C5 9 vi na_Duong BT" xfId="6809" xr:uid="{00000000-0005-0000-0000-0000FA0D0000}"/>
    <cellStyle name="1_7 noi 48 goi C5 9 vi na_Duong R1 - Dai Phuoc (14-04-2009)" xfId="6810" xr:uid="{00000000-0005-0000-0000-0000FB0D0000}"/>
    <cellStyle name="1_7 noi 48 goi C5 9 vi na_Phu luc hop dong nuoc thai" xfId="6811" xr:uid="{00000000-0005-0000-0000-0000FC0D0000}"/>
    <cellStyle name="1_A che do KS +chi BQL" xfId="6812" xr:uid="{00000000-0005-0000-0000-0000FD0D0000}"/>
    <cellStyle name="1_BANG CAM COC GPMB 8km" xfId="6813" xr:uid="{00000000-0005-0000-0000-0000FE0D0000}"/>
    <cellStyle name="1_Bang tong hop khoi luong" xfId="1343" xr:uid="{00000000-0005-0000-0000-0000FF0D0000}"/>
    <cellStyle name="1_BC thang ve xay lap" xfId="6814" xr:uid="{00000000-0005-0000-0000-0000000E0000}"/>
    <cellStyle name="1_Book1" xfId="1344" xr:uid="{00000000-0005-0000-0000-0000010E0000}"/>
    <cellStyle name="1_Book1_06.THOPkluongTINH LAI thang11-2007-2" xfId="6815" xr:uid="{00000000-0005-0000-0000-0000020E0000}"/>
    <cellStyle name="1_Book1_1" xfId="1345" xr:uid="{00000000-0005-0000-0000-0000030E0000}"/>
    <cellStyle name="1_Book1_1_bang chi tiet giao khoan chinfon" xfId="6816" xr:uid="{00000000-0005-0000-0000-0000040E0000}"/>
    <cellStyle name="1_Book1_1_Book1" xfId="6817" xr:uid="{00000000-0005-0000-0000-0000050E0000}"/>
    <cellStyle name="1_Book1_1_Book1_Cầu Cựa Gà" xfId="6818" xr:uid="{00000000-0005-0000-0000-0000060E0000}"/>
    <cellStyle name="1_Book1_1_Book1_Du toan san lap - 23-12-2008" xfId="6819" xr:uid="{00000000-0005-0000-0000-0000070E0000}"/>
    <cellStyle name="1_Book1_1_Book1_Duong BT" xfId="6820" xr:uid="{00000000-0005-0000-0000-0000080E0000}"/>
    <cellStyle name="1_Book1_1_Book1_Duong R1 - Dai Phuoc (14-04-2009)" xfId="6821" xr:uid="{00000000-0005-0000-0000-0000090E0000}"/>
    <cellStyle name="1_Book1_1_Cau My Dong" xfId="6823" xr:uid="{00000000-0005-0000-0000-00000A0E0000}"/>
    <cellStyle name="1_Book1_1_Cầu Cựa Gà" xfId="6822" xr:uid="{00000000-0005-0000-0000-00000B0E0000}"/>
    <cellStyle name="1_Book1_1_DADT-16-11" xfId="6824" xr:uid="{00000000-0005-0000-0000-00000C0E0000}"/>
    <cellStyle name="1_Book1_1_dtK0-K3 _22_11_07" xfId="6825" xr:uid="{00000000-0005-0000-0000-00000D0E0000}"/>
    <cellStyle name="1_Book1_1_Du toan san lap - 23-12-2008" xfId="6826" xr:uid="{00000000-0005-0000-0000-00000E0E0000}"/>
    <cellStyle name="1_Book1_1_Duong BT" xfId="6827" xr:uid="{00000000-0005-0000-0000-00000F0E0000}"/>
    <cellStyle name="1_Book1_1_Dutoan-10-6-08-tinh lai chi phi kiem toan" xfId="6828" xr:uid="{00000000-0005-0000-0000-0000100E0000}"/>
    <cellStyle name="1_Book1_1_Goi 06-TL127 cau (12.06.07)" xfId="6829" xr:uid="{00000000-0005-0000-0000-0000110E0000}"/>
    <cellStyle name="1_Book1_1_Khoan thu 20.7.07" xfId="6830" xr:uid="{00000000-0005-0000-0000-0000120E0000}"/>
    <cellStyle name="1_Book1_1_Lai Ha" xfId="6831" xr:uid="{00000000-0005-0000-0000-0000130E0000}"/>
    <cellStyle name="1_Book1_1_Lai Ha_Rev1" xfId="6832" xr:uid="{00000000-0005-0000-0000-0000140E0000}"/>
    <cellStyle name="1_Book1_1_N6_25-11-2008_PHAN DUONG" xfId="6833" xr:uid="{00000000-0005-0000-0000-0000150E0000}"/>
    <cellStyle name="1_Book1_1_Quyet toan bang tai" xfId="6834" xr:uid="{00000000-0005-0000-0000-0000160E0000}"/>
    <cellStyle name="1_Book1_1_Thanh toan noi bo D12" xfId="6835" xr:uid="{00000000-0005-0000-0000-0000170E0000}"/>
    <cellStyle name="1_Book1_2" xfId="6836" xr:uid="{00000000-0005-0000-0000-0000180E0000}"/>
    <cellStyle name="1_Book1_Book1" xfId="1346" xr:uid="{00000000-0005-0000-0000-0000190E0000}"/>
    <cellStyle name="1_Book1_Book18" xfId="6837" xr:uid="{00000000-0005-0000-0000-00001A0E0000}"/>
    <cellStyle name="1_Book1_Book3" xfId="1347" xr:uid="{00000000-0005-0000-0000-00001B0E0000}"/>
    <cellStyle name="1_Book1_Cao do san" xfId="1348" xr:uid="{00000000-0005-0000-0000-00001C0E0000}"/>
    <cellStyle name="1_Book1_Cau Hoa Son Km 1+441.06 (22-10-2006)" xfId="1349" xr:uid="{00000000-0005-0000-0000-00001D0E0000}"/>
    <cellStyle name="1_Book1_Cau Hoa Son Km 1+441.06 (5-7-2006)" xfId="1350" xr:uid="{00000000-0005-0000-0000-00001E0E0000}"/>
    <cellStyle name="1_Book1_Cau Nam Tot(ngay 2-10-2006)" xfId="1351" xr:uid="{00000000-0005-0000-0000-00001F0E0000}"/>
    <cellStyle name="1_Book1_CAU XOP XANG II(su­a)" xfId="6838" xr:uid="{00000000-0005-0000-0000-0000200E0000}"/>
    <cellStyle name="1_Book1_Chau Thon - Tan Xuan (goi 5)" xfId="1352" xr:uid="{00000000-0005-0000-0000-0000210E0000}"/>
    <cellStyle name="1_Book1_DADT-16-11" xfId="6839" xr:uid="{00000000-0005-0000-0000-0000220E0000}"/>
    <cellStyle name="1_Book1_Dieu phoi dat goi 1" xfId="1353" xr:uid="{00000000-0005-0000-0000-0000230E0000}"/>
    <cellStyle name="1_Book1_Dieu phoi dat goi 2" xfId="1354" xr:uid="{00000000-0005-0000-0000-0000240E0000}"/>
    <cellStyle name="1_Book1_DT cau" xfId="1355" xr:uid="{00000000-0005-0000-0000-0000250E0000}"/>
    <cellStyle name="1_Book1_DT Hoang Mai(25-1-2007)" xfId="1356" xr:uid="{00000000-0005-0000-0000-0000260E0000}"/>
    <cellStyle name="1_Book1_DT Km0-5+337.16" xfId="1358" xr:uid="{00000000-0005-0000-0000-0000270E0000}"/>
    <cellStyle name="1_Book1_DT Kha thi ngay 11-2-06" xfId="1357" xr:uid="{00000000-0005-0000-0000-0000280E0000}"/>
    <cellStyle name="1_Book1_DT ngay 04-01-2006" xfId="1359" xr:uid="{00000000-0005-0000-0000-0000290E0000}"/>
    <cellStyle name="1_Book1_DT ngay 11-4-2006" xfId="1360" xr:uid="{00000000-0005-0000-0000-00002A0E0000}"/>
    <cellStyle name="1_Book1_DT ngay 15-11-05" xfId="1361" xr:uid="{00000000-0005-0000-0000-00002B0E0000}"/>
    <cellStyle name="1_Book1_DT theo DM24" xfId="1362" xr:uid="{00000000-0005-0000-0000-00002C0E0000}"/>
    <cellStyle name="1_Book1_dtK0-K3 _22_11_07" xfId="6840" xr:uid="{00000000-0005-0000-0000-00002D0E0000}"/>
    <cellStyle name="1_Book1_Du toan goi 3 ngay 16-12-2006" xfId="1363" xr:uid="{00000000-0005-0000-0000-00002E0E0000}"/>
    <cellStyle name="1_Book1_Du toan KT-TCsua theo TT 03 - YC 471" xfId="1364" xr:uid="{00000000-0005-0000-0000-00002F0E0000}"/>
    <cellStyle name="1_Book1_Du toan ngay 27-10-2006" xfId="1365" xr:uid="{00000000-0005-0000-0000-0000300E0000}"/>
    <cellStyle name="1_Book1_Du toan Phuong lam" xfId="1366" xr:uid="{00000000-0005-0000-0000-0000310E0000}"/>
    <cellStyle name="1_Book1_Du toan QL 27 (23-12-2005)" xfId="1367" xr:uid="{00000000-0005-0000-0000-0000320E0000}"/>
    <cellStyle name="1_Book1_DuAnKT ngay 11-2-2006" xfId="1368" xr:uid="{00000000-0005-0000-0000-0000330E0000}"/>
    <cellStyle name="1_Book1_Dutoan-10-6-08-tinh lai chi phi kiem toan" xfId="6841" xr:uid="{00000000-0005-0000-0000-0000340E0000}"/>
    <cellStyle name="1_Book1_Goi 1" xfId="1369" xr:uid="{00000000-0005-0000-0000-0000350E0000}"/>
    <cellStyle name="1_Book1_Goi thau so 1 (5-7-2006)" xfId="1370" xr:uid="{00000000-0005-0000-0000-0000360E0000}"/>
    <cellStyle name="1_Book1_Goi thau so 2 (20-6-2006)" xfId="1371" xr:uid="{00000000-0005-0000-0000-0000370E0000}"/>
    <cellStyle name="1_Book1_Goi02(25-05-2006)" xfId="1372" xr:uid="{00000000-0005-0000-0000-0000380E0000}"/>
    <cellStyle name="1_Book1_Gia ghi dia" xfId="6842" xr:uid="{00000000-0005-0000-0000-0000390E0000}"/>
    <cellStyle name="1_Book1_K C N - HUNG DONG L.NHUA" xfId="6843" xr:uid="{00000000-0005-0000-0000-00003A0E0000}"/>
    <cellStyle name="1_Book1_KL HOTHU" xfId="6845" xr:uid="{00000000-0005-0000-0000-00003B0E0000}"/>
    <cellStyle name="1_Book1_KL nen_s" xfId="6846" xr:uid="{00000000-0005-0000-0000-00003C0E0000}"/>
    <cellStyle name="1_Book1_Khoan thu 20.7.07" xfId="6844" xr:uid="{00000000-0005-0000-0000-00003D0E0000}"/>
    <cellStyle name="1_Book1_Khoi Luong Hoang Truong - Hoang Phu" xfId="1373" xr:uid="{00000000-0005-0000-0000-00003E0E0000}"/>
    <cellStyle name="1_Book1_LY LICH XIET BU LONG" xfId="6847" xr:uid="{00000000-0005-0000-0000-00003F0E0000}"/>
    <cellStyle name="1_Book1_Muong TL" xfId="1374" xr:uid="{00000000-0005-0000-0000-0000400E0000}"/>
    <cellStyle name="1_Book1_Phu luc hop dong nuoc thai" xfId="6848" xr:uid="{00000000-0005-0000-0000-0000410E0000}"/>
    <cellStyle name="1_Book1_Quyet toan bang tai" xfId="6849" xr:uid="{00000000-0005-0000-0000-0000420E0000}"/>
    <cellStyle name="1_Book1_Tonghopkl" xfId="6851" xr:uid="{00000000-0005-0000-0000-0000430E0000}"/>
    <cellStyle name="1_Book1_Tuyen so 1-Km0+00 - Km0+852.56" xfId="1375" xr:uid="{00000000-0005-0000-0000-0000440E0000}"/>
    <cellStyle name="1_Book1_TV sua ngay 02-08-06" xfId="1376" xr:uid="{00000000-0005-0000-0000-0000450E0000}"/>
    <cellStyle name="1_Book1_Thanh toan noi bo D12" xfId="6850" xr:uid="{00000000-0005-0000-0000-0000460E0000}"/>
    <cellStyle name="1_Book1_ÿÿÿÿÿ" xfId="1377" xr:uid="{00000000-0005-0000-0000-0000470E0000}"/>
    <cellStyle name="1_Book2" xfId="6852" xr:uid="{00000000-0005-0000-0000-0000480E0000}"/>
    <cellStyle name="1_C" xfId="1378" xr:uid="{00000000-0005-0000-0000-0000490E0000}"/>
    <cellStyle name="1_Ca may duong song" xfId="6853" xr:uid="{00000000-0005-0000-0000-00004A0E0000}"/>
    <cellStyle name="1_camayVL7-1" xfId="6854" xr:uid="{00000000-0005-0000-0000-00004B0E0000}"/>
    <cellStyle name="1_cap lieu lo" xfId="6855" xr:uid="{00000000-0005-0000-0000-00004C0E0000}"/>
    <cellStyle name="1_Cau Hoa Son Km 1+441.06 (5-7-2006)" xfId="1379" xr:uid="{00000000-0005-0000-0000-00004D0E0000}"/>
    <cellStyle name="1_Cau Hoi 115" xfId="1380" xr:uid="{00000000-0005-0000-0000-00004E0E0000}"/>
    <cellStyle name="1_Cau Hua Trai (TT 04)" xfId="1381" xr:uid="{00000000-0005-0000-0000-00004F0E0000}"/>
    <cellStyle name="1_Cau My Thinh (26-11-2006)" xfId="1382" xr:uid="{00000000-0005-0000-0000-0000500E0000}"/>
    <cellStyle name="1_Cau Nam Tot(ngay 2-10-2006)" xfId="1383" xr:uid="{00000000-0005-0000-0000-0000510E0000}"/>
    <cellStyle name="1_Cau Thanh Ha 1" xfId="1384" xr:uid="{00000000-0005-0000-0000-0000520E0000}"/>
    <cellStyle name="1_Cau thuy dien Ban La (Cu Anh)" xfId="1385" xr:uid="{00000000-0005-0000-0000-0000530E0000}"/>
    <cellStyle name="1_Cau thuy dien Ban La (Cu Anh)_Book1" xfId="6856" xr:uid="{00000000-0005-0000-0000-0000540E0000}"/>
    <cellStyle name="1_Cau thuy dien Ban La (Cu Anh)_Book1_Cầu Cựa Gà" xfId="6857" xr:uid="{00000000-0005-0000-0000-0000550E0000}"/>
    <cellStyle name="1_Cau thuy dien Ban La (Cu Anh)_Book1_Du toan san lap - 23-12-2008" xfId="6858" xr:uid="{00000000-0005-0000-0000-0000560E0000}"/>
    <cellStyle name="1_Cau thuy dien Ban La (Cu Anh)_Book1_Duong BT" xfId="6859" xr:uid="{00000000-0005-0000-0000-0000570E0000}"/>
    <cellStyle name="1_Cau thuy dien Ban La (Cu Anh)_Book1_Duong R1 - Dai Phuoc (14-04-2009)" xfId="6860" xr:uid="{00000000-0005-0000-0000-0000580E0000}"/>
    <cellStyle name="1_Cau thuy dien Ban La (Cu Anh)_Cau My Dong" xfId="6862" xr:uid="{00000000-0005-0000-0000-0000590E0000}"/>
    <cellStyle name="1_Cau thuy dien Ban La (Cu Anh)_Cầu Cựa Gà" xfId="6861" xr:uid="{00000000-0005-0000-0000-00005A0E0000}"/>
    <cellStyle name="1_Cau thuy dien Ban La (Cu Anh)_DADT-16-11" xfId="6863" xr:uid="{00000000-0005-0000-0000-00005B0E0000}"/>
    <cellStyle name="1_Cau thuy dien Ban La (Cu Anh)_dtK0-K3 _22_11_07" xfId="6864" xr:uid="{00000000-0005-0000-0000-00005C0E0000}"/>
    <cellStyle name="1_Cau thuy dien Ban La (Cu Anh)_Du toan san lap - 23-12-2008" xfId="6865" xr:uid="{00000000-0005-0000-0000-00005D0E0000}"/>
    <cellStyle name="1_Cau thuy dien Ban La (Cu Anh)_Duong BT" xfId="6866" xr:uid="{00000000-0005-0000-0000-00005E0E0000}"/>
    <cellStyle name="1_Cau thuy dien Ban La (Cu Anh)_Dutoan-10-6-08-tinh lai chi phi kiem toan" xfId="6867" xr:uid="{00000000-0005-0000-0000-00005F0E0000}"/>
    <cellStyle name="1_Cau thuy dien Ban La (Cu Anh)_Goi 06-TL127 cau (12.06.07)" xfId="6868" xr:uid="{00000000-0005-0000-0000-0000600E0000}"/>
    <cellStyle name="1_Cau thuy dien Ban La (Cu Anh)_Lai Ha" xfId="6869" xr:uid="{00000000-0005-0000-0000-0000610E0000}"/>
    <cellStyle name="1_Cau thuy dien Ban La (Cu Anh)_Lai Ha_Rev1" xfId="6870" xr:uid="{00000000-0005-0000-0000-0000620E0000}"/>
    <cellStyle name="1_Cau thuy dien Ban La (Cu Anh)_N6_25-11-2008_PHAN DUONG" xfId="6871" xr:uid="{00000000-0005-0000-0000-0000630E0000}"/>
    <cellStyle name="1_CAU XOP XANG II(su­a)" xfId="6872" xr:uid="{00000000-0005-0000-0000-0000640E0000}"/>
    <cellStyle name="1_cong" xfId="1388" xr:uid="{00000000-0005-0000-0000-0000650E0000}"/>
    <cellStyle name="1_Cong QT(ban)doan1sửa" xfId="6876" xr:uid="{00000000-0005-0000-0000-0000660E0000}"/>
    <cellStyle name="1_copy BC  SXKD QuyIII 2010" xfId="1389" xr:uid="{00000000-0005-0000-0000-0000670E0000}"/>
    <cellStyle name="1_Cung cap vat tu va lat gach Granite 600x600" xfId="1390" xr:uid="{00000000-0005-0000-0000-0000680E0000}"/>
    <cellStyle name="1_Chao gia But Son chinh" xfId="6873" xr:uid="{00000000-0005-0000-0000-0000690E0000}"/>
    <cellStyle name="1_Chao gia cau Thai nguyen" xfId="6874" xr:uid="{00000000-0005-0000-0000-00006A0E0000}"/>
    <cellStyle name="1_Chau Thon - Tan Xuan (goi 5)" xfId="1386" xr:uid="{00000000-0005-0000-0000-00006B0E0000}"/>
    <cellStyle name="1_Chi phi KS" xfId="1387" xr:uid="{00000000-0005-0000-0000-00006C0E0000}"/>
    <cellStyle name="1_Chiet tinh" xfId="6875" xr:uid="{00000000-0005-0000-0000-00006D0E0000}"/>
    <cellStyle name="1_DADT-16-11" xfId="6877" xr:uid="{00000000-0005-0000-0000-00006E0E0000}"/>
    <cellStyle name="1_DaiPhuoc_DM24_BVTC" xfId="6878" xr:uid="{00000000-0005-0000-0000-00006F0E0000}"/>
    <cellStyle name="1_DaiPhuoc_DM24_BVTC(rev)" xfId="6879" xr:uid="{00000000-0005-0000-0000-0000700E0000}"/>
    <cellStyle name="1_Dakt-Cau tinh Hua Phan" xfId="1391" xr:uid="{00000000-0005-0000-0000-0000710E0000}"/>
    <cellStyle name="1_De xuat chao gia" xfId="6880" xr:uid="{00000000-0005-0000-0000-0000720E0000}"/>
    <cellStyle name="1_DGKSDakLakvan2" xfId="6881" xr:uid="{00000000-0005-0000-0000-0000730E0000}"/>
    <cellStyle name="1_DGKSDakLakvan2_06.THOPkluongTINH LAI thang11-2007-2" xfId="6882" xr:uid="{00000000-0005-0000-0000-0000740E0000}"/>
    <cellStyle name="1_DGKSDakLakvan2_Book1" xfId="6883" xr:uid="{00000000-0005-0000-0000-0000750E0000}"/>
    <cellStyle name="1_DGKSDakLakvan2_Cầu Cựa Gà" xfId="6884" xr:uid="{00000000-0005-0000-0000-0000760E0000}"/>
    <cellStyle name="1_DGKSDakLakvan2_DADT-16-11" xfId="6885" xr:uid="{00000000-0005-0000-0000-0000770E0000}"/>
    <cellStyle name="1_DGKSDakLakvan2_DTGoi2-T12ngay14sualuong" xfId="6886" xr:uid="{00000000-0005-0000-0000-0000780E0000}"/>
    <cellStyle name="1_DGKSDakLakvan2_Du toan san lap - 23-12-2008" xfId="6887" xr:uid="{00000000-0005-0000-0000-0000790E0000}"/>
    <cellStyle name="1_DGKSDakLakvan2_Duong BT" xfId="6888" xr:uid="{00000000-0005-0000-0000-00007A0E0000}"/>
    <cellStyle name="1_DGKSDakLakvan2_Duong R1 - Dai Phuoc (14-04-2009)" xfId="6889" xr:uid="{00000000-0005-0000-0000-00007B0E0000}"/>
    <cellStyle name="1_DIEN" xfId="1392" xr:uid="{00000000-0005-0000-0000-00007C0E0000}"/>
    <cellStyle name="1_Dieu phoi dat goi 1" xfId="1393" xr:uid="{00000000-0005-0000-0000-00007D0E0000}"/>
    <cellStyle name="1_Dieu phoi dat goi 2" xfId="1394" xr:uid="{00000000-0005-0000-0000-00007E0E0000}"/>
    <cellStyle name="1_Dinh muc thiet ke" xfId="1395" xr:uid="{00000000-0005-0000-0000-00007F0E0000}"/>
    <cellStyle name="1_DOAN4" xfId="6890" xr:uid="{00000000-0005-0000-0000-0000800E0000}"/>
    <cellStyle name="1_DONGIA" xfId="6891" xr:uid="{00000000-0005-0000-0000-0000810E0000}"/>
    <cellStyle name="1_DT cau" xfId="1396" xr:uid="{00000000-0005-0000-0000-0000820E0000}"/>
    <cellStyle name="1_DT Ga Dao Ly ngay 01-03-2006" xfId="1397" xr:uid="{00000000-0005-0000-0000-0000830E0000}"/>
    <cellStyle name="1_DT Hoang Mai(25-1-2007)" xfId="1398" xr:uid="{00000000-0005-0000-0000-0000840E0000}"/>
    <cellStyle name="1_DT Km0-5+337.16" xfId="1400" xr:uid="{00000000-0005-0000-0000-0000850E0000}"/>
    <cellStyle name="1_DT KT ngay 10-9-2005" xfId="1401" xr:uid="{00000000-0005-0000-0000-0000860E0000}"/>
    <cellStyle name="1_DT Kha thi ngay 11-2-06" xfId="1399" xr:uid="{00000000-0005-0000-0000-0000870E0000}"/>
    <cellStyle name="1_DT ngay 04-01-2006" xfId="1402" xr:uid="{00000000-0005-0000-0000-0000880E0000}"/>
    <cellStyle name="1_DT ngay 11-4-2006" xfId="1403" xr:uid="{00000000-0005-0000-0000-0000890E0000}"/>
    <cellStyle name="1_DT ngay 15-11-05" xfId="1404" xr:uid="{00000000-0005-0000-0000-00008A0E0000}"/>
    <cellStyle name="1_DT theo DM24" xfId="1405" xr:uid="{00000000-0005-0000-0000-00008B0E0000}"/>
    <cellStyle name="1_DT972000" xfId="6892" xr:uid="{00000000-0005-0000-0000-00008C0E0000}"/>
    <cellStyle name="1_DTCT_ CAU" xfId="6893" xr:uid="{00000000-0005-0000-0000-00008D0E0000}"/>
    <cellStyle name="1_Dtdchinh2397" xfId="6894" xr:uid="{00000000-0005-0000-0000-00008E0E0000}"/>
    <cellStyle name="1_Dtdchinh2397_06.THOPkluongTINH LAI thang11-2007-2" xfId="6895" xr:uid="{00000000-0005-0000-0000-00008F0E0000}"/>
    <cellStyle name="1_Dtdchinh2397_06.THOPkluongTINH LAI thang11-2007-2_Cầu Cựa Gà" xfId="6896" xr:uid="{00000000-0005-0000-0000-0000900E0000}"/>
    <cellStyle name="1_Dtdchinh2397_06.THOPkluongTINH LAI thang11-2007-2_Du toan san lap - 23-12-2008" xfId="6897" xr:uid="{00000000-0005-0000-0000-0000910E0000}"/>
    <cellStyle name="1_Dtdchinh2397_06.THOPkluongTINH LAI thang11-2007-2_Duong BT" xfId="6898" xr:uid="{00000000-0005-0000-0000-0000920E0000}"/>
    <cellStyle name="1_Dtdchinh2397_06.THOPkluongTINH LAI thang11-2007-2_Duong R1 - Dai Phuoc (14-04-2009)" xfId="6899" xr:uid="{00000000-0005-0000-0000-0000930E0000}"/>
    <cellStyle name="1_Dtdchinh2397_Ba Dieu(5-12-07)" xfId="6900" xr:uid="{00000000-0005-0000-0000-0000940E0000}"/>
    <cellStyle name="1_Dtdchinh2397_Book1" xfId="6901" xr:uid="{00000000-0005-0000-0000-0000950E0000}"/>
    <cellStyle name="1_Dtdchinh2397_Book1_Cầu Cựa Gà" xfId="6902" xr:uid="{00000000-0005-0000-0000-0000960E0000}"/>
    <cellStyle name="1_Dtdchinh2397_Book1_Du toan san lap - 23-12-2008" xfId="6903" xr:uid="{00000000-0005-0000-0000-0000970E0000}"/>
    <cellStyle name="1_Dtdchinh2397_Book1_Duong BT" xfId="6904" xr:uid="{00000000-0005-0000-0000-0000980E0000}"/>
    <cellStyle name="1_Dtdchinh2397_Book1_Duong R1 - Dai Phuoc (14-04-2009)" xfId="6905" xr:uid="{00000000-0005-0000-0000-0000990E0000}"/>
    <cellStyle name="1_Dtdchinh2397_DADT-16-11" xfId="6906" xr:uid="{00000000-0005-0000-0000-00009A0E0000}"/>
    <cellStyle name="1_Dtdchinh2397_DaiPhuoc_DM24_BVTC(rev)" xfId="6907" xr:uid="{00000000-0005-0000-0000-00009B0E0000}"/>
    <cellStyle name="1_Dtdchinh2397_DT200T8-07BVTC_lan2" xfId="6908" xr:uid="{00000000-0005-0000-0000-00009C0E0000}"/>
    <cellStyle name="1_Dtdchinh2397_dtK0-K3 _22_11_07" xfId="6909" xr:uid="{00000000-0005-0000-0000-00009D0E0000}"/>
    <cellStyle name="1_Dtdchinh2397_Duong BT" xfId="6910" xr:uid="{00000000-0005-0000-0000-00009E0E0000}"/>
    <cellStyle name="1_Dtdchinh2397_Duong R1 - Dai Phuoc (14-04-2009)" xfId="6911" xr:uid="{00000000-0005-0000-0000-00009F0E0000}"/>
    <cellStyle name="1_Dtdchinh2397_Dutoan-10-6-08-tinh lai chi phi kiem toan" xfId="6912" xr:uid="{00000000-0005-0000-0000-0000A00E0000}"/>
    <cellStyle name="1_Dtdchinh2397_Goi 06-TL127 cau (12.06.07)" xfId="6913" xr:uid="{00000000-0005-0000-0000-0000A10E0000}"/>
    <cellStyle name="1_Dtdchinh2397_KL HOTHU" xfId="6914" xr:uid="{00000000-0005-0000-0000-0000A20E0000}"/>
    <cellStyle name="1_Dtdchinh2397_KL nen_s" xfId="6915" xr:uid="{00000000-0005-0000-0000-0000A30E0000}"/>
    <cellStyle name="1_Dtdchinh2397_Lai Ha" xfId="6916" xr:uid="{00000000-0005-0000-0000-0000A40E0000}"/>
    <cellStyle name="1_Dtdchinh2397_Lai Ha_Rev1" xfId="6917" xr:uid="{00000000-0005-0000-0000-0000A50E0000}"/>
    <cellStyle name="1_Dtdchinh2397_N6_25-11-2008_PHAN DUONG" xfId="6918" xr:uid="{00000000-0005-0000-0000-0000A60E0000}"/>
    <cellStyle name="1_dtK0-K3 _22_11_07" xfId="6919" xr:uid="{00000000-0005-0000-0000-0000A70E0000}"/>
    <cellStyle name="1_DTKS&amp;camcoc12-6" xfId="6920" xr:uid="{00000000-0005-0000-0000-0000A80E0000}"/>
    <cellStyle name="1_DTKS&amp;camcoc12-6_06.THOPkluongTINH LAI thang11-2007-2" xfId="6921" xr:uid="{00000000-0005-0000-0000-0000A90E0000}"/>
    <cellStyle name="1_DTKS&amp;camcoc12-6_Book1" xfId="6922" xr:uid="{00000000-0005-0000-0000-0000AA0E0000}"/>
    <cellStyle name="1_DTKS&amp;camcoc12-6_Cầu Cựa Gà" xfId="6923" xr:uid="{00000000-0005-0000-0000-0000AB0E0000}"/>
    <cellStyle name="1_DTKS&amp;camcoc12-6_DADT-16-11" xfId="6924" xr:uid="{00000000-0005-0000-0000-0000AC0E0000}"/>
    <cellStyle name="1_DTKS&amp;camcoc12-6_DTGoi2-T12ngay14sualuong" xfId="6925" xr:uid="{00000000-0005-0000-0000-0000AD0E0000}"/>
    <cellStyle name="1_DTKS&amp;camcoc12-6_Du toan san lap - 23-12-2008" xfId="6926" xr:uid="{00000000-0005-0000-0000-0000AE0E0000}"/>
    <cellStyle name="1_DTKS&amp;camcoc12-6_Duong BT" xfId="6927" xr:uid="{00000000-0005-0000-0000-0000AF0E0000}"/>
    <cellStyle name="1_DTKS&amp;camcoc12-6_Duong R1 - Dai Phuoc (14-04-2009)" xfId="6928" xr:uid="{00000000-0005-0000-0000-0000B00E0000}"/>
    <cellStyle name="1_DTKScamcocMT-Cantho" xfId="6929" xr:uid="{00000000-0005-0000-0000-0000B10E0000}"/>
    <cellStyle name="1_DTKSk47-k88ngay12-6" xfId="6930" xr:uid="{00000000-0005-0000-0000-0000B20E0000}"/>
    <cellStyle name="1_DTKSk47-k88ngay12-6_06.THOPkluongTINH LAI thang11-2007-2" xfId="6931" xr:uid="{00000000-0005-0000-0000-0000B30E0000}"/>
    <cellStyle name="1_DTKSk47-k88ngay12-6_Book1" xfId="6932" xr:uid="{00000000-0005-0000-0000-0000B40E0000}"/>
    <cellStyle name="1_DTKSk47-k88ngay12-6_Cầu Cựa Gà" xfId="6933" xr:uid="{00000000-0005-0000-0000-0000B50E0000}"/>
    <cellStyle name="1_DTKSk47-k88ngay12-6_DADT-16-11" xfId="6934" xr:uid="{00000000-0005-0000-0000-0000B60E0000}"/>
    <cellStyle name="1_DTKSk47-k88ngay12-6_DTGoi2-T12ngay14sualuong" xfId="6935" xr:uid="{00000000-0005-0000-0000-0000B70E0000}"/>
    <cellStyle name="1_DTKSk47-k88ngay12-6_Du toan san lap - 23-12-2008" xfId="6936" xr:uid="{00000000-0005-0000-0000-0000B80E0000}"/>
    <cellStyle name="1_DTKSk47-k88ngay12-6_Duong BT" xfId="6937" xr:uid="{00000000-0005-0000-0000-0000B90E0000}"/>
    <cellStyle name="1_DTKSk47-k88ngay12-6_Duong R1 - Dai Phuoc (14-04-2009)" xfId="6938" xr:uid="{00000000-0005-0000-0000-0000BA0E0000}"/>
    <cellStyle name="1_DTKSldaklakL5" xfId="6939" xr:uid="{00000000-0005-0000-0000-0000BB0E0000}"/>
    <cellStyle name="1_DTKSTK MT-CT" xfId="6940" xr:uid="{00000000-0005-0000-0000-0000BC0E0000}"/>
    <cellStyle name="1_DTKSTK MT-CT_06.THOPkluongTINH LAI thang11-2007-2" xfId="6941" xr:uid="{00000000-0005-0000-0000-0000BD0E0000}"/>
    <cellStyle name="1_DTKSTK MT-CT_Book1" xfId="6942" xr:uid="{00000000-0005-0000-0000-0000BE0E0000}"/>
    <cellStyle name="1_DTKSTK MT-CT_Cầu Cựa Gà" xfId="6943" xr:uid="{00000000-0005-0000-0000-0000BF0E0000}"/>
    <cellStyle name="1_DTKSTK MT-CT_DADT-16-11" xfId="6944" xr:uid="{00000000-0005-0000-0000-0000C00E0000}"/>
    <cellStyle name="1_DTKSTK MT-CT_DTGoi2-T12ngay14sualuong" xfId="6945" xr:uid="{00000000-0005-0000-0000-0000C10E0000}"/>
    <cellStyle name="1_DTKSTK MT-CT_Du toan san lap - 23-12-2008" xfId="6946" xr:uid="{00000000-0005-0000-0000-0000C20E0000}"/>
    <cellStyle name="1_DTKSTK MT-CT_Duong BT" xfId="6947" xr:uid="{00000000-0005-0000-0000-0000C30E0000}"/>
    <cellStyle name="1_DTKSTK MT-CT_Duong R1 - Dai Phuoc (14-04-2009)" xfId="6948" xr:uid="{00000000-0005-0000-0000-0000C40E0000}"/>
    <cellStyle name="1_DT-OKhoi 323-T9-06" xfId="6949" xr:uid="{00000000-0005-0000-0000-0000C50E0000}"/>
    <cellStyle name="1_DT-SLO CLINKE 484-T9-06" xfId="6950" xr:uid="{00000000-0005-0000-0000-0000C60E0000}"/>
    <cellStyle name="1_DTXL goi 11(20-9-05)" xfId="1406" xr:uid="{00000000-0005-0000-0000-0000C70E0000}"/>
    <cellStyle name="1_du toan" xfId="1407" xr:uid="{00000000-0005-0000-0000-0000C80E0000}"/>
    <cellStyle name="1_du toan (03-11-05)" xfId="1408" xr:uid="{00000000-0005-0000-0000-0000C90E0000}"/>
    <cellStyle name="1_Du toan (12-05-2005) Tham dinh" xfId="1409" xr:uid="{00000000-0005-0000-0000-0000CA0E0000}"/>
    <cellStyle name="1_Du toan (21-11-2004)" xfId="1410" xr:uid="{00000000-0005-0000-0000-0000CB0E0000}"/>
    <cellStyle name="1_Du toan (23-05-2005) Tham dinh" xfId="1411" xr:uid="{00000000-0005-0000-0000-0000CC0E0000}"/>
    <cellStyle name="1_Du toan (28-3-2005) Sua theo TT 03" xfId="1412" xr:uid="{00000000-0005-0000-0000-0000CD0E0000}"/>
    <cellStyle name="1_Du toan (5 - 04 - 2004)" xfId="1413" xr:uid="{00000000-0005-0000-0000-0000CE0E0000}"/>
    <cellStyle name="1_Du toan (6-3-2005)" xfId="1414" xr:uid="{00000000-0005-0000-0000-0000CF0E0000}"/>
    <cellStyle name="1_Du toan (Ban A)" xfId="1415" xr:uid="{00000000-0005-0000-0000-0000D00E0000}"/>
    <cellStyle name="1_Du toan (ngay 13 - 07 - 2004)" xfId="1416" xr:uid="{00000000-0005-0000-0000-0000D10E0000}"/>
    <cellStyle name="1_Du toan (ngay 24-11-06)" xfId="1417" xr:uid="{00000000-0005-0000-0000-0000D20E0000}"/>
    <cellStyle name="1_Du toan (ngay 25-9-06)" xfId="1418" xr:uid="{00000000-0005-0000-0000-0000D30E0000}"/>
    <cellStyle name="1_Du toan 558 (Km17+508.12 - Km 22)" xfId="1419" xr:uid="{00000000-0005-0000-0000-0000D40E0000}"/>
    <cellStyle name="1_Du toan 558 (Km17+508.12 - Km 22)_Book1" xfId="6959" xr:uid="{00000000-0005-0000-0000-0000D50E0000}"/>
    <cellStyle name="1_Du toan 558 (Km17+508.12 - Km 22)_Book1_Cầu Cựa Gà" xfId="6960" xr:uid="{00000000-0005-0000-0000-0000D60E0000}"/>
    <cellStyle name="1_Du toan 558 (Km17+508.12 - Km 22)_Book1_Du toan san lap - 23-12-2008" xfId="6961" xr:uid="{00000000-0005-0000-0000-0000D70E0000}"/>
    <cellStyle name="1_Du toan 558 (Km17+508.12 - Km 22)_Book1_Duong BT" xfId="6962" xr:uid="{00000000-0005-0000-0000-0000D80E0000}"/>
    <cellStyle name="1_Du toan 558 (Km17+508.12 - Km 22)_Book1_Duong R1 - Dai Phuoc (14-04-2009)" xfId="6963" xr:uid="{00000000-0005-0000-0000-0000D90E0000}"/>
    <cellStyle name="1_Du toan 558 (Km17+508.12 - Km 22)_Cau My Dong" xfId="6965" xr:uid="{00000000-0005-0000-0000-0000DA0E0000}"/>
    <cellStyle name="1_Du toan 558 (Km17+508.12 - Km 22)_Cầu Cựa Gà" xfId="6964" xr:uid="{00000000-0005-0000-0000-0000DB0E0000}"/>
    <cellStyle name="1_Du toan 558 (Km17+508.12 - Km 22)_DADT-16-11" xfId="6966" xr:uid="{00000000-0005-0000-0000-0000DC0E0000}"/>
    <cellStyle name="1_Du toan 558 (Km17+508.12 - Km 22)_dtK0-K3 _22_11_07" xfId="6967" xr:uid="{00000000-0005-0000-0000-0000DD0E0000}"/>
    <cellStyle name="1_Du toan 558 (Km17+508.12 - Km 22)_Du toan san lap - 23-12-2008" xfId="6968" xr:uid="{00000000-0005-0000-0000-0000DE0E0000}"/>
    <cellStyle name="1_Du toan 558 (Km17+508.12 - Km 22)_Duong BT" xfId="6969" xr:uid="{00000000-0005-0000-0000-0000DF0E0000}"/>
    <cellStyle name="1_Du toan 558 (Km17+508.12 - Km 22)_Dutoan-10-6-08-tinh lai chi phi kiem toan" xfId="6970" xr:uid="{00000000-0005-0000-0000-0000E00E0000}"/>
    <cellStyle name="1_Du toan 558 (Km17+508.12 - Km 22)_Goi 06-TL127 cau (12.06.07)" xfId="6971" xr:uid="{00000000-0005-0000-0000-0000E10E0000}"/>
    <cellStyle name="1_Du toan 558 (Km17+508.12 - Km 22)_Lai Ha" xfId="6972" xr:uid="{00000000-0005-0000-0000-0000E20E0000}"/>
    <cellStyle name="1_Du toan 558 (Km17+508.12 - Km 22)_Lai Ha_Rev1" xfId="6973" xr:uid="{00000000-0005-0000-0000-0000E30E0000}"/>
    <cellStyle name="1_Du toan 558 (Km17+508.12 - Km 22)_N6_25-11-2008_PHAN DUONG" xfId="6974" xr:uid="{00000000-0005-0000-0000-0000E40E0000}"/>
    <cellStyle name="1_du toan B1" xfId="6975" xr:uid="{00000000-0005-0000-0000-0000E50E0000}"/>
    <cellStyle name="1_Du toan bien phap" xfId="6976" xr:uid="{00000000-0005-0000-0000-0000E60E0000}"/>
    <cellStyle name="1_Du toan bo sung (11-2004)" xfId="1420" xr:uid="{00000000-0005-0000-0000-0000E70E0000}"/>
    <cellStyle name="1_Du toan Cang Vung Ang (Tham tra 3-11-06)" xfId="1421" xr:uid="{00000000-0005-0000-0000-0000E80E0000}"/>
    <cellStyle name="1_Du toan Cang Vung Ang ngay 09-8-06 " xfId="1422" xr:uid="{00000000-0005-0000-0000-0000E90E0000}"/>
    <cellStyle name="1_Du toan E.town 3" xfId="1423" xr:uid="{00000000-0005-0000-0000-0000EA0E0000}"/>
    <cellStyle name="1_Du toan Goi 1" xfId="1424" xr:uid="{00000000-0005-0000-0000-0000EB0E0000}"/>
    <cellStyle name="1_du toan goi 12" xfId="1425" xr:uid="{00000000-0005-0000-0000-0000EC0E0000}"/>
    <cellStyle name="1_Du toan Goi 2" xfId="1426" xr:uid="{00000000-0005-0000-0000-0000ED0E0000}"/>
    <cellStyle name="1_Du toan goi 3 ngay 16-12-2006" xfId="1427" xr:uid="{00000000-0005-0000-0000-0000EE0E0000}"/>
    <cellStyle name="1_Du toan KT-TCsua theo TT 03 - YC 471" xfId="1428" xr:uid="{00000000-0005-0000-0000-0000EF0E0000}"/>
    <cellStyle name="1_du toan khoan TVH" xfId="6977" xr:uid="{00000000-0005-0000-0000-0000F00E0000}"/>
    <cellStyle name="1_Du toan lan trai (160107)" xfId="6978" xr:uid="{00000000-0005-0000-0000-0000F10E0000}"/>
    <cellStyle name="1_Du toan ngay (28-10-2005)" xfId="1429" xr:uid="{00000000-0005-0000-0000-0000F20E0000}"/>
    <cellStyle name="1_Du toan ngay 1-9-2004 (version 1)" xfId="1430" xr:uid="{00000000-0005-0000-0000-0000F30E0000}"/>
    <cellStyle name="1_Du toan Phuong lam" xfId="1431" xr:uid="{00000000-0005-0000-0000-0000F40E0000}"/>
    <cellStyle name="1_Du toan QL 27 (23-12-2005)" xfId="1432" xr:uid="{00000000-0005-0000-0000-0000F50E0000}"/>
    <cellStyle name="1_Du toan XM Bim Son" xfId="6979" xr:uid="{00000000-0005-0000-0000-0000F60E0000}"/>
    <cellStyle name="1_Du thau" xfId="6951" xr:uid="{00000000-0005-0000-0000-0000F70E0000}"/>
    <cellStyle name="1_Du thau_06.THOPkluongTINH LAI thang11-2007-2" xfId="6952" xr:uid="{00000000-0005-0000-0000-0000F80E0000}"/>
    <cellStyle name="1_Du thau_Book1" xfId="6953" xr:uid="{00000000-0005-0000-0000-0000F90E0000}"/>
    <cellStyle name="1_Du thau_DADT-16-11" xfId="6954" xr:uid="{00000000-0005-0000-0000-0000FA0E0000}"/>
    <cellStyle name="1_Du thau_dtK0-K3 _22_11_07" xfId="6955" xr:uid="{00000000-0005-0000-0000-0000FB0E0000}"/>
    <cellStyle name="1_Du thau_KL HOTHU" xfId="6956" xr:uid="{00000000-0005-0000-0000-0000FC0E0000}"/>
    <cellStyle name="1_Du thau_KL nen_s" xfId="6957" xr:uid="{00000000-0005-0000-0000-0000FD0E0000}"/>
    <cellStyle name="1_Du thau_pkhai-kl-8" xfId="6958" xr:uid="{00000000-0005-0000-0000-0000FE0E0000}"/>
    <cellStyle name="1_Du_toan_Ho_Xa___Vinh_Tan_WB3 sua ngay 18-8-06" xfId="1433" xr:uid="{00000000-0005-0000-0000-0000FF0E0000}"/>
    <cellStyle name="1_DuAnKT ngay 11-2-2006" xfId="1434" xr:uid="{00000000-0005-0000-0000-0000000F0000}"/>
    <cellStyle name="1_Duong Thanh Hoa" xfId="1435" xr:uid="{00000000-0005-0000-0000-0000010F0000}"/>
    <cellStyle name="1_DUTOAN" xfId="6980" xr:uid="{00000000-0005-0000-0000-0000020F0000}"/>
    <cellStyle name="1_Dutoan-10-6-08-tinh lai chi phi kiem toan" xfId="6981" xr:uid="{00000000-0005-0000-0000-0000030F0000}"/>
    <cellStyle name="1_FORM DU TOAN 720-766" xfId="6982" xr:uid="{00000000-0005-0000-0000-0000040F0000}"/>
    <cellStyle name="1_goi 1" xfId="1438" xr:uid="{00000000-0005-0000-0000-0000050F0000}"/>
    <cellStyle name="1_Goi 1 (TT04)" xfId="1439" xr:uid="{00000000-0005-0000-0000-0000060F0000}"/>
    <cellStyle name="1_goi 1 duyet theo luong mo (an)" xfId="1440" xr:uid="{00000000-0005-0000-0000-0000070F0000}"/>
    <cellStyle name="1_Goi 1_1" xfId="1441" xr:uid="{00000000-0005-0000-0000-0000080F0000}"/>
    <cellStyle name="1_goi 2" xfId="7012" xr:uid="{00000000-0005-0000-0000-0000090F0000}"/>
    <cellStyle name="1_Goi so 1" xfId="1442" xr:uid="{00000000-0005-0000-0000-00000A0F0000}"/>
    <cellStyle name="1_Goi thau so 1 (5-7-2006)" xfId="1443" xr:uid="{00000000-0005-0000-0000-00000B0F0000}"/>
    <cellStyle name="1_Goi thau so 2 (20-6-2006)" xfId="1444" xr:uid="{00000000-0005-0000-0000-00000C0F0000}"/>
    <cellStyle name="1_Goi02(25-05-2006)" xfId="1445" xr:uid="{00000000-0005-0000-0000-00000D0F0000}"/>
    <cellStyle name="1_Goi1N206" xfId="1446" xr:uid="{00000000-0005-0000-0000-00000E0F0000}"/>
    <cellStyle name="1_Goi2N206" xfId="1447" xr:uid="{00000000-0005-0000-0000-00000F0F0000}"/>
    <cellStyle name="1_Goi4N216" xfId="1448" xr:uid="{00000000-0005-0000-0000-0000100F0000}"/>
    <cellStyle name="1_Goi5N216" xfId="1449" xr:uid="{00000000-0005-0000-0000-0000110F0000}"/>
    <cellStyle name="1_GTHDKT Kho TH (Cty 12)" xfId="7013" xr:uid="{00000000-0005-0000-0000-0000120F0000}"/>
    <cellStyle name="1_Gia ca may va thiet bi TT06(Ha Nam)" xfId="6983" xr:uid="{00000000-0005-0000-0000-0000130F0000}"/>
    <cellStyle name="1_Gia dang lam" xfId="6984" xr:uid="{00000000-0005-0000-0000-0000140F0000}"/>
    <cellStyle name="1_Gia_tri_sua" xfId="6985" xr:uid="{00000000-0005-0000-0000-0000150F0000}"/>
    <cellStyle name="1_Gia_VL cau-JIBIC-Ha-tinh" xfId="1436" xr:uid="{00000000-0005-0000-0000-0000160F0000}"/>
    <cellStyle name="1_Gia_VLQL48_duyet " xfId="1437" xr:uid="{00000000-0005-0000-0000-0000170F0000}"/>
    <cellStyle name="1_Gia_VLQL48_duyet _Book1" xfId="6986" xr:uid="{00000000-0005-0000-0000-0000180F0000}"/>
    <cellStyle name="1_Gia_VLQL48_duyet _Book1_Cầu Cựa Gà" xfId="6987" xr:uid="{00000000-0005-0000-0000-0000190F0000}"/>
    <cellStyle name="1_Gia_VLQL48_duyet _Book1_Du toan san lap - 23-12-2008" xfId="6988" xr:uid="{00000000-0005-0000-0000-00001A0F0000}"/>
    <cellStyle name="1_Gia_VLQL48_duyet _Book1_Duong BT" xfId="6989" xr:uid="{00000000-0005-0000-0000-00001B0F0000}"/>
    <cellStyle name="1_Gia_VLQL48_duyet _Book1_Duong R1 - Dai Phuoc (14-04-2009)" xfId="6990" xr:uid="{00000000-0005-0000-0000-00001C0F0000}"/>
    <cellStyle name="1_Gia_VLQL48_duyet _Cau My Dong" xfId="6992" xr:uid="{00000000-0005-0000-0000-00001D0F0000}"/>
    <cellStyle name="1_Gia_VLQL48_duyet _Cầu Cựa Gà" xfId="6991" xr:uid="{00000000-0005-0000-0000-00001E0F0000}"/>
    <cellStyle name="1_Gia_VLQL48_duyet _DADT-16-11" xfId="6993" xr:uid="{00000000-0005-0000-0000-00001F0F0000}"/>
    <cellStyle name="1_Gia_VLQL48_duyet _dtK0-K3 _22_11_07" xfId="6994" xr:uid="{00000000-0005-0000-0000-0000200F0000}"/>
    <cellStyle name="1_Gia_VLQL48_duyet _Du toan san lap - 23-12-2008" xfId="6995" xr:uid="{00000000-0005-0000-0000-0000210F0000}"/>
    <cellStyle name="1_Gia_VLQL48_duyet _Duong BT" xfId="6996" xr:uid="{00000000-0005-0000-0000-0000220F0000}"/>
    <cellStyle name="1_Gia_VLQL48_duyet _Dutoan-10-6-08-tinh lai chi phi kiem toan" xfId="6997" xr:uid="{00000000-0005-0000-0000-0000230F0000}"/>
    <cellStyle name="1_Gia_VLQL48_duyet _Goi 06-TL127 cau (12.06.07)" xfId="6998" xr:uid="{00000000-0005-0000-0000-0000240F0000}"/>
    <cellStyle name="1_Gia_VLQL48_duyet _Lai Ha" xfId="6999" xr:uid="{00000000-0005-0000-0000-0000250F0000}"/>
    <cellStyle name="1_Gia_VLQL48_duyet _Lai Ha_Rev1" xfId="7000" xr:uid="{00000000-0005-0000-0000-0000260F0000}"/>
    <cellStyle name="1_Gia_VLQL48_duyet _N6_25-11-2008_PHAN DUONG" xfId="7001" xr:uid="{00000000-0005-0000-0000-0000270F0000}"/>
    <cellStyle name="1_GIA-DUTHAU" xfId="7002" xr:uid="{00000000-0005-0000-0000-0000280F0000}"/>
    <cellStyle name="1_GIA-DUTHAUsuaNS" xfId="7003" xr:uid="{00000000-0005-0000-0000-0000290F0000}"/>
    <cellStyle name="1_GIA-DUTHAUsuaNS_06.THOPkluongTINH LAI thang11-2007-2" xfId="7004" xr:uid="{00000000-0005-0000-0000-00002A0F0000}"/>
    <cellStyle name="1_GIA-DUTHAUsuaNS_Book1" xfId="7005" xr:uid="{00000000-0005-0000-0000-00002B0F0000}"/>
    <cellStyle name="1_GIA-DUTHAUsuaNS_DADT-16-11" xfId="7006" xr:uid="{00000000-0005-0000-0000-00002C0F0000}"/>
    <cellStyle name="1_GIA-DUTHAUsuaNS_dtK0-K3 _22_11_07" xfId="7007" xr:uid="{00000000-0005-0000-0000-00002D0F0000}"/>
    <cellStyle name="1_GIA-DUTHAUsuaNS_KL HOTHU" xfId="7008" xr:uid="{00000000-0005-0000-0000-00002E0F0000}"/>
    <cellStyle name="1_GIA-DUTHAUsuaNS_KL nen_s" xfId="7009" xr:uid="{00000000-0005-0000-0000-00002F0F0000}"/>
    <cellStyle name="1_GIA-DUTHAUsuaNS_pkhai-kl-8" xfId="7010" xr:uid="{00000000-0005-0000-0000-0000300F0000}"/>
    <cellStyle name="1_Giao khoan thu" xfId="7011" xr:uid="{00000000-0005-0000-0000-0000310F0000}"/>
    <cellStyle name="1_Hoi Song" xfId="1450" xr:uid="{00000000-0005-0000-0000-0000320F0000}"/>
    <cellStyle name="1_HT-LO" xfId="1451" xr:uid="{00000000-0005-0000-0000-0000330F0000}"/>
    <cellStyle name="1_KL" xfId="1459" xr:uid="{00000000-0005-0000-0000-0000340F0000}"/>
    <cellStyle name="1_KL HOTHU" xfId="7018" xr:uid="{00000000-0005-0000-0000-0000350F0000}"/>
    <cellStyle name="1_KL nen_s" xfId="7019" xr:uid="{00000000-0005-0000-0000-0000360F0000}"/>
    <cellStyle name="1_KL vat tu  chinh phan hoan thien" xfId="1460" xr:uid="{00000000-0005-0000-0000-0000370F0000}"/>
    <cellStyle name="1_KL12-13,16-17" xfId="1461" xr:uid="{00000000-0005-0000-0000-0000380F0000}"/>
    <cellStyle name="1_Kl1-8-05" xfId="1462" xr:uid="{00000000-0005-0000-0000-0000390F0000}"/>
    <cellStyle name="1_Kl6-6-05" xfId="1463" xr:uid="{00000000-0005-0000-0000-00003A0F0000}"/>
    <cellStyle name="1_Kldoan3" xfId="1464" xr:uid="{00000000-0005-0000-0000-00003B0F0000}"/>
    <cellStyle name="1_Klnutgiao" xfId="1465" xr:uid="{00000000-0005-0000-0000-00003C0F0000}"/>
    <cellStyle name="1_KLPA2s" xfId="1466" xr:uid="{00000000-0005-0000-0000-00003D0F0000}"/>
    <cellStyle name="1_KlQdinhduyet" xfId="1467" xr:uid="{00000000-0005-0000-0000-00003E0F0000}"/>
    <cellStyle name="1_KlQdinhduyet_Book1" xfId="7020" xr:uid="{00000000-0005-0000-0000-00003F0F0000}"/>
    <cellStyle name="1_KlQdinhduyet_Book1_Cầu Cựa Gà" xfId="7021" xr:uid="{00000000-0005-0000-0000-0000400F0000}"/>
    <cellStyle name="1_KlQdinhduyet_Book1_Du toan san lap - 23-12-2008" xfId="7022" xr:uid="{00000000-0005-0000-0000-0000410F0000}"/>
    <cellStyle name="1_KlQdinhduyet_Book1_Duong BT" xfId="7023" xr:uid="{00000000-0005-0000-0000-0000420F0000}"/>
    <cellStyle name="1_KlQdinhduyet_Book1_Duong R1 - Dai Phuoc (14-04-2009)" xfId="7024" xr:uid="{00000000-0005-0000-0000-0000430F0000}"/>
    <cellStyle name="1_KlQdinhduyet_Cau My Dong" xfId="7026" xr:uid="{00000000-0005-0000-0000-0000440F0000}"/>
    <cellStyle name="1_KlQdinhduyet_Cầu Cựa Gà" xfId="7025" xr:uid="{00000000-0005-0000-0000-0000450F0000}"/>
    <cellStyle name="1_KlQdinhduyet_DADT-16-11" xfId="7027" xr:uid="{00000000-0005-0000-0000-0000460F0000}"/>
    <cellStyle name="1_KlQdinhduyet_dtK0-K3 _22_11_07" xfId="7028" xr:uid="{00000000-0005-0000-0000-0000470F0000}"/>
    <cellStyle name="1_KlQdinhduyet_Du toan san lap - 23-12-2008" xfId="7029" xr:uid="{00000000-0005-0000-0000-0000480F0000}"/>
    <cellStyle name="1_KlQdinhduyet_Duong BT" xfId="7030" xr:uid="{00000000-0005-0000-0000-0000490F0000}"/>
    <cellStyle name="1_KlQdinhduyet_Dutoan-10-6-08-tinh lai chi phi kiem toan" xfId="7031" xr:uid="{00000000-0005-0000-0000-00004A0F0000}"/>
    <cellStyle name="1_KlQdinhduyet_Goi 06-TL127 cau (12.06.07)" xfId="7032" xr:uid="{00000000-0005-0000-0000-00004B0F0000}"/>
    <cellStyle name="1_KlQdinhduyet_Lai Ha" xfId="7033" xr:uid="{00000000-0005-0000-0000-00004C0F0000}"/>
    <cellStyle name="1_KlQdinhduyet_Lai Ha_Rev1" xfId="7034" xr:uid="{00000000-0005-0000-0000-00004D0F0000}"/>
    <cellStyle name="1_KlQdinhduyet_N6_25-11-2008_PHAN DUONG" xfId="7035" xr:uid="{00000000-0005-0000-0000-00004E0F0000}"/>
    <cellStyle name="1_KlQL4goi5KCS" xfId="1468" xr:uid="{00000000-0005-0000-0000-00004F0F0000}"/>
    <cellStyle name="1_Kltayth" xfId="1469" xr:uid="{00000000-0005-0000-0000-0000500F0000}"/>
    <cellStyle name="1_KltaythQDduyet" xfId="1470" xr:uid="{00000000-0005-0000-0000-0000510F0000}"/>
    <cellStyle name="1_Kluong4-2004" xfId="1471" xr:uid="{00000000-0005-0000-0000-0000520F0000}"/>
    <cellStyle name="1_kluongduong13" xfId="1472" xr:uid="{00000000-0005-0000-0000-0000530F0000}"/>
    <cellStyle name="1_Km13-Km16" xfId="1473" xr:uid="{00000000-0005-0000-0000-0000540F0000}"/>
    <cellStyle name="1_Khoi luong" xfId="1452" xr:uid="{00000000-0005-0000-0000-0000550F0000}"/>
    <cellStyle name="1_Khoi luong doan 1" xfId="1453" xr:uid="{00000000-0005-0000-0000-0000560F0000}"/>
    <cellStyle name="1_Khoi luong doan 2" xfId="1454" xr:uid="{00000000-0005-0000-0000-0000570F0000}"/>
    <cellStyle name="1_Khoi Luong Hoang Truong - Hoang Phu" xfId="1455" xr:uid="{00000000-0005-0000-0000-0000580F0000}"/>
    <cellStyle name="1_Khoi luong Mitac" xfId="7014" xr:uid="{00000000-0005-0000-0000-0000590F0000}"/>
    <cellStyle name="1_Khoi luong nen,tran,vach,khe co gian" xfId="7015" xr:uid="{00000000-0005-0000-0000-00005A0F0000}"/>
    <cellStyle name="1_Khoi luong nen,tran,vach,khe co gian (H3) Que Vo BN" xfId="7016" xr:uid="{00000000-0005-0000-0000-00005B0F0000}"/>
    <cellStyle name="1_Khoi luong tran,son tran,toan bo cau thang" xfId="7017" xr:uid="{00000000-0005-0000-0000-00005C0F0000}"/>
    <cellStyle name="1_Khoi nghi PDPhungPA1" xfId="1456" xr:uid="{00000000-0005-0000-0000-00005D0F0000}"/>
    <cellStyle name="1_khoiluong" xfId="1457" xr:uid="{00000000-0005-0000-0000-00005E0F0000}"/>
    <cellStyle name="1_Khoiluong12-13" xfId="1458" xr:uid="{00000000-0005-0000-0000-00005F0F0000}"/>
    <cellStyle name="1_Luong A6" xfId="1474" xr:uid="{00000000-0005-0000-0000-0000600F0000}"/>
    <cellStyle name="1_LY LICH XIET BU LONG" xfId="7036" xr:uid="{00000000-0005-0000-0000-0000610F0000}"/>
    <cellStyle name="1_LY LICH XIET BU LONG_Phu luc hop dong nuoc thai" xfId="7037" xr:uid="{00000000-0005-0000-0000-0000620F0000}"/>
    <cellStyle name="1_maugiacotaluy" xfId="1475" xr:uid="{00000000-0005-0000-0000-0000630F0000}"/>
    <cellStyle name="1_My Thanh Son Thanh" xfId="1476" xr:uid="{00000000-0005-0000-0000-0000640F0000}"/>
    <cellStyle name="1_NC" xfId="7038" xr:uid="{00000000-0005-0000-0000-0000650F0000}"/>
    <cellStyle name="1_NenmatduongNTs" xfId="1477" xr:uid="{00000000-0005-0000-0000-0000660F0000}"/>
    <cellStyle name="1_ngoainha theo Tien ngay 20-2-2012" xfId="7039" xr:uid="{00000000-0005-0000-0000-0000670F0000}"/>
    <cellStyle name="1_Nhom I" xfId="1478" xr:uid="{00000000-0005-0000-0000-0000680F0000}"/>
    <cellStyle name="1_pkhai-kl-8" xfId="7043" xr:uid="{00000000-0005-0000-0000-0000690F0000}"/>
    <cellStyle name="1_PLHD - t lo 2 Cty 9 " xfId="7044" xr:uid="{00000000-0005-0000-0000-00006A0F0000}"/>
    <cellStyle name="1_Project N.Du" xfId="1481" xr:uid="{00000000-0005-0000-0000-00006B0F0000}"/>
    <cellStyle name="1_Project N.Du.dien" xfId="1482" xr:uid="{00000000-0005-0000-0000-00006C0F0000}"/>
    <cellStyle name="1_Project QL4" xfId="1483" xr:uid="{00000000-0005-0000-0000-00006D0F0000}"/>
    <cellStyle name="1_Project QL4 goi 7" xfId="1484" xr:uid="{00000000-0005-0000-0000-00006E0F0000}"/>
    <cellStyle name="1_Project QL4 goi5" xfId="1485" xr:uid="{00000000-0005-0000-0000-00006F0F0000}"/>
    <cellStyle name="1_Project QL4 goi8" xfId="1486" xr:uid="{00000000-0005-0000-0000-0000700F0000}"/>
    <cellStyle name="1_phichiban" xfId="1479" xr:uid="{00000000-0005-0000-0000-0000710F0000}"/>
    <cellStyle name="1_Phieu TT C.TY BAO NO" xfId="7040" xr:uid="{00000000-0005-0000-0000-0000720F0000}"/>
    <cellStyle name="1_Phu luc HD1" xfId="7041" xr:uid="{00000000-0005-0000-0000-0000730F0000}"/>
    <cellStyle name="1_Phuong an kinh te XM Thang Long" xfId="7042" xr:uid="{00000000-0005-0000-0000-0000740F0000}"/>
    <cellStyle name="1_Phuong an-CKNH (sua) " xfId="1480" xr:uid="{00000000-0005-0000-0000-0000750F0000}"/>
    <cellStyle name="1_QL1A-SUA2005" xfId="7045" xr:uid="{00000000-0005-0000-0000-0000760F0000}"/>
    <cellStyle name="1_Sheet1" xfId="1487" xr:uid="{00000000-0005-0000-0000-0000770F0000}"/>
    <cellStyle name="1_Silo Vung Ang" xfId="7046" xr:uid="{00000000-0005-0000-0000-0000780F0000}"/>
    <cellStyle name="1_siloximang-thau in" xfId="7047" xr:uid="{00000000-0005-0000-0000-0000790F0000}"/>
    <cellStyle name="1_SuoiTon" xfId="7048" xr:uid="{00000000-0005-0000-0000-00007A0F0000}"/>
    <cellStyle name="1_t" xfId="1488" xr:uid="{00000000-0005-0000-0000-00007B0F0000}"/>
    <cellStyle name="1_Tamsan" xfId="7049" xr:uid="{00000000-0005-0000-0000-00007C0F0000}"/>
    <cellStyle name="1_Tamsan_Phu luc hop dong nuoc thai" xfId="7050" xr:uid="{00000000-0005-0000-0000-00007D0F0000}"/>
    <cellStyle name="1_Tay THoa" xfId="1489" xr:uid="{00000000-0005-0000-0000-00007E0F0000}"/>
    <cellStyle name="1_TDTNXP6(duyet)" xfId="1490" xr:uid="{00000000-0005-0000-0000-00007F0F0000}"/>
    <cellStyle name="1_TLMT - E.3 - 19-09-07-rev 02 MR. Duc 241007" xfId="1493" xr:uid="{00000000-0005-0000-0000-0000800F0000}"/>
    <cellStyle name="1_Tong hop DT dieu chinh duong 38-95" xfId="1494" xr:uid="{00000000-0005-0000-0000-0000810F0000}"/>
    <cellStyle name="1_TONG HOP KINH PHI - ND 99" xfId="7061" xr:uid="{00000000-0005-0000-0000-0000820F0000}"/>
    <cellStyle name="1_Tong hop khoi luong duong 557 (30-5-2006)" xfId="1495" xr:uid="{00000000-0005-0000-0000-0000830F0000}"/>
    <cellStyle name="1_Tong muc dau tu" xfId="1496" xr:uid="{00000000-0005-0000-0000-0000840F0000}"/>
    <cellStyle name="1_total" xfId="7062" xr:uid="{00000000-0005-0000-0000-0000850F0000}"/>
    <cellStyle name="1_total_10.24종합" xfId="7063" xr:uid="{00000000-0005-0000-0000-0000860F0000}"/>
    <cellStyle name="1_total_10.24종합_단위수량" xfId="7064" xr:uid="{00000000-0005-0000-0000-0000870F0000}"/>
    <cellStyle name="1_total_10.24종합_단위수량_단위수량산출서" xfId="7065" xr:uid="{00000000-0005-0000-0000-0000880F0000}"/>
    <cellStyle name="1_total_10.24종합_단위수량1" xfId="7066" xr:uid="{00000000-0005-0000-0000-0000890F0000}"/>
    <cellStyle name="1_total_10.24종합_단위수량1_단위수량산출서" xfId="7067" xr:uid="{00000000-0005-0000-0000-00008A0F0000}"/>
    <cellStyle name="1_total_10.24종합_단위수량산출서" xfId="7068" xr:uid="{00000000-0005-0000-0000-00008B0F0000}"/>
    <cellStyle name="1_total_10.24종합_도곡단위수량" xfId="7069" xr:uid="{00000000-0005-0000-0000-00008C0F0000}"/>
    <cellStyle name="1_total_10.24종합_도곡단위수량_단위수량산출서" xfId="7070" xr:uid="{00000000-0005-0000-0000-00008D0F0000}"/>
    <cellStyle name="1_total_10.24종합_수량산출서-11.25" xfId="7071" xr:uid="{00000000-0005-0000-0000-00008E0F0000}"/>
    <cellStyle name="1_total_10.24종합_수량산출서-11.25_단위수량" xfId="7072" xr:uid="{00000000-0005-0000-0000-00008F0F0000}"/>
    <cellStyle name="1_total_10.24종합_수량산출서-11.25_단위수량_단위수량산출서" xfId="7073" xr:uid="{00000000-0005-0000-0000-0000900F0000}"/>
    <cellStyle name="1_total_10.24종합_수량산출서-11.25_단위수량1" xfId="7074" xr:uid="{00000000-0005-0000-0000-0000910F0000}"/>
    <cellStyle name="1_total_10.24종합_수량산출서-11.25_단위수량1_단위수량산출서" xfId="7075" xr:uid="{00000000-0005-0000-0000-0000920F0000}"/>
    <cellStyle name="1_total_10.24종합_수량산출서-11.25_단위수량산출서" xfId="7076" xr:uid="{00000000-0005-0000-0000-0000930F0000}"/>
    <cellStyle name="1_total_10.24종합_수량산출서-11.25_도곡단위수량" xfId="7077" xr:uid="{00000000-0005-0000-0000-0000940F0000}"/>
    <cellStyle name="1_total_10.24종합_수량산출서-11.25_도곡단위수량_단위수량산출서" xfId="7078" xr:uid="{00000000-0005-0000-0000-0000950F0000}"/>
    <cellStyle name="1_total_10.24종합_수량산출서-11.25_철거단위수량" xfId="7079" xr:uid="{00000000-0005-0000-0000-0000960F0000}"/>
    <cellStyle name="1_total_10.24종합_수량산출서-11.25_철거단위수량_단위수량산출서" xfId="7080" xr:uid="{00000000-0005-0000-0000-0000970F0000}"/>
    <cellStyle name="1_total_10.24종합_수량산출서-11.25_한수단위수량" xfId="7081" xr:uid="{00000000-0005-0000-0000-0000980F0000}"/>
    <cellStyle name="1_total_10.24종합_수량산출서-11.25_한수단위수량_단위수량산출서" xfId="7082" xr:uid="{00000000-0005-0000-0000-0000990F0000}"/>
    <cellStyle name="1_total_10.24종합_수량산출서-1201" xfId="7083" xr:uid="{00000000-0005-0000-0000-00009A0F0000}"/>
    <cellStyle name="1_total_10.24종합_수량산출서-1201_단위수량" xfId="7084" xr:uid="{00000000-0005-0000-0000-00009B0F0000}"/>
    <cellStyle name="1_total_10.24종합_수량산출서-1201_단위수량_단위수량산출서" xfId="7085" xr:uid="{00000000-0005-0000-0000-00009C0F0000}"/>
    <cellStyle name="1_total_10.24종합_수량산출서-1201_단위수량1" xfId="7086" xr:uid="{00000000-0005-0000-0000-00009D0F0000}"/>
    <cellStyle name="1_total_10.24종합_수량산출서-1201_단위수량1_단위수량산출서" xfId="7087" xr:uid="{00000000-0005-0000-0000-00009E0F0000}"/>
    <cellStyle name="1_total_10.24종합_수량산출서-1201_단위수량산출서" xfId="7088" xr:uid="{00000000-0005-0000-0000-00009F0F0000}"/>
    <cellStyle name="1_total_10.24종합_수량산출서-1201_도곡단위수량" xfId="7089" xr:uid="{00000000-0005-0000-0000-0000A00F0000}"/>
    <cellStyle name="1_total_10.24종합_수량산출서-1201_도곡단위수량_단위수량산출서" xfId="7090" xr:uid="{00000000-0005-0000-0000-0000A10F0000}"/>
    <cellStyle name="1_total_10.24종합_수량산출서-1201_철거단위수량" xfId="7091" xr:uid="{00000000-0005-0000-0000-0000A20F0000}"/>
    <cellStyle name="1_total_10.24종합_수량산출서-1201_철거단위수량_단위수량산출서" xfId="7092" xr:uid="{00000000-0005-0000-0000-0000A30F0000}"/>
    <cellStyle name="1_total_10.24종합_수량산출서-1201_한수단위수량" xfId="7093" xr:uid="{00000000-0005-0000-0000-0000A40F0000}"/>
    <cellStyle name="1_total_10.24종합_수량산출서-1201_한수단위수량_단위수량산출서" xfId="7094" xr:uid="{00000000-0005-0000-0000-0000A50F0000}"/>
    <cellStyle name="1_total_10.24종합_시설물단위수량" xfId="7095" xr:uid="{00000000-0005-0000-0000-0000A60F0000}"/>
    <cellStyle name="1_total_10.24종합_시설물단위수량_단위수량산출서" xfId="7096" xr:uid="{00000000-0005-0000-0000-0000A70F0000}"/>
    <cellStyle name="1_total_10.24종합_시설물단위수량1" xfId="7097" xr:uid="{00000000-0005-0000-0000-0000A80F0000}"/>
    <cellStyle name="1_total_10.24종합_시설물단위수량1_단위수량산출서" xfId="7098" xr:uid="{00000000-0005-0000-0000-0000A90F0000}"/>
    <cellStyle name="1_total_10.24종합_시설물단위수량1_시설물단위수량" xfId="7099" xr:uid="{00000000-0005-0000-0000-0000AA0F0000}"/>
    <cellStyle name="1_total_10.24종합_시설물단위수량1_시설물단위수량_단위수량산출서" xfId="7100" xr:uid="{00000000-0005-0000-0000-0000AB0F0000}"/>
    <cellStyle name="1_total_10.24종합_오창수량산출서" xfId="7101" xr:uid="{00000000-0005-0000-0000-0000AC0F0000}"/>
    <cellStyle name="1_total_10.24종합_오창수량산출서_단위수량" xfId="7102" xr:uid="{00000000-0005-0000-0000-0000AD0F0000}"/>
    <cellStyle name="1_total_10.24종합_오창수량산출서_단위수량_단위수량산출서" xfId="7103" xr:uid="{00000000-0005-0000-0000-0000AE0F0000}"/>
    <cellStyle name="1_total_10.24종합_오창수량산출서_단위수량1" xfId="7104" xr:uid="{00000000-0005-0000-0000-0000AF0F0000}"/>
    <cellStyle name="1_total_10.24종합_오창수량산출서_단위수량1_단위수량산출서" xfId="7105" xr:uid="{00000000-0005-0000-0000-0000B00F0000}"/>
    <cellStyle name="1_total_10.24종합_오창수량산출서_단위수량산출서" xfId="7106" xr:uid="{00000000-0005-0000-0000-0000B10F0000}"/>
    <cellStyle name="1_total_10.24종합_오창수량산출서_도곡단위수량" xfId="7107" xr:uid="{00000000-0005-0000-0000-0000B20F0000}"/>
    <cellStyle name="1_total_10.24종합_오창수량산출서_도곡단위수량_단위수량산출서" xfId="7108" xr:uid="{00000000-0005-0000-0000-0000B30F0000}"/>
    <cellStyle name="1_total_10.24종합_오창수량산출서_수량산출서-11.25" xfId="7109" xr:uid="{00000000-0005-0000-0000-0000B40F0000}"/>
    <cellStyle name="1_total_10.24종합_오창수량산출서_수량산출서-11.25_단위수량" xfId="7110" xr:uid="{00000000-0005-0000-0000-0000B50F0000}"/>
    <cellStyle name="1_total_10.24종합_오창수량산출서_수량산출서-11.25_단위수량_단위수량산출서" xfId="7111" xr:uid="{00000000-0005-0000-0000-0000B60F0000}"/>
    <cellStyle name="1_total_10.24종합_오창수량산출서_수량산출서-11.25_단위수량1" xfId="7112" xr:uid="{00000000-0005-0000-0000-0000B70F0000}"/>
    <cellStyle name="1_total_10.24종합_오창수량산출서_수량산출서-11.25_단위수량1_단위수량산출서" xfId="7113" xr:uid="{00000000-0005-0000-0000-0000B80F0000}"/>
    <cellStyle name="1_total_10.24종합_오창수량산출서_수량산출서-11.25_단위수량산출서" xfId="7114" xr:uid="{00000000-0005-0000-0000-0000B90F0000}"/>
    <cellStyle name="1_total_10.24종합_오창수량산출서_수량산출서-11.25_도곡단위수량" xfId="7115" xr:uid="{00000000-0005-0000-0000-0000BA0F0000}"/>
    <cellStyle name="1_total_10.24종합_오창수량산출서_수량산출서-11.25_도곡단위수량_단위수량산출서" xfId="7116" xr:uid="{00000000-0005-0000-0000-0000BB0F0000}"/>
    <cellStyle name="1_total_10.24종합_오창수량산출서_수량산출서-11.25_철거단위수량" xfId="7117" xr:uid="{00000000-0005-0000-0000-0000BC0F0000}"/>
    <cellStyle name="1_total_10.24종합_오창수량산출서_수량산출서-11.25_철거단위수량_단위수량산출서" xfId="7118" xr:uid="{00000000-0005-0000-0000-0000BD0F0000}"/>
    <cellStyle name="1_total_10.24종합_오창수량산출서_수량산출서-11.25_한수단위수량" xfId="7119" xr:uid="{00000000-0005-0000-0000-0000BE0F0000}"/>
    <cellStyle name="1_total_10.24종합_오창수량산출서_수량산출서-11.25_한수단위수량_단위수량산출서" xfId="7120" xr:uid="{00000000-0005-0000-0000-0000BF0F0000}"/>
    <cellStyle name="1_total_10.24종합_오창수량산출서_수량산출서-1201" xfId="7121" xr:uid="{00000000-0005-0000-0000-0000C00F0000}"/>
    <cellStyle name="1_total_10.24종합_오창수량산출서_수량산출서-1201_단위수량" xfId="7122" xr:uid="{00000000-0005-0000-0000-0000C10F0000}"/>
    <cellStyle name="1_total_10.24종합_오창수량산출서_수량산출서-1201_단위수량_단위수량산출서" xfId="7123" xr:uid="{00000000-0005-0000-0000-0000C20F0000}"/>
    <cellStyle name="1_total_10.24종합_오창수량산출서_수량산출서-1201_단위수량1" xfId="7124" xr:uid="{00000000-0005-0000-0000-0000C30F0000}"/>
    <cellStyle name="1_total_10.24종합_오창수량산출서_수량산출서-1201_단위수량1_단위수량산출서" xfId="7125" xr:uid="{00000000-0005-0000-0000-0000C40F0000}"/>
    <cellStyle name="1_total_10.24종합_오창수량산출서_수량산출서-1201_단위수량산출서" xfId="7126" xr:uid="{00000000-0005-0000-0000-0000C50F0000}"/>
    <cellStyle name="1_total_10.24종합_오창수량산출서_수량산출서-1201_도곡단위수량" xfId="7127" xr:uid="{00000000-0005-0000-0000-0000C60F0000}"/>
    <cellStyle name="1_total_10.24종합_오창수량산출서_수량산출서-1201_도곡단위수량_단위수량산출서" xfId="7128" xr:uid="{00000000-0005-0000-0000-0000C70F0000}"/>
    <cellStyle name="1_total_10.24종합_오창수량산출서_수량산출서-1201_철거단위수량" xfId="7129" xr:uid="{00000000-0005-0000-0000-0000C80F0000}"/>
    <cellStyle name="1_total_10.24종합_오창수량산출서_수량산출서-1201_철거단위수량_단위수량산출서" xfId="7130" xr:uid="{00000000-0005-0000-0000-0000C90F0000}"/>
    <cellStyle name="1_total_10.24종합_오창수량산출서_수량산출서-1201_한수단위수량" xfId="7131" xr:uid="{00000000-0005-0000-0000-0000CA0F0000}"/>
    <cellStyle name="1_total_10.24종합_오창수량산출서_수량산출서-1201_한수단위수량_단위수량산출서" xfId="7132" xr:uid="{00000000-0005-0000-0000-0000CB0F0000}"/>
    <cellStyle name="1_total_10.24종합_오창수량산출서_시설물단위수량" xfId="7133" xr:uid="{00000000-0005-0000-0000-0000CC0F0000}"/>
    <cellStyle name="1_total_10.24종합_오창수량산출서_시설물단위수량_단위수량산출서" xfId="7134" xr:uid="{00000000-0005-0000-0000-0000CD0F0000}"/>
    <cellStyle name="1_total_10.24종합_오창수량산출서_시설물단위수량1" xfId="7135" xr:uid="{00000000-0005-0000-0000-0000CE0F0000}"/>
    <cellStyle name="1_total_10.24종합_오창수량산출서_시설물단위수량1_단위수량산출서" xfId="7136" xr:uid="{00000000-0005-0000-0000-0000CF0F0000}"/>
    <cellStyle name="1_total_10.24종합_오창수량산출서_시설물단위수량1_시설물단위수량" xfId="7137" xr:uid="{00000000-0005-0000-0000-0000D00F0000}"/>
    <cellStyle name="1_total_10.24종합_오창수량산출서_시설물단위수량1_시설물단위수량_단위수량산출서" xfId="7138" xr:uid="{00000000-0005-0000-0000-0000D10F0000}"/>
    <cellStyle name="1_total_10.24종합_오창수량산출서_철거단위수량" xfId="7139" xr:uid="{00000000-0005-0000-0000-0000D20F0000}"/>
    <cellStyle name="1_total_10.24종합_오창수량산출서_철거단위수량_단위수량산출서" xfId="7140" xr:uid="{00000000-0005-0000-0000-0000D30F0000}"/>
    <cellStyle name="1_total_10.24종합_오창수량산출서_한수단위수량" xfId="7141" xr:uid="{00000000-0005-0000-0000-0000D40F0000}"/>
    <cellStyle name="1_total_10.24종합_오창수량산출서_한수단위수량_단위수량산출서" xfId="7142" xr:uid="{00000000-0005-0000-0000-0000D50F0000}"/>
    <cellStyle name="1_total_10.24종합_철거단위수량" xfId="7143" xr:uid="{00000000-0005-0000-0000-0000D60F0000}"/>
    <cellStyle name="1_total_10.24종합_철거단위수량_단위수량산출서" xfId="7144" xr:uid="{00000000-0005-0000-0000-0000D70F0000}"/>
    <cellStyle name="1_total_10.24종합_한수단위수량" xfId="7145" xr:uid="{00000000-0005-0000-0000-0000D80F0000}"/>
    <cellStyle name="1_total_10.24종합_한수단위수량_단위수량산출서" xfId="7146" xr:uid="{00000000-0005-0000-0000-0000D90F0000}"/>
    <cellStyle name="1_total_골프장수목" xfId="7147" xr:uid="{00000000-0005-0000-0000-0000DA0F0000}"/>
    <cellStyle name="1_total_관로시설물" xfId="7148" xr:uid="{00000000-0005-0000-0000-0000DB0F0000}"/>
    <cellStyle name="1_total_관로시설물_단위수량" xfId="7149" xr:uid="{00000000-0005-0000-0000-0000DC0F0000}"/>
    <cellStyle name="1_total_관로시설물_단위수량_단위수량산출서" xfId="7150" xr:uid="{00000000-0005-0000-0000-0000DD0F0000}"/>
    <cellStyle name="1_total_관로시설물_단위수량1" xfId="7151" xr:uid="{00000000-0005-0000-0000-0000DE0F0000}"/>
    <cellStyle name="1_total_관로시설물_단위수량1_단위수량산출서" xfId="7152" xr:uid="{00000000-0005-0000-0000-0000DF0F0000}"/>
    <cellStyle name="1_total_관로시설물_단위수량산출서" xfId="7153" xr:uid="{00000000-0005-0000-0000-0000E00F0000}"/>
    <cellStyle name="1_total_관로시설물_도곡단위수량" xfId="7154" xr:uid="{00000000-0005-0000-0000-0000E10F0000}"/>
    <cellStyle name="1_total_관로시설물_도곡단위수량_단위수량산출서" xfId="7155" xr:uid="{00000000-0005-0000-0000-0000E20F0000}"/>
    <cellStyle name="1_total_관로시설물_수량산출서-11.25" xfId="7156" xr:uid="{00000000-0005-0000-0000-0000E30F0000}"/>
    <cellStyle name="1_total_관로시설물_수량산출서-11.25_단위수량" xfId="7157" xr:uid="{00000000-0005-0000-0000-0000E40F0000}"/>
    <cellStyle name="1_total_관로시설물_수량산출서-11.25_단위수량_단위수량산출서" xfId="7158" xr:uid="{00000000-0005-0000-0000-0000E50F0000}"/>
    <cellStyle name="1_total_관로시설물_수량산출서-11.25_단위수량1" xfId="7159" xr:uid="{00000000-0005-0000-0000-0000E60F0000}"/>
    <cellStyle name="1_total_관로시설물_수량산출서-11.25_단위수량1_단위수량산출서" xfId="7160" xr:uid="{00000000-0005-0000-0000-0000E70F0000}"/>
    <cellStyle name="1_total_관로시설물_수량산출서-11.25_단위수량산출서" xfId="7161" xr:uid="{00000000-0005-0000-0000-0000E80F0000}"/>
    <cellStyle name="1_total_관로시설물_수량산출서-11.25_도곡단위수량" xfId="7162" xr:uid="{00000000-0005-0000-0000-0000E90F0000}"/>
    <cellStyle name="1_total_관로시설물_수량산출서-11.25_도곡단위수량_단위수량산출서" xfId="7163" xr:uid="{00000000-0005-0000-0000-0000EA0F0000}"/>
    <cellStyle name="1_total_관로시설물_수량산출서-11.25_철거단위수량" xfId="7164" xr:uid="{00000000-0005-0000-0000-0000EB0F0000}"/>
    <cellStyle name="1_total_관로시설물_수량산출서-11.25_철거단위수량_단위수량산출서" xfId="7165" xr:uid="{00000000-0005-0000-0000-0000EC0F0000}"/>
    <cellStyle name="1_total_관로시설물_수량산출서-11.25_한수단위수량" xfId="7166" xr:uid="{00000000-0005-0000-0000-0000ED0F0000}"/>
    <cellStyle name="1_total_관로시설물_수량산출서-11.25_한수단위수량_단위수량산출서" xfId="7167" xr:uid="{00000000-0005-0000-0000-0000EE0F0000}"/>
    <cellStyle name="1_total_관로시설물_수량산출서-1201" xfId="7168" xr:uid="{00000000-0005-0000-0000-0000EF0F0000}"/>
    <cellStyle name="1_total_관로시설물_수량산출서-1201_단위수량" xfId="7169" xr:uid="{00000000-0005-0000-0000-0000F00F0000}"/>
    <cellStyle name="1_total_관로시설물_수량산출서-1201_단위수량_단위수량산출서" xfId="7170" xr:uid="{00000000-0005-0000-0000-0000F10F0000}"/>
    <cellStyle name="1_total_관로시설물_수량산출서-1201_단위수량1" xfId="7171" xr:uid="{00000000-0005-0000-0000-0000F20F0000}"/>
    <cellStyle name="1_total_관로시설물_수량산출서-1201_단위수량1_단위수량산출서" xfId="7172" xr:uid="{00000000-0005-0000-0000-0000F30F0000}"/>
    <cellStyle name="1_total_관로시설물_수량산출서-1201_단위수량산출서" xfId="7173" xr:uid="{00000000-0005-0000-0000-0000F40F0000}"/>
    <cellStyle name="1_total_관로시설물_수량산출서-1201_도곡단위수량" xfId="7174" xr:uid="{00000000-0005-0000-0000-0000F50F0000}"/>
    <cellStyle name="1_total_관로시설물_수량산출서-1201_도곡단위수량_단위수량산출서" xfId="7175" xr:uid="{00000000-0005-0000-0000-0000F60F0000}"/>
    <cellStyle name="1_total_관로시설물_수량산출서-1201_철거단위수량" xfId="7176" xr:uid="{00000000-0005-0000-0000-0000F70F0000}"/>
    <cellStyle name="1_total_관로시설물_수량산출서-1201_철거단위수량_단위수량산출서" xfId="7177" xr:uid="{00000000-0005-0000-0000-0000F80F0000}"/>
    <cellStyle name="1_total_관로시설물_수량산출서-1201_한수단위수량" xfId="7178" xr:uid="{00000000-0005-0000-0000-0000F90F0000}"/>
    <cellStyle name="1_total_관로시설물_수량산출서-1201_한수단위수량_단위수량산출서" xfId="7179" xr:uid="{00000000-0005-0000-0000-0000FA0F0000}"/>
    <cellStyle name="1_total_관로시설물_시설물단위수량" xfId="7180" xr:uid="{00000000-0005-0000-0000-0000FB0F0000}"/>
    <cellStyle name="1_total_관로시설물_시설물단위수량_단위수량산출서" xfId="7181" xr:uid="{00000000-0005-0000-0000-0000FC0F0000}"/>
    <cellStyle name="1_total_관로시설물_시설물단위수량1" xfId="7182" xr:uid="{00000000-0005-0000-0000-0000FD0F0000}"/>
    <cellStyle name="1_total_관로시설물_시설물단위수량1_단위수량산출서" xfId="7183" xr:uid="{00000000-0005-0000-0000-0000FE0F0000}"/>
    <cellStyle name="1_total_관로시설물_시설물단위수량1_시설물단위수량" xfId="7184" xr:uid="{00000000-0005-0000-0000-0000FF0F0000}"/>
    <cellStyle name="1_total_관로시설물_시설물단위수량1_시설물단위수량_단위수량산출서" xfId="7185" xr:uid="{00000000-0005-0000-0000-000000100000}"/>
    <cellStyle name="1_total_관로시설물_오창수량산출서" xfId="7186" xr:uid="{00000000-0005-0000-0000-000001100000}"/>
    <cellStyle name="1_total_관로시설물_오창수량산출서_단위수량" xfId="7187" xr:uid="{00000000-0005-0000-0000-000002100000}"/>
    <cellStyle name="1_total_관로시설물_오창수량산출서_단위수량_단위수량산출서" xfId="7188" xr:uid="{00000000-0005-0000-0000-000003100000}"/>
    <cellStyle name="1_total_관로시설물_오창수량산출서_단위수량1" xfId="7189" xr:uid="{00000000-0005-0000-0000-000004100000}"/>
    <cellStyle name="1_total_관로시설물_오창수량산출서_단위수량1_단위수량산출서" xfId="7190" xr:uid="{00000000-0005-0000-0000-000005100000}"/>
    <cellStyle name="1_total_관로시설물_오창수량산출서_단위수량산출서" xfId="7191" xr:uid="{00000000-0005-0000-0000-000006100000}"/>
    <cellStyle name="1_total_관로시설물_오창수량산출서_도곡단위수량" xfId="7192" xr:uid="{00000000-0005-0000-0000-000007100000}"/>
    <cellStyle name="1_total_관로시설물_오창수량산출서_도곡단위수량_단위수량산출서" xfId="7193" xr:uid="{00000000-0005-0000-0000-000008100000}"/>
    <cellStyle name="1_total_관로시설물_오창수량산출서_수량산출서-11.25" xfId="7194" xr:uid="{00000000-0005-0000-0000-000009100000}"/>
    <cellStyle name="1_total_관로시설물_오창수량산출서_수량산출서-11.25_단위수량" xfId="7195" xr:uid="{00000000-0005-0000-0000-00000A100000}"/>
    <cellStyle name="1_total_관로시설물_오창수량산출서_수량산출서-11.25_단위수량_단위수량산출서" xfId="7196" xr:uid="{00000000-0005-0000-0000-00000B100000}"/>
    <cellStyle name="1_total_관로시설물_오창수량산출서_수량산출서-11.25_단위수량1" xfId="7197" xr:uid="{00000000-0005-0000-0000-00000C100000}"/>
    <cellStyle name="1_total_관로시설물_오창수량산출서_수량산출서-11.25_단위수량1_단위수량산출서" xfId="7198" xr:uid="{00000000-0005-0000-0000-00000D100000}"/>
    <cellStyle name="1_total_관로시설물_오창수량산출서_수량산출서-11.25_단위수량산출서" xfId="7199" xr:uid="{00000000-0005-0000-0000-00000E100000}"/>
    <cellStyle name="1_total_관로시설물_오창수량산출서_수량산출서-11.25_도곡단위수량" xfId="7200" xr:uid="{00000000-0005-0000-0000-00000F100000}"/>
    <cellStyle name="1_total_관로시설물_오창수량산출서_수량산출서-11.25_도곡단위수량_단위수량산출서" xfId="7201" xr:uid="{00000000-0005-0000-0000-000010100000}"/>
    <cellStyle name="1_total_관로시설물_오창수량산출서_수량산출서-11.25_철거단위수량" xfId="7202" xr:uid="{00000000-0005-0000-0000-000011100000}"/>
    <cellStyle name="1_total_관로시설물_오창수량산출서_수량산출서-11.25_철거단위수량_단위수량산출서" xfId="7203" xr:uid="{00000000-0005-0000-0000-000012100000}"/>
    <cellStyle name="1_total_관로시설물_오창수량산출서_수량산출서-11.25_한수단위수량" xfId="7204" xr:uid="{00000000-0005-0000-0000-000013100000}"/>
    <cellStyle name="1_total_관로시설물_오창수량산출서_수량산출서-11.25_한수단위수량_단위수량산출서" xfId="7205" xr:uid="{00000000-0005-0000-0000-000014100000}"/>
    <cellStyle name="1_total_관로시설물_오창수량산출서_수량산출서-1201" xfId="7206" xr:uid="{00000000-0005-0000-0000-000015100000}"/>
    <cellStyle name="1_total_관로시설물_오창수량산출서_수량산출서-1201_단위수량" xfId="7207" xr:uid="{00000000-0005-0000-0000-000016100000}"/>
    <cellStyle name="1_total_관로시설물_오창수량산출서_수량산출서-1201_단위수량_단위수량산출서" xfId="7208" xr:uid="{00000000-0005-0000-0000-000017100000}"/>
    <cellStyle name="1_total_관로시설물_오창수량산출서_수량산출서-1201_단위수량1" xfId="7209" xr:uid="{00000000-0005-0000-0000-000018100000}"/>
    <cellStyle name="1_total_관로시설물_오창수량산출서_수량산출서-1201_단위수량1_단위수량산출서" xfId="7210" xr:uid="{00000000-0005-0000-0000-000019100000}"/>
    <cellStyle name="1_total_관로시설물_오창수량산출서_수량산출서-1201_단위수량산출서" xfId="7211" xr:uid="{00000000-0005-0000-0000-00001A100000}"/>
    <cellStyle name="1_total_관로시설물_오창수량산출서_수량산출서-1201_도곡단위수량" xfId="7212" xr:uid="{00000000-0005-0000-0000-00001B100000}"/>
    <cellStyle name="1_total_관로시설물_오창수량산출서_수량산출서-1201_도곡단위수량_단위수량산출서" xfId="7213" xr:uid="{00000000-0005-0000-0000-00001C100000}"/>
    <cellStyle name="1_total_관로시설물_오창수량산출서_수량산출서-1201_철거단위수량" xfId="7214" xr:uid="{00000000-0005-0000-0000-00001D100000}"/>
    <cellStyle name="1_total_관로시설물_오창수량산출서_수량산출서-1201_철거단위수량_단위수량산출서" xfId="7215" xr:uid="{00000000-0005-0000-0000-00001E100000}"/>
    <cellStyle name="1_total_관로시설물_오창수량산출서_수량산출서-1201_한수단위수량" xfId="7216" xr:uid="{00000000-0005-0000-0000-00001F100000}"/>
    <cellStyle name="1_total_관로시설물_오창수량산출서_수량산출서-1201_한수단위수량_단위수량산출서" xfId="7217" xr:uid="{00000000-0005-0000-0000-000020100000}"/>
    <cellStyle name="1_total_관로시설물_오창수량산출서_시설물단위수량" xfId="7218" xr:uid="{00000000-0005-0000-0000-000021100000}"/>
    <cellStyle name="1_total_관로시설물_오창수량산출서_시설물단위수량_단위수량산출서" xfId="7219" xr:uid="{00000000-0005-0000-0000-000022100000}"/>
    <cellStyle name="1_total_관로시설물_오창수량산출서_시설물단위수량1" xfId="7220" xr:uid="{00000000-0005-0000-0000-000023100000}"/>
    <cellStyle name="1_total_관로시설물_오창수량산출서_시설물단위수량1_단위수량산출서" xfId="7221" xr:uid="{00000000-0005-0000-0000-000024100000}"/>
    <cellStyle name="1_total_관로시설물_오창수량산출서_시설물단위수량1_시설물단위수량" xfId="7222" xr:uid="{00000000-0005-0000-0000-000025100000}"/>
    <cellStyle name="1_total_관로시설물_오창수량산출서_시설물단위수량1_시설물단위수량_단위수량산출서" xfId="7223" xr:uid="{00000000-0005-0000-0000-000026100000}"/>
    <cellStyle name="1_total_관로시설물_오창수량산출서_철거단위수량" xfId="7224" xr:uid="{00000000-0005-0000-0000-000027100000}"/>
    <cellStyle name="1_total_관로시설물_오창수량산출서_철거단위수량_단위수량산출서" xfId="7225" xr:uid="{00000000-0005-0000-0000-000028100000}"/>
    <cellStyle name="1_total_관로시설물_오창수량산출서_한수단위수량" xfId="7226" xr:uid="{00000000-0005-0000-0000-000029100000}"/>
    <cellStyle name="1_total_관로시설물_오창수량산출서_한수단위수량_단위수량산출서" xfId="7227" xr:uid="{00000000-0005-0000-0000-00002A100000}"/>
    <cellStyle name="1_total_관로시설물_철거단위수량" xfId="7228" xr:uid="{00000000-0005-0000-0000-00002B100000}"/>
    <cellStyle name="1_total_관로시설물_철거단위수량_단위수량산출서" xfId="7229" xr:uid="{00000000-0005-0000-0000-00002C100000}"/>
    <cellStyle name="1_total_관로시설물_한수단위수량" xfId="7230" xr:uid="{00000000-0005-0000-0000-00002D100000}"/>
    <cellStyle name="1_total_관로시설물_한수단위수량_단위수량산출서" xfId="7231" xr:uid="{00000000-0005-0000-0000-00002E100000}"/>
    <cellStyle name="1_total_구로리총괄내역" xfId="7232" xr:uid="{00000000-0005-0000-0000-00002F100000}"/>
    <cellStyle name="1_total_구로리총괄내역_구로리설계예산서1029" xfId="7233" xr:uid="{00000000-0005-0000-0000-000030100000}"/>
    <cellStyle name="1_total_구로리총괄내역_구로리설계예산서1118준공" xfId="7234" xr:uid="{00000000-0005-0000-0000-000031100000}"/>
    <cellStyle name="1_total_구로리총괄내역_구로리설계예산서조경" xfId="7235" xr:uid="{00000000-0005-0000-0000-000032100000}"/>
    <cellStyle name="1_total_구로리총괄내역_구로리어린이공원예산서(조경)1125" xfId="7236" xr:uid="{00000000-0005-0000-0000-000033100000}"/>
    <cellStyle name="1_total_구로리총괄내역_내역서" xfId="7237" xr:uid="{00000000-0005-0000-0000-000034100000}"/>
    <cellStyle name="1_total_구로리총괄내역_노임단가표" xfId="7238" xr:uid="{00000000-0005-0000-0000-000035100000}"/>
    <cellStyle name="1_total_구로리총괄내역_수도권매립지" xfId="7239" xr:uid="{00000000-0005-0000-0000-000036100000}"/>
    <cellStyle name="1_total_구로리총괄내역_수도권매립지1004(발주용)" xfId="7240" xr:uid="{00000000-0005-0000-0000-000037100000}"/>
    <cellStyle name="1_total_구로리총괄내역_일신건영설계예산서(0211)" xfId="7241" xr:uid="{00000000-0005-0000-0000-000038100000}"/>
    <cellStyle name="1_total_구로리총괄내역_일위대가" xfId="7242" xr:uid="{00000000-0005-0000-0000-000039100000}"/>
    <cellStyle name="1_total_구로리총괄내역_자재단가표" xfId="7243" xr:uid="{00000000-0005-0000-0000-00003A100000}"/>
    <cellStyle name="1_total_구로리총괄내역_장안초등학교내역0814" xfId="7244" xr:uid="{00000000-0005-0000-0000-00003B100000}"/>
    <cellStyle name="1_total_구조물,조형물,수목보호" xfId="7245" xr:uid="{00000000-0005-0000-0000-00003C100000}"/>
    <cellStyle name="1_total_구조물,조형물,수목보호_단위수량" xfId="7246" xr:uid="{00000000-0005-0000-0000-00003D100000}"/>
    <cellStyle name="1_total_구조물,조형물,수목보호_단위수량_단위수량산출서" xfId="7247" xr:uid="{00000000-0005-0000-0000-00003E100000}"/>
    <cellStyle name="1_total_구조물,조형물,수목보호_단위수량1" xfId="7248" xr:uid="{00000000-0005-0000-0000-00003F100000}"/>
    <cellStyle name="1_total_구조물,조형물,수목보호_단위수량1_단위수량산출서" xfId="7249" xr:uid="{00000000-0005-0000-0000-000040100000}"/>
    <cellStyle name="1_total_구조물,조형물,수목보호_단위수량산출서" xfId="7250" xr:uid="{00000000-0005-0000-0000-000041100000}"/>
    <cellStyle name="1_total_구조물,조형물,수목보호_도곡단위수량" xfId="7251" xr:uid="{00000000-0005-0000-0000-000042100000}"/>
    <cellStyle name="1_total_구조물,조형물,수목보호_도곡단위수량_단위수량산출서" xfId="7252" xr:uid="{00000000-0005-0000-0000-000043100000}"/>
    <cellStyle name="1_total_구조물,조형물,수목보호_수량산출서-11.25" xfId="7253" xr:uid="{00000000-0005-0000-0000-000044100000}"/>
    <cellStyle name="1_total_구조물,조형물,수목보호_수량산출서-11.25_단위수량" xfId="7254" xr:uid="{00000000-0005-0000-0000-000045100000}"/>
    <cellStyle name="1_total_구조물,조형물,수목보호_수량산출서-11.25_단위수량_단위수량산출서" xfId="7255" xr:uid="{00000000-0005-0000-0000-000046100000}"/>
    <cellStyle name="1_total_구조물,조형물,수목보호_수량산출서-11.25_단위수량1" xfId="7256" xr:uid="{00000000-0005-0000-0000-000047100000}"/>
    <cellStyle name="1_total_구조물,조형물,수목보호_수량산출서-11.25_단위수량1_단위수량산출서" xfId="7257" xr:uid="{00000000-0005-0000-0000-000048100000}"/>
    <cellStyle name="1_total_구조물,조형물,수목보호_수량산출서-11.25_단위수량산출서" xfId="7258" xr:uid="{00000000-0005-0000-0000-000049100000}"/>
    <cellStyle name="1_total_구조물,조형물,수목보호_수량산출서-11.25_도곡단위수량" xfId="7259" xr:uid="{00000000-0005-0000-0000-00004A100000}"/>
    <cellStyle name="1_total_구조물,조형물,수목보호_수량산출서-11.25_도곡단위수량_단위수량산출서" xfId="7260" xr:uid="{00000000-0005-0000-0000-00004B100000}"/>
    <cellStyle name="1_total_구조물,조형물,수목보호_수량산출서-11.25_철거단위수량" xfId="7261" xr:uid="{00000000-0005-0000-0000-00004C100000}"/>
    <cellStyle name="1_total_구조물,조형물,수목보호_수량산출서-11.25_철거단위수량_단위수량산출서" xfId="7262" xr:uid="{00000000-0005-0000-0000-00004D100000}"/>
    <cellStyle name="1_total_구조물,조형물,수목보호_수량산출서-11.25_한수단위수량" xfId="7263" xr:uid="{00000000-0005-0000-0000-00004E100000}"/>
    <cellStyle name="1_total_구조물,조형물,수목보호_수량산출서-11.25_한수단위수량_단위수량산출서" xfId="7264" xr:uid="{00000000-0005-0000-0000-00004F100000}"/>
    <cellStyle name="1_total_구조물,조형물,수목보호_수량산출서-1201" xfId="7265" xr:uid="{00000000-0005-0000-0000-000050100000}"/>
    <cellStyle name="1_total_구조물,조형물,수목보호_수량산출서-1201_단위수량" xfId="7266" xr:uid="{00000000-0005-0000-0000-000051100000}"/>
    <cellStyle name="1_total_구조물,조형물,수목보호_수량산출서-1201_단위수량_단위수량산출서" xfId="7267" xr:uid="{00000000-0005-0000-0000-000052100000}"/>
    <cellStyle name="1_total_구조물,조형물,수목보호_수량산출서-1201_단위수량1" xfId="7268" xr:uid="{00000000-0005-0000-0000-000053100000}"/>
    <cellStyle name="1_total_구조물,조형물,수목보호_수량산출서-1201_단위수량1_단위수량산출서" xfId="7269" xr:uid="{00000000-0005-0000-0000-000054100000}"/>
    <cellStyle name="1_total_구조물,조형물,수목보호_수량산출서-1201_단위수량산출서" xfId="7270" xr:uid="{00000000-0005-0000-0000-000055100000}"/>
    <cellStyle name="1_total_구조물,조형물,수목보호_수량산출서-1201_도곡단위수량" xfId="7271" xr:uid="{00000000-0005-0000-0000-000056100000}"/>
    <cellStyle name="1_total_구조물,조형물,수목보호_수량산출서-1201_도곡단위수량_단위수량산출서" xfId="7272" xr:uid="{00000000-0005-0000-0000-000057100000}"/>
    <cellStyle name="1_total_구조물,조형물,수목보호_수량산출서-1201_철거단위수량" xfId="7273" xr:uid="{00000000-0005-0000-0000-000058100000}"/>
    <cellStyle name="1_total_구조물,조형물,수목보호_수량산출서-1201_철거단위수량_단위수량산출서" xfId="7274" xr:uid="{00000000-0005-0000-0000-000059100000}"/>
    <cellStyle name="1_total_구조물,조형물,수목보호_수량산출서-1201_한수단위수량" xfId="7275" xr:uid="{00000000-0005-0000-0000-00005A100000}"/>
    <cellStyle name="1_total_구조물,조형물,수목보호_수량산출서-1201_한수단위수량_단위수량산출서" xfId="7276" xr:uid="{00000000-0005-0000-0000-00005B100000}"/>
    <cellStyle name="1_total_구조물,조형물,수목보호_시설물단위수량" xfId="7277" xr:uid="{00000000-0005-0000-0000-00005C100000}"/>
    <cellStyle name="1_total_구조물,조형물,수목보호_시설물단위수량_단위수량산출서" xfId="7278" xr:uid="{00000000-0005-0000-0000-00005D100000}"/>
    <cellStyle name="1_total_구조물,조형물,수목보호_시설물단위수량1" xfId="7279" xr:uid="{00000000-0005-0000-0000-00005E100000}"/>
    <cellStyle name="1_total_구조물,조형물,수목보호_시설물단위수량1_단위수량산출서" xfId="7280" xr:uid="{00000000-0005-0000-0000-00005F100000}"/>
    <cellStyle name="1_total_구조물,조형물,수목보호_시설물단위수량1_시설물단위수량" xfId="7281" xr:uid="{00000000-0005-0000-0000-000060100000}"/>
    <cellStyle name="1_total_구조물,조형물,수목보호_시설물단위수량1_시설물단위수량_단위수량산출서" xfId="7282" xr:uid="{00000000-0005-0000-0000-000061100000}"/>
    <cellStyle name="1_total_구조물,조형물,수목보호_오창수량산출서" xfId="7283" xr:uid="{00000000-0005-0000-0000-000062100000}"/>
    <cellStyle name="1_total_구조물,조형물,수목보호_오창수량산출서_단위수량" xfId="7284" xr:uid="{00000000-0005-0000-0000-000063100000}"/>
    <cellStyle name="1_total_구조물,조형물,수목보호_오창수량산출서_단위수량_단위수량산출서" xfId="7285" xr:uid="{00000000-0005-0000-0000-000064100000}"/>
    <cellStyle name="1_total_구조물,조형물,수목보호_오창수량산출서_단위수량1" xfId="7286" xr:uid="{00000000-0005-0000-0000-000065100000}"/>
    <cellStyle name="1_total_구조물,조형물,수목보호_오창수량산출서_단위수량1_단위수량산출서" xfId="7287" xr:uid="{00000000-0005-0000-0000-000066100000}"/>
    <cellStyle name="1_total_구조물,조형물,수목보호_오창수량산출서_단위수량산출서" xfId="7288" xr:uid="{00000000-0005-0000-0000-000067100000}"/>
    <cellStyle name="1_total_구조물,조형물,수목보호_오창수량산출서_도곡단위수량" xfId="7289" xr:uid="{00000000-0005-0000-0000-000068100000}"/>
    <cellStyle name="1_total_구조물,조형물,수목보호_오창수량산출서_도곡단위수량_단위수량산출서" xfId="7290" xr:uid="{00000000-0005-0000-0000-000069100000}"/>
    <cellStyle name="1_total_구조물,조형물,수목보호_오창수량산출서_수량산출서-11.25" xfId="7291" xr:uid="{00000000-0005-0000-0000-00006A100000}"/>
    <cellStyle name="1_total_구조물,조형물,수목보호_오창수량산출서_수량산출서-11.25_단위수량" xfId="7292" xr:uid="{00000000-0005-0000-0000-00006B100000}"/>
    <cellStyle name="1_total_구조물,조형물,수목보호_오창수량산출서_수량산출서-11.25_단위수량_단위수량산출서" xfId="7293" xr:uid="{00000000-0005-0000-0000-00006C100000}"/>
    <cellStyle name="1_total_구조물,조형물,수목보호_오창수량산출서_수량산출서-11.25_단위수량1" xfId="7294" xr:uid="{00000000-0005-0000-0000-00006D100000}"/>
    <cellStyle name="1_total_구조물,조형물,수목보호_오창수량산출서_수량산출서-11.25_단위수량1_단위수량산출서" xfId="7295" xr:uid="{00000000-0005-0000-0000-00006E100000}"/>
    <cellStyle name="1_total_구조물,조형물,수목보호_오창수량산출서_수량산출서-11.25_단위수량산출서" xfId="7296" xr:uid="{00000000-0005-0000-0000-00006F100000}"/>
    <cellStyle name="1_total_구조물,조형물,수목보호_오창수량산출서_수량산출서-11.25_도곡단위수량" xfId="7297" xr:uid="{00000000-0005-0000-0000-000070100000}"/>
    <cellStyle name="1_total_구조물,조형물,수목보호_오창수량산출서_수량산출서-11.25_도곡단위수량_단위수량산출서" xfId="7298" xr:uid="{00000000-0005-0000-0000-000071100000}"/>
    <cellStyle name="1_total_구조물,조형물,수목보호_오창수량산출서_수량산출서-11.25_철거단위수량" xfId="7299" xr:uid="{00000000-0005-0000-0000-000072100000}"/>
    <cellStyle name="1_total_구조물,조형물,수목보호_오창수량산출서_수량산출서-11.25_철거단위수량_단위수량산출서" xfId="7300" xr:uid="{00000000-0005-0000-0000-000073100000}"/>
    <cellStyle name="1_total_구조물,조형물,수목보호_오창수량산출서_수량산출서-11.25_한수단위수량" xfId="7301" xr:uid="{00000000-0005-0000-0000-000074100000}"/>
    <cellStyle name="1_total_구조물,조형물,수목보호_오창수량산출서_수량산출서-11.25_한수단위수량_단위수량산출서" xfId="7302" xr:uid="{00000000-0005-0000-0000-000075100000}"/>
    <cellStyle name="1_total_구조물,조형물,수목보호_오창수량산출서_수량산출서-1201" xfId="7303" xr:uid="{00000000-0005-0000-0000-000076100000}"/>
    <cellStyle name="1_total_구조물,조형물,수목보호_오창수량산출서_수량산출서-1201_단위수량" xfId="7304" xr:uid="{00000000-0005-0000-0000-000077100000}"/>
    <cellStyle name="1_total_구조물,조형물,수목보호_오창수량산출서_수량산출서-1201_단위수량_단위수량산출서" xfId="7305" xr:uid="{00000000-0005-0000-0000-000078100000}"/>
    <cellStyle name="1_total_구조물,조형물,수목보호_오창수량산출서_수량산출서-1201_단위수량1" xfId="7306" xr:uid="{00000000-0005-0000-0000-000079100000}"/>
    <cellStyle name="1_total_구조물,조형물,수목보호_오창수량산출서_수량산출서-1201_단위수량1_단위수량산출서" xfId="7307" xr:uid="{00000000-0005-0000-0000-00007A100000}"/>
    <cellStyle name="1_total_구조물,조형물,수목보호_오창수량산출서_수량산출서-1201_단위수량산출서" xfId="7308" xr:uid="{00000000-0005-0000-0000-00007B100000}"/>
    <cellStyle name="1_total_구조물,조형물,수목보호_오창수량산출서_수량산출서-1201_도곡단위수량" xfId="7309" xr:uid="{00000000-0005-0000-0000-00007C100000}"/>
    <cellStyle name="1_total_구조물,조형물,수목보호_오창수량산출서_수량산출서-1201_도곡단위수량_단위수량산출서" xfId="7310" xr:uid="{00000000-0005-0000-0000-00007D100000}"/>
    <cellStyle name="1_total_구조물,조형물,수목보호_오창수량산출서_수량산출서-1201_철거단위수량" xfId="7311" xr:uid="{00000000-0005-0000-0000-00007E100000}"/>
    <cellStyle name="1_total_구조물,조형물,수목보호_오창수량산출서_수량산출서-1201_철거단위수량_단위수량산출서" xfId="7312" xr:uid="{00000000-0005-0000-0000-00007F100000}"/>
    <cellStyle name="1_total_구조물,조형물,수목보호_오창수량산출서_수량산출서-1201_한수단위수량" xfId="7313" xr:uid="{00000000-0005-0000-0000-000080100000}"/>
    <cellStyle name="1_total_구조물,조형물,수목보호_오창수량산출서_수량산출서-1201_한수단위수량_단위수량산출서" xfId="7314" xr:uid="{00000000-0005-0000-0000-000081100000}"/>
    <cellStyle name="1_total_구조물,조형물,수목보호_오창수량산출서_시설물단위수량" xfId="7315" xr:uid="{00000000-0005-0000-0000-000082100000}"/>
    <cellStyle name="1_total_구조물,조형물,수목보호_오창수량산출서_시설물단위수량_단위수량산출서" xfId="7316" xr:uid="{00000000-0005-0000-0000-000083100000}"/>
    <cellStyle name="1_total_구조물,조형물,수목보호_오창수량산출서_시설물단위수량1" xfId="7317" xr:uid="{00000000-0005-0000-0000-000084100000}"/>
    <cellStyle name="1_total_구조물,조형물,수목보호_오창수량산출서_시설물단위수량1_단위수량산출서" xfId="7318" xr:uid="{00000000-0005-0000-0000-000085100000}"/>
    <cellStyle name="1_total_구조물,조형물,수목보호_오창수량산출서_시설물단위수량1_시설물단위수량" xfId="7319" xr:uid="{00000000-0005-0000-0000-000086100000}"/>
    <cellStyle name="1_total_구조물,조형물,수목보호_오창수량산출서_시설물단위수량1_시설물단위수량_단위수량산출서" xfId="7320" xr:uid="{00000000-0005-0000-0000-000087100000}"/>
    <cellStyle name="1_total_구조물,조형물,수목보호_오창수량산출서_철거단위수량" xfId="7321" xr:uid="{00000000-0005-0000-0000-000088100000}"/>
    <cellStyle name="1_total_구조물,조형물,수목보호_오창수량산출서_철거단위수량_단위수량산출서" xfId="7322" xr:uid="{00000000-0005-0000-0000-000089100000}"/>
    <cellStyle name="1_total_구조물,조형물,수목보호_오창수량산출서_한수단위수량" xfId="7323" xr:uid="{00000000-0005-0000-0000-00008A100000}"/>
    <cellStyle name="1_total_구조물,조형물,수목보호_오창수량산출서_한수단위수량_단위수량산출서" xfId="7324" xr:uid="{00000000-0005-0000-0000-00008B100000}"/>
    <cellStyle name="1_total_구조물,조형물,수목보호_철거단위수량" xfId="7325" xr:uid="{00000000-0005-0000-0000-00008C100000}"/>
    <cellStyle name="1_total_구조물,조형물,수목보호_철거단위수량_단위수량산출서" xfId="7326" xr:uid="{00000000-0005-0000-0000-00008D100000}"/>
    <cellStyle name="1_total_구조물,조형물,수목보호_한수단위수량" xfId="7327" xr:uid="{00000000-0005-0000-0000-00008E100000}"/>
    <cellStyle name="1_total_구조물,조형물,수목보호_한수단위수량_단위수량산출서" xfId="7328" xr:uid="{00000000-0005-0000-0000-00008F100000}"/>
    <cellStyle name="1_total_단위1" xfId="7329" xr:uid="{00000000-0005-0000-0000-000090100000}"/>
    <cellStyle name="1_total_단위수량" xfId="7330" xr:uid="{00000000-0005-0000-0000-000091100000}"/>
    <cellStyle name="1_total_단위수량_단위수량산출서" xfId="7331" xr:uid="{00000000-0005-0000-0000-000092100000}"/>
    <cellStyle name="1_total_단위수량1" xfId="7332" xr:uid="{00000000-0005-0000-0000-000093100000}"/>
    <cellStyle name="1_total_단위수량1_단위수량산출서" xfId="7333" xr:uid="{00000000-0005-0000-0000-000094100000}"/>
    <cellStyle name="1_total_단위수량산출" xfId="7334" xr:uid="{00000000-0005-0000-0000-000095100000}"/>
    <cellStyle name="1_total_단위수량산출_단위수량" xfId="7335" xr:uid="{00000000-0005-0000-0000-000096100000}"/>
    <cellStyle name="1_total_단위수량산출_단위수량_단위수량산출서" xfId="7336" xr:uid="{00000000-0005-0000-0000-000097100000}"/>
    <cellStyle name="1_total_단위수량산출_단위수량1" xfId="7337" xr:uid="{00000000-0005-0000-0000-000098100000}"/>
    <cellStyle name="1_total_단위수량산출_단위수량1_단위수량산출서" xfId="7338" xr:uid="{00000000-0005-0000-0000-000099100000}"/>
    <cellStyle name="1_total_단위수량산출_단위수량산출서" xfId="7339" xr:uid="{00000000-0005-0000-0000-00009A100000}"/>
    <cellStyle name="1_total_단위수량산출_도곡단위수량" xfId="7340" xr:uid="{00000000-0005-0000-0000-00009B100000}"/>
    <cellStyle name="1_total_단위수량산출_도곡단위수량_단위수량산출서" xfId="7341" xr:uid="{00000000-0005-0000-0000-00009C100000}"/>
    <cellStyle name="1_total_단위수량산출_수량산출서-11.25" xfId="7342" xr:uid="{00000000-0005-0000-0000-00009D100000}"/>
    <cellStyle name="1_total_단위수량산출_수량산출서-11.25_단위수량" xfId="7343" xr:uid="{00000000-0005-0000-0000-00009E100000}"/>
    <cellStyle name="1_total_단위수량산출_수량산출서-11.25_단위수량_단위수량산출서" xfId="7344" xr:uid="{00000000-0005-0000-0000-00009F100000}"/>
    <cellStyle name="1_total_단위수량산출_수량산출서-11.25_단위수량1" xfId="7345" xr:uid="{00000000-0005-0000-0000-0000A0100000}"/>
    <cellStyle name="1_total_단위수량산출_수량산출서-11.25_단위수량1_단위수량산출서" xfId="7346" xr:uid="{00000000-0005-0000-0000-0000A1100000}"/>
    <cellStyle name="1_total_단위수량산출_수량산출서-11.25_단위수량산출서" xfId="7347" xr:uid="{00000000-0005-0000-0000-0000A2100000}"/>
    <cellStyle name="1_total_단위수량산출_수량산출서-11.25_도곡단위수량" xfId="7348" xr:uid="{00000000-0005-0000-0000-0000A3100000}"/>
    <cellStyle name="1_total_단위수량산출_수량산출서-11.25_도곡단위수량_단위수량산출서" xfId="7349" xr:uid="{00000000-0005-0000-0000-0000A4100000}"/>
    <cellStyle name="1_total_단위수량산출_수량산출서-11.25_철거단위수량" xfId="7350" xr:uid="{00000000-0005-0000-0000-0000A5100000}"/>
    <cellStyle name="1_total_단위수량산출_수량산출서-11.25_철거단위수량_단위수량산출서" xfId="7351" xr:uid="{00000000-0005-0000-0000-0000A6100000}"/>
    <cellStyle name="1_total_단위수량산출_수량산출서-11.25_한수단위수량" xfId="7352" xr:uid="{00000000-0005-0000-0000-0000A7100000}"/>
    <cellStyle name="1_total_단위수량산출_수량산출서-11.25_한수단위수량_단위수량산출서" xfId="7353" xr:uid="{00000000-0005-0000-0000-0000A8100000}"/>
    <cellStyle name="1_total_단위수량산출_수량산출서-1201" xfId="7354" xr:uid="{00000000-0005-0000-0000-0000A9100000}"/>
    <cellStyle name="1_total_단위수량산출_수량산출서-1201_단위수량" xfId="7355" xr:uid="{00000000-0005-0000-0000-0000AA100000}"/>
    <cellStyle name="1_total_단위수량산출_수량산출서-1201_단위수량_단위수량산출서" xfId="7356" xr:uid="{00000000-0005-0000-0000-0000AB100000}"/>
    <cellStyle name="1_total_단위수량산출_수량산출서-1201_단위수량1" xfId="7357" xr:uid="{00000000-0005-0000-0000-0000AC100000}"/>
    <cellStyle name="1_total_단위수량산출_수량산출서-1201_단위수량1_단위수량산출서" xfId="7358" xr:uid="{00000000-0005-0000-0000-0000AD100000}"/>
    <cellStyle name="1_total_단위수량산출_수량산출서-1201_단위수량산출서" xfId="7359" xr:uid="{00000000-0005-0000-0000-0000AE100000}"/>
    <cellStyle name="1_total_단위수량산출_수량산출서-1201_도곡단위수량" xfId="7360" xr:uid="{00000000-0005-0000-0000-0000AF100000}"/>
    <cellStyle name="1_total_단위수량산출_수량산출서-1201_도곡단위수량_단위수량산출서" xfId="7361" xr:uid="{00000000-0005-0000-0000-0000B0100000}"/>
    <cellStyle name="1_total_단위수량산출_수량산출서-1201_철거단위수량" xfId="7362" xr:uid="{00000000-0005-0000-0000-0000B1100000}"/>
    <cellStyle name="1_total_단위수량산출_수량산출서-1201_철거단위수량_단위수량산출서" xfId="7363" xr:uid="{00000000-0005-0000-0000-0000B2100000}"/>
    <cellStyle name="1_total_단위수량산출_수량산출서-1201_한수단위수량" xfId="7364" xr:uid="{00000000-0005-0000-0000-0000B3100000}"/>
    <cellStyle name="1_total_단위수량산출_수량산출서-1201_한수단위수량_단위수량산출서" xfId="7365" xr:uid="{00000000-0005-0000-0000-0000B4100000}"/>
    <cellStyle name="1_total_단위수량산출_시설물단위수량" xfId="7366" xr:uid="{00000000-0005-0000-0000-0000B5100000}"/>
    <cellStyle name="1_total_단위수량산출_시설물단위수량_단위수량산출서" xfId="7367" xr:uid="{00000000-0005-0000-0000-0000B6100000}"/>
    <cellStyle name="1_total_단위수량산출_시설물단위수량1" xfId="7368" xr:uid="{00000000-0005-0000-0000-0000B7100000}"/>
    <cellStyle name="1_total_단위수량산출_시설물단위수량1_단위수량산출서" xfId="7369" xr:uid="{00000000-0005-0000-0000-0000B8100000}"/>
    <cellStyle name="1_total_단위수량산출_시설물단위수량1_시설물단위수량" xfId="7370" xr:uid="{00000000-0005-0000-0000-0000B9100000}"/>
    <cellStyle name="1_total_단위수량산출_시설물단위수량1_시설물단위수량_단위수량산출서" xfId="7371" xr:uid="{00000000-0005-0000-0000-0000BA100000}"/>
    <cellStyle name="1_total_단위수량산출_오창수량산출서" xfId="7372" xr:uid="{00000000-0005-0000-0000-0000BB100000}"/>
    <cellStyle name="1_total_단위수량산출_오창수량산출서_단위수량" xfId="7373" xr:uid="{00000000-0005-0000-0000-0000BC100000}"/>
    <cellStyle name="1_total_단위수량산출_오창수량산출서_단위수량_단위수량산출서" xfId="7374" xr:uid="{00000000-0005-0000-0000-0000BD100000}"/>
    <cellStyle name="1_total_단위수량산출_오창수량산출서_단위수량1" xfId="7375" xr:uid="{00000000-0005-0000-0000-0000BE100000}"/>
    <cellStyle name="1_total_단위수량산출_오창수량산출서_단위수량1_단위수량산출서" xfId="7376" xr:uid="{00000000-0005-0000-0000-0000BF100000}"/>
    <cellStyle name="1_total_단위수량산출_오창수량산출서_단위수량산출서" xfId="7377" xr:uid="{00000000-0005-0000-0000-0000C0100000}"/>
    <cellStyle name="1_total_단위수량산출_오창수량산출서_도곡단위수량" xfId="7378" xr:uid="{00000000-0005-0000-0000-0000C1100000}"/>
    <cellStyle name="1_total_단위수량산출_오창수량산출서_도곡단위수량_단위수량산출서" xfId="7379" xr:uid="{00000000-0005-0000-0000-0000C2100000}"/>
    <cellStyle name="1_total_단위수량산출_오창수량산출서_수량산출서-11.25" xfId="7380" xr:uid="{00000000-0005-0000-0000-0000C3100000}"/>
    <cellStyle name="1_total_단위수량산출_오창수량산출서_수량산출서-11.25_단위수량" xfId="7381" xr:uid="{00000000-0005-0000-0000-0000C4100000}"/>
    <cellStyle name="1_total_단위수량산출_오창수량산출서_수량산출서-11.25_단위수량_단위수량산출서" xfId="7382" xr:uid="{00000000-0005-0000-0000-0000C5100000}"/>
    <cellStyle name="1_total_단위수량산출_오창수량산출서_수량산출서-11.25_단위수량1" xfId="7383" xr:uid="{00000000-0005-0000-0000-0000C6100000}"/>
    <cellStyle name="1_total_단위수량산출_오창수량산출서_수량산출서-11.25_단위수량1_단위수량산출서" xfId="7384" xr:uid="{00000000-0005-0000-0000-0000C7100000}"/>
    <cellStyle name="1_total_단위수량산출_오창수량산출서_수량산출서-11.25_단위수량산출서" xfId="7385" xr:uid="{00000000-0005-0000-0000-0000C8100000}"/>
    <cellStyle name="1_total_단위수량산출_오창수량산출서_수량산출서-11.25_도곡단위수량" xfId="7386" xr:uid="{00000000-0005-0000-0000-0000C9100000}"/>
    <cellStyle name="1_total_단위수량산출_오창수량산출서_수량산출서-11.25_도곡단위수량_단위수량산출서" xfId="7387" xr:uid="{00000000-0005-0000-0000-0000CA100000}"/>
    <cellStyle name="1_total_단위수량산출_오창수량산출서_수량산출서-11.25_철거단위수량" xfId="7388" xr:uid="{00000000-0005-0000-0000-0000CB100000}"/>
    <cellStyle name="1_total_단위수량산출_오창수량산출서_수량산출서-11.25_철거단위수량_단위수량산출서" xfId="7389" xr:uid="{00000000-0005-0000-0000-0000CC100000}"/>
    <cellStyle name="1_total_단위수량산출_오창수량산출서_수량산출서-11.25_한수단위수량" xfId="7390" xr:uid="{00000000-0005-0000-0000-0000CD100000}"/>
    <cellStyle name="1_total_단위수량산출_오창수량산출서_수량산출서-11.25_한수단위수량_단위수량산출서" xfId="7391" xr:uid="{00000000-0005-0000-0000-0000CE100000}"/>
    <cellStyle name="1_total_단위수량산출_오창수량산출서_수량산출서-1201" xfId="7392" xr:uid="{00000000-0005-0000-0000-0000CF100000}"/>
    <cellStyle name="1_total_단위수량산출_오창수량산출서_수량산출서-1201_단위수량" xfId="7393" xr:uid="{00000000-0005-0000-0000-0000D0100000}"/>
    <cellStyle name="1_total_단위수량산출_오창수량산출서_수량산출서-1201_단위수량_단위수량산출서" xfId="7394" xr:uid="{00000000-0005-0000-0000-0000D1100000}"/>
    <cellStyle name="1_total_단위수량산출_오창수량산출서_수량산출서-1201_단위수량1" xfId="7395" xr:uid="{00000000-0005-0000-0000-0000D2100000}"/>
    <cellStyle name="1_total_단위수량산출_오창수량산출서_수량산출서-1201_단위수량1_단위수량산출서" xfId="7396" xr:uid="{00000000-0005-0000-0000-0000D3100000}"/>
    <cellStyle name="1_total_단위수량산출_오창수량산출서_수량산출서-1201_단위수량산출서" xfId="7397" xr:uid="{00000000-0005-0000-0000-0000D4100000}"/>
    <cellStyle name="1_total_단위수량산출_오창수량산출서_수량산출서-1201_도곡단위수량" xfId="7398" xr:uid="{00000000-0005-0000-0000-0000D5100000}"/>
    <cellStyle name="1_total_단위수량산출_오창수량산출서_수량산출서-1201_도곡단위수량_단위수량산출서" xfId="7399" xr:uid="{00000000-0005-0000-0000-0000D6100000}"/>
    <cellStyle name="1_total_단위수량산출_오창수량산출서_수량산출서-1201_철거단위수량" xfId="7400" xr:uid="{00000000-0005-0000-0000-0000D7100000}"/>
    <cellStyle name="1_total_단위수량산출_오창수량산출서_수량산출서-1201_철거단위수량_단위수량산출서" xfId="7401" xr:uid="{00000000-0005-0000-0000-0000D8100000}"/>
    <cellStyle name="1_total_단위수량산출_오창수량산출서_수량산출서-1201_한수단위수량" xfId="7402" xr:uid="{00000000-0005-0000-0000-0000D9100000}"/>
    <cellStyle name="1_total_단위수량산출_오창수량산출서_수량산출서-1201_한수단위수량_단위수량산출서" xfId="7403" xr:uid="{00000000-0005-0000-0000-0000DA100000}"/>
    <cellStyle name="1_total_단위수량산출_오창수량산출서_시설물단위수량" xfId="7404" xr:uid="{00000000-0005-0000-0000-0000DB100000}"/>
    <cellStyle name="1_total_단위수량산출_오창수량산출서_시설물단위수량_단위수량산출서" xfId="7405" xr:uid="{00000000-0005-0000-0000-0000DC100000}"/>
    <cellStyle name="1_total_단위수량산출_오창수량산출서_시설물단위수량1" xfId="7406" xr:uid="{00000000-0005-0000-0000-0000DD100000}"/>
    <cellStyle name="1_total_단위수량산출_오창수량산출서_시설물단위수량1_단위수량산출서" xfId="7407" xr:uid="{00000000-0005-0000-0000-0000DE100000}"/>
    <cellStyle name="1_total_단위수량산출_오창수량산출서_시설물단위수량1_시설물단위수량" xfId="7408" xr:uid="{00000000-0005-0000-0000-0000DF100000}"/>
    <cellStyle name="1_total_단위수량산출_오창수량산출서_시설물단위수량1_시설물단위수량_단위수량산출서" xfId="7409" xr:uid="{00000000-0005-0000-0000-0000E0100000}"/>
    <cellStyle name="1_total_단위수량산출_오창수량산출서_철거단위수량" xfId="7410" xr:uid="{00000000-0005-0000-0000-0000E1100000}"/>
    <cellStyle name="1_total_단위수량산출_오창수량산출서_철거단위수량_단위수량산출서" xfId="7411" xr:uid="{00000000-0005-0000-0000-0000E2100000}"/>
    <cellStyle name="1_total_단위수량산출_오창수량산출서_한수단위수량" xfId="7412" xr:uid="{00000000-0005-0000-0000-0000E3100000}"/>
    <cellStyle name="1_total_단위수량산출_오창수량산출서_한수단위수량_단위수량산출서" xfId="7413" xr:uid="{00000000-0005-0000-0000-0000E4100000}"/>
    <cellStyle name="1_total_단위수량산출_철거단위수량" xfId="7414" xr:uid="{00000000-0005-0000-0000-0000E5100000}"/>
    <cellStyle name="1_total_단위수량산출_철거단위수량_단위수량산출서" xfId="7415" xr:uid="{00000000-0005-0000-0000-0000E6100000}"/>
    <cellStyle name="1_total_단위수량산출_포장단위수량" xfId="7416" xr:uid="{00000000-0005-0000-0000-0000E7100000}"/>
    <cellStyle name="1_total_단위수량산출_포장단위수량_단위수량산출서" xfId="7417" xr:uid="{00000000-0005-0000-0000-0000E8100000}"/>
    <cellStyle name="1_total_단위수량산출_한수단위수량" xfId="7418" xr:uid="{00000000-0005-0000-0000-0000E9100000}"/>
    <cellStyle name="1_total_단위수량산출_한수단위수량_단위수량산출서" xfId="7419" xr:uid="{00000000-0005-0000-0000-0000EA100000}"/>
    <cellStyle name="1_total_단위수량산출1" xfId="7420" xr:uid="{00000000-0005-0000-0000-0000EB100000}"/>
    <cellStyle name="1_total_단위수량산출-1" xfId="7421" xr:uid="{00000000-0005-0000-0000-0000EC100000}"/>
    <cellStyle name="1_total_단위수량산출1_단위수량" xfId="7422" xr:uid="{00000000-0005-0000-0000-0000ED100000}"/>
    <cellStyle name="1_total_단위수량산출-1_단위수량" xfId="7423" xr:uid="{00000000-0005-0000-0000-0000EE100000}"/>
    <cellStyle name="1_total_단위수량산출1_단위수량_단위수량산출서" xfId="7424" xr:uid="{00000000-0005-0000-0000-0000EF100000}"/>
    <cellStyle name="1_total_단위수량산출-1_단위수량_단위수량산출서" xfId="7425" xr:uid="{00000000-0005-0000-0000-0000F0100000}"/>
    <cellStyle name="1_total_단위수량산출1_단위수량1" xfId="7426" xr:uid="{00000000-0005-0000-0000-0000F1100000}"/>
    <cellStyle name="1_total_단위수량산출-1_단위수량1" xfId="7427" xr:uid="{00000000-0005-0000-0000-0000F2100000}"/>
    <cellStyle name="1_total_단위수량산출1_단위수량1_단위수량산출서" xfId="7428" xr:uid="{00000000-0005-0000-0000-0000F3100000}"/>
    <cellStyle name="1_total_단위수량산출-1_단위수량1_단위수량산출서" xfId="7429" xr:uid="{00000000-0005-0000-0000-0000F4100000}"/>
    <cellStyle name="1_total_단위수량산출1_단위수량산출서" xfId="7430" xr:uid="{00000000-0005-0000-0000-0000F5100000}"/>
    <cellStyle name="1_total_단위수량산출-1_단위수량산출서" xfId="7431" xr:uid="{00000000-0005-0000-0000-0000F6100000}"/>
    <cellStyle name="1_total_단위수량산출1_도곡단위수량" xfId="7432" xr:uid="{00000000-0005-0000-0000-0000F7100000}"/>
    <cellStyle name="1_total_단위수량산출-1_도곡단위수량" xfId="7433" xr:uid="{00000000-0005-0000-0000-0000F8100000}"/>
    <cellStyle name="1_total_단위수량산출1_도곡단위수량_단위수량산출서" xfId="7434" xr:uid="{00000000-0005-0000-0000-0000F9100000}"/>
    <cellStyle name="1_total_단위수량산출-1_도곡단위수량_단위수량산출서" xfId="7435" xr:uid="{00000000-0005-0000-0000-0000FA100000}"/>
    <cellStyle name="1_total_단위수량산출1_수량산출서-11.25" xfId="7436" xr:uid="{00000000-0005-0000-0000-0000FB100000}"/>
    <cellStyle name="1_total_단위수량산출-1_수량산출서-11.25" xfId="7437" xr:uid="{00000000-0005-0000-0000-0000FC100000}"/>
    <cellStyle name="1_total_단위수량산출1_수량산출서-11.25_단위수량" xfId="7438" xr:uid="{00000000-0005-0000-0000-0000FD100000}"/>
    <cellStyle name="1_total_단위수량산출-1_수량산출서-11.25_단위수량" xfId="7439" xr:uid="{00000000-0005-0000-0000-0000FE100000}"/>
    <cellStyle name="1_total_단위수량산출1_수량산출서-11.25_단위수량_단위수량산출서" xfId="7440" xr:uid="{00000000-0005-0000-0000-0000FF100000}"/>
    <cellStyle name="1_total_단위수량산출-1_수량산출서-11.25_단위수량_단위수량산출서" xfId="7441" xr:uid="{00000000-0005-0000-0000-000000110000}"/>
    <cellStyle name="1_total_단위수량산출1_수량산출서-11.25_단위수량1" xfId="7442" xr:uid="{00000000-0005-0000-0000-000001110000}"/>
    <cellStyle name="1_total_단위수량산출-1_수량산출서-11.25_단위수량1" xfId="7443" xr:uid="{00000000-0005-0000-0000-000002110000}"/>
    <cellStyle name="1_total_단위수량산출1_수량산출서-11.25_단위수량1_단위수량산출서" xfId="7444" xr:uid="{00000000-0005-0000-0000-000003110000}"/>
    <cellStyle name="1_total_단위수량산출-1_수량산출서-11.25_단위수량1_단위수량산출서" xfId="7445" xr:uid="{00000000-0005-0000-0000-000004110000}"/>
    <cellStyle name="1_total_단위수량산출1_수량산출서-11.25_단위수량산출서" xfId="7446" xr:uid="{00000000-0005-0000-0000-000005110000}"/>
    <cellStyle name="1_total_단위수량산출-1_수량산출서-11.25_단위수량산출서" xfId="7447" xr:uid="{00000000-0005-0000-0000-000006110000}"/>
    <cellStyle name="1_total_단위수량산출1_수량산출서-11.25_도곡단위수량" xfId="7448" xr:uid="{00000000-0005-0000-0000-000007110000}"/>
    <cellStyle name="1_total_단위수량산출-1_수량산출서-11.25_도곡단위수량" xfId="7449" xr:uid="{00000000-0005-0000-0000-000008110000}"/>
    <cellStyle name="1_total_단위수량산출1_수량산출서-11.25_도곡단위수량_단위수량산출서" xfId="7450" xr:uid="{00000000-0005-0000-0000-000009110000}"/>
    <cellStyle name="1_total_단위수량산출-1_수량산출서-11.25_도곡단위수량_단위수량산출서" xfId="7451" xr:uid="{00000000-0005-0000-0000-00000A110000}"/>
    <cellStyle name="1_total_단위수량산출1_수량산출서-11.25_철거단위수량" xfId="7452" xr:uid="{00000000-0005-0000-0000-00000B110000}"/>
    <cellStyle name="1_total_단위수량산출-1_수량산출서-11.25_철거단위수량" xfId="7453" xr:uid="{00000000-0005-0000-0000-00000C110000}"/>
    <cellStyle name="1_total_단위수량산출1_수량산출서-11.25_철거단위수량_단위수량산출서" xfId="7454" xr:uid="{00000000-0005-0000-0000-00000D110000}"/>
    <cellStyle name="1_total_단위수량산출-1_수량산출서-11.25_철거단위수량_단위수량산출서" xfId="7455" xr:uid="{00000000-0005-0000-0000-00000E110000}"/>
    <cellStyle name="1_total_단위수량산출1_수량산출서-11.25_한수단위수량" xfId="7456" xr:uid="{00000000-0005-0000-0000-00000F110000}"/>
    <cellStyle name="1_total_단위수량산출-1_수량산출서-11.25_한수단위수량" xfId="7457" xr:uid="{00000000-0005-0000-0000-000010110000}"/>
    <cellStyle name="1_total_단위수량산출1_수량산출서-11.25_한수단위수량_단위수량산출서" xfId="7458" xr:uid="{00000000-0005-0000-0000-000011110000}"/>
    <cellStyle name="1_total_단위수량산출-1_수량산출서-11.25_한수단위수량_단위수량산출서" xfId="7459" xr:uid="{00000000-0005-0000-0000-000012110000}"/>
    <cellStyle name="1_total_단위수량산출1_수량산출서-1201" xfId="7460" xr:uid="{00000000-0005-0000-0000-000013110000}"/>
    <cellStyle name="1_total_단위수량산출-1_수량산출서-1201" xfId="7461" xr:uid="{00000000-0005-0000-0000-000014110000}"/>
    <cellStyle name="1_total_단위수량산출1_수량산출서-1201_단위수량" xfId="7462" xr:uid="{00000000-0005-0000-0000-000015110000}"/>
    <cellStyle name="1_total_단위수량산출-1_수량산출서-1201_단위수량" xfId="7463" xr:uid="{00000000-0005-0000-0000-000016110000}"/>
    <cellStyle name="1_total_단위수량산출1_수량산출서-1201_단위수량_단위수량산출서" xfId="7464" xr:uid="{00000000-0005-0000-0000-000017110000}"/>
    <cellStyle name="1_total_단위수량산출-1_수량산출서-1201_단위수량_단위수량산출서" xfId="7465" xr:uid="{00000000-0005-0000-0000-000018110000}"/>
    <cellStyle name="1_total_단위수량산출1_수량산출서-1201_단위수량1" xfId="7466" xr:uid="{00000000-0005-0000-0000-000019110000}"/>
    <cellStyle name="1_total_단위수량산출-1_수량산출서-1201_단위수량1" xfId="7467" xr:uid="{00000000-0005-0000-0000-00001A110000}"/>
    <cellStyle name="1_total_단위수량산출1_수량산출서-1201_단위수량1_단위수량산출서" xfId="7468" xr:uid="{00000000-0005-0000-0000-00001B110000}"/>
    <cellStyle name="1_total_단위수량산출-1_수량산출서-1201_단위수량1_단위수량산출서" xfId="7469" xr:uid="{00000000-0005-0000-0000-00001C110000}"/>
    <cellStyle name="1_total_단위수량산출1_수량산출서-1201_단위수량산출서" xfId="7470" xr:uid="{00000000-0005-0000-0000-00001D110000}"/>
    <cellStyle name="1_total_단위수량산출-1_수량산출서-1201_단위수량산출서" xfId="7471" xr:uid="{00000000-0005-0000-0000-00001E110000}"/>
    <cellStyle name="1_total_단위수량산출1_수량산출서-1201_도곡단위수량" xfId="7472" xr:uid="{00000000-0005-0000-0000-00001F110000}"/>
    <cellStyle name="1_total_단위수량산출-1_수량산출서-1201_도곡단위수량" xfId="7473" xr:uid="{00000000-0005-0000-0000-000020110000}"/>
    <cellStyle name="1_total_단위수량산출1_수량산출서-1201_도곡단위수량_단위수량산출서" xfId="7474" xr:uid="{00000000-0005-0000-0000-000021110000}"/>
    <cellStyle name="1_total_단위수량산출-1_수량산출서-1201_도곡단위수량_단위수량산출서" xfId="7475" xr:uid="{00000000-0005-0000-0000-000022110000}"/>
    <cellStyle name="1_total_단위수량산출1_수량산출서-1201_철거단위수량" xfId="7476" xr:uid="{00000000-0005-0000-0000-000023110000}"/>
    <cellStyle name="1_total_단위수량산출-1_수량산출서-1201_철거단위수량" xfId="7477" xr:uid="{00000000-0005-0000-0000-000024110000}"/>
    <cellStyle name="1_total_단위수량산출1_수량산출서-1201_철거단위수량_단위수량산출서" xfId="7478" xr:uid="{00000000-0005-0000-0000-000025110000}"/>
    <cellStyle name="1_total_단위수량산출-1_수량산출서-1201_철거단위수량_단위수량산출서" xfId="7479" xr:uid="{00000000-0005-0000-0000-000026110000}"/>
    <cellStyle name="1_total_단위수량산출1_수량산출서-1201_한수단위수량" xfId="7480" xr:uid="{00000000-0005-0000-0000-000027110000}"/>
    <cellStyle name="1_total_단위수량산출-1_수량산출서-1201_한수단위수량" xfId="7481" xr:uid="{00000000-0005-0000-0000-000028110000}"/>
    <cellStyle name="1_total_단위수량산출1_수량산출서-1201_한수단위수량_단위수량산출서" xfId="7482" xr:uid="{00000000-0005-0000-0000-000029110000}"/>
    <cellStyle name="1_total_단위수량산출-1_수량산출서-1201_한수단위수량_단위수량산출서" xfId="7483" xr:uid="{00000000-0005-0000-0000-00002A110000}"/>
    <cellStyle name="1_total_단위수량산출1_시설물단위수량" xfId="7484" xr:uid="{00000000-0005-0000-0000-00002B110000}"/>
    <cellStyle name="1_total_단위수량산출-1_시설물단위수량" xfId="7485" xr:uid="{00000000-0005-0000-0000-00002C110000}"/>
    <cellStyle name="1_total_단위수량산출1_시설물단위수량_단위수량산출서" xfId="7486" xr:uid="{00000000-0005-0000-0000-00002D110000}"/>
    <cellStyle name="1_total_단위수량산출-1_시설물단위수량_단위수량산출서" xfId="7487" xr:uid="{00000000-0005-0000-0000-00002E110000}"/>
    <cellStyle name="1_total_단위수량산출1_시설물단위수량1" xfId="7488" xr:uid="{00000000-0005-0000-0000-00002F110000}"/>
    <cellStyle name="1_total_단위수량산출-1_시설물단위수량1" xfId="7489" xr:uid="{00000000-0005-0000-0000-000030110000}"/>
    <cellStyle name="1_total_단위수량산출1_시설물단위수량1_단위수량산출서" xfId="7490" xr:uid="{00000000-0005-0000-0000-000031110000}"/>
    <cellStyle name="1_total_단위수량산출-1_시설물단위수량1_단위수량산출서" xfId="7491" xr:uid="{00000000-0005-0000-0000-000032110000}"/>
    <cellStyle name="1_total_단위수량산출1_시설물단위수량1_시설물단위수량" xfId="7492" xr:uid="{00000000-0005-0000-0000-000033110000}"/>
    <cellStyle name="1_total_단위수량산출-1_시설물단위수량1_시설물단위수량" xfId="7493" xr:uid="{00000000-0005-0000-0000-000034110000}"/>
    <cellStyle name="1_total_단위수량산출1_시설물단위수량1_시설물단위수량_단위수량산출서" xfId="7494" xr:uid="{00000000-0005-0000-0000-000035110000}"/>
    <cellStyle name="1_total_단위수량산출-1_시설물단위수량1_시설물단위수량_단위수량산출서" xfId="7495" xr:uid="{00000000-0005-0000-0000-000036110000}"/>
    <cellStyle name="1_total_단위수량산출1_오창수량산출서" xfId="7496" xr:uid="{00000000-0005-0000-0000-000037110000}"/>
    <cellStyle name="1_total_단위수량산출-1_오창수량산출서" xfId="7497" xr:uid="{00000000-0005-0000-0000-000038110000}"/>
    <cellStyle name="1_total_단위수량산출1_오창수량산출서_단위수량" xfId="7498" xr:uid="{00000000-0005-0000-0000-000039110000}"/>
    <cellStyle name="1_total_단위수량산출-1_오창수량산출서_단위수량" xfId="7499" xr:uid="{00000000-0005-0000-0000-00003A110000}"/>
    <cellStyle name="1_total_단위수량산출1_오창수량산출서_단위수량_단위수량산출서" xfId="7500" xr:uid="{00000000-0005-0000-0000-00003B110000}"/>
    <cellStyle name="1_total_단위수량산출-1_오창수량산출서_단위수량_단위수량산출서" xfId="7501" xr:uid="{00000000-0005-0000-0000-00003C110000}"/>
    <cellStyle name="1_total_단위수량산출1_오창수량산출서_단위수량1" xfId="7502" xr:uid="{00000000-0005-0000-0000-00003D110000}"/>
    <cellStyle name="1_total_단위수량산출-1_오창수량산출서_단위수량1" xfId="7503" xr:uid="{00000000-0005-0000-0000-00003E110000}"/>
    <cellStyle name="1_total_단위수량산출1_오창수량산출서_단위수량1_단위수량산출서" xfId="7504" xr:uid="{00000000-0005-0000-0000-00003F110000}"/>
    <cellStyle name="1_total_단위수량산출-1_오창수량산출서_단위수량1_단위수량산출서" xfId="7505" xr:uid="{00000000-0005-0000-0000-000040110000}"/>
    <cellStyle name="1_total_단위수량산출1_오창수량산출서_단위수량산출서" xfId="7506" xr:uid="{00000000-0005-0000-0000-000041110000}"/>
    <cellStyle name="1_total_단위수량산출-1_오창수량산출서_단위수량산출서" xfId="7507" xr:uid="{00000000-0005-0000-0000-000042110000}"/>
    <cellStyle name="1_total_단위수량산출1_오창수량산출서_도곡단위수량" xfId="7508" xr:uid="{00000000-0005-0000-0000-000043110000}"/>
    <cellStyle name="1_total_단위수량산출-1_오창수량산출서_도곡단위수량" xfId="7509" xr:uid="{00000000-0005-0000-0000-000044110000}"/>
    <cellStyle name="1_total_단위수량산출1_오창수량산출서_도곡단위수량_단위수량산출서" xfId="7510" xr:uid="{00000000-0005-0000-0000-000045110000}"/>
    <cellStyle name="1_total_단위수량산출-1_오창수량산출서_도곡단위수량_단위수량산출서" xfId="7511" xr:uid="{00000000-0005-0000-0000-000046110000}"/>
    <cellStyle name="1_total_단위수량산출1_오창수량산출서_수량산출서-11.25" xfId="7512" xr:uid="{00000000-0005-0000-0000-000047110000}"/>
    <cellStyle name="1_total_단위수량산출-1_오창수량산출서_수량산출서-11.25" xfId="7513" xr:uid="{00000000-0005-0000-0000-000048110000}"/>
    <cellStyle name="1_total_단위수량산출1_오창수량산출서_수량산출서-11.25_단위수량" xfId="7514" xr:uid="{00000000-0005-0000-0000-000049110000}"/>
    <cellStyle name="1_total_단위수량산출-1_오창수량산출서_수량산출서-11.25_단위수량" xfId="7515" xr:uid="{00000000-0005-0000-0000-00004A110000}"/>
    <cellStyle name="1_total_단위수량산출1_오창수량산출서_수량산출서-11.25_단위수량_단위수량산출서" xfId="7516" xr:uid="{00000000-0005-0000-0000-00004B110000}"/>
    <cellStyle name="1_total_단위수량산출-1_오창수량산출서_수량산출서-11.25_단위수량_단위수량산출서" xfId="7517" xr:uid="{00000000-0005-0000-0000-00004C110000}"/>
    <cellStyle name="1_total_단위수량산출1_오창수량산출서_수량산출서-11.25_단위수량1" xfId="7518" xr:uid="{00000000-0005-0000-0000-00004D110000}"/>
    <cellStyle name="1_total_단위수량산출-1_오창수량산출서_수량산출서-11.25_단위수량1" xfId="7519" xr:uid="{00000000-0005-0000-0000-00004E110000}"/>
    <cellStyle name="1_total_단위수량산출1_오창수량산출서_수량산출서-11.25_단위수량1_단위수량산출서" xfId="7520" xr:uid="{00000000-0005-0000-0000-00004F110000}"/>
    <cellStyle name="1_total_단위수량산출-1_오창수량산출서_수량산출서-11.25_단위수량1_단위수량산출서" xfId="7521" xr:uid="{00000000-0005-0000-0000-000050110000}"/>
    <cellStyle name="1_total_단위수량산출1_오창수량산출서_수량산출서-11.25_단위수량산출서" xfId="7522" xr:uid="{00000000-0005-0000-0000-000051110000}"/>
    <cellStyle name="1_total_단위수량산출-1_오창수량산출서_수량산출서-11.25_단위수량산출서" xfId="7523" xr:uid="{00000000-0005-0000-0000-000052110000}"/>
    <cellStyle name="1_total_단위수량산출1_오창수량산출서_수량산출서-11.25_도곡단위수량" xfId="7524" xr:uid="{00000000-0005-0000-0000-000053110000}"/>
    <cellStyle name="1_total_단위수량산출-1_오창수량산출서_수량산출서-11.25_도곡단위수량" xfId="7525" xr:uid="{00000000-0005-0000-0000-000054110000}"/>
    <cellStyle name="1_total_단위수량산출1_오창수량산출서_수량산출서-11.25_도곡단위수량_단위수량산출서" xfId="7526" xr:uid="{00000000-0005-0000-0000-000055110000}"/>
    <cellStyle name="1_total_단위수량산출-1_오창수량산출서_수량산출서-11.25_도곡단위수량_단위수량산출서" xfId="7527" xr:uid="{00000000-0005-0000-0000-000056110000}"/>
    <cellStyle name="1_total_단위수량산출1_오창수량산출서_수량산출서-11.25_철거단위수량" xfId="7528" xr:uid="{00000000-0005-0000-0000-000057110000}"/>
    <cellStyle name="1_total_단위수량산출-1_오창수량산출서_수량산출서-11.25_철거단위수량" xfId="7529" xr:uid="{00000000-0005-0000-0000-000058110000}"/>
    <cellStyle name="1_total_단위수량산출1_오창수량산출서_수량산출서-11.25_철거단위수량_단위수량산출서" xfId="7530" xr:uid="{00000000-0005-0000-0000-000059110000}"/>
    <cellStyle name="1_total_단위수량산출-1_오창수량산출서_수량산출서-11.25_철거단위수량_단위수량산출서" xfId="7531" xr:uid="{00000000-0005-0000-0000-00005A110000}"/>
    <cellStyle name="1_total_단위수량산출1_오창수량산출서_수량산출서-11.25_한수단위수량" xfId="7532" xr:uid="{00000000-0005-0000-0000-00005B110000}"/>
    <cellStyle name="1_total_단위수량산출-1_오창수량산출서_수량산출서-11.25_한수단위수량" xfId="7533" xr:uid="{00000000-0005-0000-0000-00005C110000}"/>
    <cellStyle name="1_total_단위수량산출1_오창수량산출서_수량산출서-11.25_한수단위수량_단위수량산출서" xfId="7534" xr:uid="{00000000-0005-0000-0000-00005D110000}"/>
    <cellStyle name="1_total_단위수량산출-1_오창수량산출서_수량산출서-11.25_한수단위수량_단위수량산출서" xfId="7535" xr:uid="{00000000-0005-0000-0000-00005E110000}"/>
    <cellStyle name="1_total_단위수량산출1_오창수량산출서_수량산출서-1201" xfId="7536" xr:uid="{00000000-0005-0000-0000-00005F110000}"/>
    <cellStyle name="1_total_단위수량산출-1_오창수량산출서_수량산출서-1201" xfId="7537" xr:uid="{00000000-0005-0000-0000-000060110000}"/>
    <cellStyle name="1_total_단위수량산출1_오창수량산출서_수량산출서-1201_단위수량" xfId="7538" xr:uid="{00000000-0005-0000-0000-000061110000}"/>
    <cellStyle name="1_total_단위수량산출-1_오창수량산출서_수량산출서-1201_단위수량" xfId="7539" xr:uid="{00000000-0005-0000-0000-000062110000}"/>
    <cellStyle name="1_total_단위수량산출1_오창수량산출서_수량산출서-1201_단위수량_단위수량산출서" xfId="7540" xr:uid="{00000000-0005-0000-0000-000063110000}"/>
    <cellStyle name="1_total_단위수량산출-1_오창수량산출서_수량산출서-1201_단위수량_단위수량산출서" xfId="7541" xr:uid="{00000000-0005-0000-0000-000064110000}"/>
    <cellStyle name="1_total_단위수량산출1_오창수량산출서_수량산출서-1201_단위수량1" xfId="7542" xr:uid="{00000000-0005-0000-0000-000065110000}"/>
    <cellStyle name="1_total_단위수량산출-1_오창수량산출서_수량산출서-1201_단위수량1" xfId="7543" xr:uid="{00000000-0005-0000-0000-000066110000}"/>
    <cellStyle name="1_total_단위수량산출1_오창수량산출서_수량산출서-1201_단위수량1_단위수량산출서" xfId="7544" xr:uid="{00000000-0005-0000-0000-000067110000}"/>
    <cellStyle name="1_total_단위수량산출-1_오창수량산출서_수량산출서-1201_단위수량1_단위수량산출서" xfId="7545" xr:uid="{00000000-0005-0000-0000-000068110000}"/>
    <cellStyle name="1_total_단위수량산출1_오창수량산출서_수량산출서-1201_단위수량산출서" xfId="7546" xr:uid="{00000000-0005-0000-0000-000069110000}"/>
    <cellStyle name="1_total_단위수량산출-1_오창수량산출서_수량산출서-1201_단위수량산출서" xfId="7547" xr:uid="{00000000-0005-0000-0000-00006A110000}"/>
    <cellStyle name="1_total_단위수량산출1_오창수량산출서_수량산출서-1201_도곡단위수량" xfId="7548" xr:uid="{00000000-0005-0000-0000-00006B110000}"/>
    <cellStyle name="1_total_단위수량산출-1_오창수량산출서_수량산출서-1201_도곡단위수량" xfId="7549" xr:uid="{00000000-0005-0000-0000-00006C110000}"/>
    <cellStyle name="1_total_단위수량산출1_오창수량산출서_수량산출서-1201_도곡단위수량_단위수량산출서" xfId="7550" xr:uid="{00000000-0005-0000-0000-00006D110000}"/>
    <cellStyle name="1_total_단위수량산출-1_오창수량산출서_수량산출서-1201_도곡단위수량_단위수량산출서" xfId="7551" xr:uid="{00000000-0005-0000-0000-00006E110000}"/>
    <cellStyle name="1_total_단위수량산출1_오창수량산출서_수량산출서-1201_철거단위수량" xfId="7552" xr:uid="{00000000-0005-0000-0000-00006F110000}"/>
    <cellStyle name="1_total_단위수량산출-1_오창수량산출서_수량산출서-1201_철거단위수량" xfId="7553" xr:uid="{00000000-0005-0000-0000-000070110000}"/>
    <cellStyle name="1_total_단위수량산출1_오창수량산출서_수량산출서-1201_철거단위수량_단위수량산출서" xfId="7554" xr:uid="{00000000-0005-0000-0000-000071110000}"/>
    <cellStyle name="1_total_단위수량산출-1_오창수량산출서_수량산출서-1201_철거단위수량_단위수량산출서" xfId="7555" xr:uid="{00000000-0005-0000-0000-000072110000}"/>
    <cellStyle name="1_total_단위수량산출1_오창수량산출서_수량산출서-1201_한수단위수량" xfId="7556" xr:uid="{00000000-0005-0000-0000-000073110000}"/>
    <cellStyle name="1_total_단위수량산출-1_오창수량산출서_수량산출서-1201_한수단위수량" xfId="7557" xr:uid="{00000000-0005-0000-0000-000074110000}"/>
    <cellStyle name="1_total_단위수량산출1_오창수량산출서_수량산출서-1201_한수단위수량_단위수량산출서" xfId="7558" xr:uid="{00000000-0005-0000-0000-000075110000}"/>
    <cellStyle name="1_total_단위수량산출-1_오창수량산출서_수량산출서-1201_한수단위수량_단위수량산출서" xfId="7559" xr:uid="{00000000-0005-0000-0000-000076110000}"/>
    <cellStyle name="1_total_단위수량산출1_오창수량산출서_시설물단위수량" xfId="7560" xr:uid="{00000000-0005-0000-0000-000077110000}"/>
    <cellStyle name="1_total_단위수량산출-1_오창수량산출서_시설물단위수량" xfId="7561" xr:uid="{00000000-0005-0000-0000-000078110000}"/>
    <cellStyle name="1_total_단위수량산출1_오창수량산출서_시설물단위수량_단위수량산출서" xfId="7562" xr:uid="{00000000-0005-0000-0000-000079110000}"/>
    <cellStyle name="1_total_단위수량산출-1_오창수량산출서_시설물단위수량_단위수량산출서" xfId="7563" xr:uid="{00000000-0005-0000-0000-00007A110000}"/>
    <cellStyle name="1_total_단위수량산출1_오창수량산출서_시설물단위수량1" xfId="7564" xr:uid="{00000000-0005-0000-0000-00007B110000}"/>
    <cellStyle name="1_total_단위수량산출-1_오창수량산출서_시설물단위수량1" xfId="7565" xr:uid="{00000000-0005-0000-0000-00007C110000}"/>
    <cellStyle name="1_total_단위수량산출1_오창수량산출서_시설물단위수량1_단위수량산출서" xfId="7566" xr:uid="{00000000-0005-0000-0000-00007D110000}"/>
    <cellStyle name="1_total_단위수량산출-1_오창수량산출서_시설물단위수량1_단위수량산출서" xfId="7567" xr:uid="{00000000-0005-0000-0000-00007E110000}"/>
    <cellStyle name="1_total_단위수량산출1_오창수량산출서_시설물단위수량1_시설물단위수량" xfId="7568" xr:uid="{00000000-0005-0000-0000-00007F110000}"/>
    <cellStyle name="1_total_단위수량산출-1_오창수량산출서_시설물단위수량1_시설물단위수량" xfId="7569" xr:uid="{00000000-0005-0000-0000-000080110000}"/>
    <cellStyle name="1_total_단위수량산출1_오창수량산출서_시설물단위수량1_시설물단위수량_단위수량산출서" xfId="7570" xr:uid="{00000000-0005-0000-0000-000081110000}"/>
    <cellStyle name="1_total_단위수량산출-1_오창수량산출서_시설물단위수량1_시설물단위수량_단위수량산출서" xfId="7571" xr:uid="{00000000-0005-0000-0000-000082110000}"/>
    <cellStyle name="1_total_단위수량산출1_오창수량산출서_철거단위수량" xfId="7572" xr:uid="{00000000-0005-0000-0000-000083110000}"/>
    <cellStyle name="1_total_단위수량산출-1_오창수량산출서_철거단위수량" xfId="7573" xr:uid="{00000000-0005-0000-0000-000084110000}"/>
    <cellStyle name="1_total_단위수량산출1_오창수량산출서_철거단위수량_단위수량산출서" xfId="7574" xr:uid="{00000000-0005-0000-0000-000085110000}"/>
    <cellStyle name="1_total_단위수량산출-1_오창수량산출서_철거단위수량_단위수량산출서" xfId="7575" xr:uid="{00000000-0005-0000-0000-000086110000}"/>
    <cellStyle name="1_total_단위수량산출1_오창수량산출서_한수단위수량" xfId="7576" xr:uid="{00000000-0005-0000-0000-000087110000}"/>
    <cellStyle name="1_total_단위수량산출-1_오창수량산출서_한수단위수량" xfId="7577" xr:uid="{00000000-0005-0000-0000-000088110000}"/>
    <cellStyle name="1_total_단위수량산출1_오창수량산출서_한수단위수량_단위수량산출서" xfId="7578" xr:uid="{00000000-0005-0000-0000-000089110000}"/>
    <cellStyle name="1_total_단위수량산출-1_오창수량산출서_한수단위수량_단위수량산출서" xfId="7579" xr:uid="{00000000-0005-0000-0000-00008A110000}"/>
    <cellStyle name="1_total_단위수량산출1_철거단위수량" xfId="7580" xr:uid="{00000000-0005-0000-0000-00008B110000}"/>
    <cellStyle name="1_total_단위수량산출-1_철거단위수량" xfId="7581" xr:uid="{00000000-0005-0000-0000-00008C110000}"/>
    <cellStyle name="1_total_단위수량산출1_철거단위수량_단위수량산출서" xfId="7582" xr:uid="{00000000-0005-0000-0000-00008D110000}"/>
    <cellStyle name="1_total_단위수량산출-1_철거단위수량_단위수량산출서" xfId="7583" xr:uid="{00000000-0005-0000-0000-00008E110000}"/>
    <cellStyle name="1_total_단위수량산출-1_포장단위수량" xfId="7584" xr:uid="{00000000-0005-0000-0000-00008F110000}"/>
    <cellStyle name="1_total_단위수량산출-1_포장단위수량_단위수량산출서" xfId="7585" xr:uid="{00000000-0005-0000-0000-000090110000}"/>
    <cellStyle name="1_total_단위수량산출1_한수단위수량" xfId="7586" xr:uid="{00000000-0005-0000-0000-000091110000}"/>
    <cellStyle name="1_total_단위수량산출-1_한수단위수량" xfId="7587" xr:uid="{00000000-0005-0000-0000-000092110000}"/>
    <cellStyle name="1_total_단위수량산출1_한수단위수량_단위수량산출서" xfId="7588" xr:uid="{00000000-0005-0000-0000-000093110000}"/>
    <cellStyle name="1_total_단위수량산출-1_한수단위수량_단위수량산출서" xfId="7589" xr:uid="{00000000-0005-0000-0000-000094110000}"/>
    <cellStyle name="1_total_단위수량산출2" xfId="7590" xr:uid="{00000000-0005-0000-0000-000095110000}"/>
    <cellStyle name="1_total_단위수량산출2_단위수량" xfId="7591" xr:uid="{00000000-0005-0000-0000-000096110000}"/>
    <cellStyle name="1_total_단위수량산출2_단위수량_단위수량산출서" xfId="7592" xr:uid="{00000000-0005-0000-0000-000097110000}"/>
    <cellStyle name="1_total_단위수량산출2_단위수량1" xfId="7593" xr:uid="{00000000-0005-0000-0000-000098110000}"/>
    <cellStyle name="1_total_단위수량산출2_단위수량1_단위수량산출서" xfId="7594" xr:uid="{00000000-0005-0000-0000-000099110000}"/>
    <cellStyle name="1_total_단위수량산출2_단위수량산출서" xfId="7595" xr:uid="{00000000-0005-0000-0000-00009A110000}"/>
    <cellStyle name="1_total_단위수량산출2_도곡단위수량" xfId="7596" xr:uid="{00000000-0005-0000-0000-00009B110000}"/>
    <cellStyle name="1_total_단위수량산출2_도곡단위수량_단위수량산출서" xfId="7597" xr:uid="{00000000-0005-0000-0000-00009C110000}"/>
    <cellStyle name="1_total_단위수량산출2_수량산출서-11.25" xfId="7598" xr:uid="{00000000-0005-0000-0000-00009D110000}"/>
    <cellStyle name="1_total_단위수량산출2_수량산출서-11.25_단위수량" xfId="7599" xr:uid="{00000000-0005-0000-0000-00009E110000}"/>
    <cellStyle name="1_total_단위수량산출2_수량산출서-11.25_단위수량_단위수량산출서" xfId="7600" xr:uid="{00000000-0005-0000-0000-00009F110000}"/>
    <cellStyle name="1_total_단위수량산출2_수량산출서-11.25_단위수량1" xfId="7601" xr:uid="{00000000-0005-0000-0000-0000A0110000}"/>
    <cellStyle name="1_total_단위수량산출2_수량산출서-11.25_단위수량1_단위수량산출서" xfId="7602" xr:uid="{00000000-0005-0000-0000-0000A1110000}"/>
    <cellStyle name="1_total_단위수량산출2_수량산출서-11.25_단위수량산출서" xfId="7603" xr:uid="{00000000-0005-0000-0000-0000A2110000}"/>
    <cellStyle name="1_total_단위수량산출2_수량산출서-11.25_도곡단위수량" xfId="7604" xr:uid="{00000000-0005-0000-0000-0000A3110000}"/>
    <cellStyle name="1_total_단위수량산출2_수량산출서-11.25_도곡단위수량_단위수량산출서" xfId="7605" xr:uid="{00000000-0005-0000-0000-0000A4110000}"/>
    <cellStyle name="1_total_단위수량산출2_수량산출서-11.25_철거단위수량" xfId="7606" xr:uid="{00000000-0005-0000-0000-0000A5110000}"/>
    <cellStyle name="1_total_단위수량산출2_수량산출서-11.25_철거단위수량_단위수량산출서" xfId="7607" xr:uid="{00000000-0005-0000-0000-0000A6110000}"/>
    <cellStyle name="1_total_단위수량산출2_수량산출서-11.25_한수단위수량" xfId="7608" xr:uid="{00000000-0005-0000-0000-0000A7110000}"/>
    <cellStyle name="1_total_단위수량산출2_수량산출서-11.25_한수단위수량_단위수량산출서" xfId="7609" xr:uid="{00000000-0005-0000-0000-0000A8110000}"/>
    <cellStyle name="1_total_단위수량산출2_수량산출서-1201" xfId="7610" xr:uid="{00000000-0005-0000-0000-0000A9110000}"/>
    <cellStyle name="1_total_단위수량산출2_수량산출서-1201_단위수량" xfId="7611" xr:uid="{00000000-0005-0000-0000-0000AA110000}"/>
    <cellStyle name="1_total_단위수량산출2_수량산출서-1201_단위수량_단위수량산출서" xfId="7612" xr:uid="{00000000-0005-0000-0000-0000AB110000}"/>
    <cellStyle name="1_total_단위수량산출2_수량산출서-1201_단위수량1" xfId="7613" xr:uid="{00000000-0005-0000-0000-0000AC110000}"/>
    <cellStyle name="1_total_단위수량산출2_수량산출서-1201_단위수량1_단위수량산출서" xfId="7614" xr:uid="{00000000-0005-0000-0000-0000AD110000}"/>
    <cellStyle name="1_total_단위수량산출2_수량산출서-1201_단위수량산출서" xfId="7615" xr:uid="{00000000-0005-0000-0000-0000AE110000}"/>
    <cellStyle name="1_total_단위수량산출2_수량산출서-1201_도곡단위수량" xfId="7616" xr:uid="{00000000-0005-0000-0000-0000AF110000}"/>
    <cellStyle name="1_total_단위수량산출2_수량산출서-1201_도곡단위수량_단위수량산출서" xfId="7617" xr:uid="{00000000-0005-0000-0000-0000B0110000}"/>
    <cellStyle name="1_total_단위수량산출2_수량산출서-1201_철거단위수량" xfId="7618" xr:uid="{00000000-0005-0000-0000-0000B1110000}"/>
    <cellStyle name="1_total_단위수량산출2_수량산출서-1201_철거단위수량_단위수량산출서" xfId="7619" xr:uid="{00000000-0005-0000-0000-0000B2110000}"/>
    <cellStyle name="1_total_단위수량산출2_수량산출서-1201_한수단위수량" xfId="7620" xr:uid="{00000000-0005-0000-0000-0000B3110000}"/>
    <cellStyle name="1_total_단위수량산출2_수량산출서-1201_한수단위수량_단위수량산출서" xfId="7621" xr:uid="{00000000-0005-0000-0000-0000B4110000}"/>
    <cellStyle name="1_total_단위수량산출2_시설물단위수량" xfId="7622" xr:uid="{00000000-0005-0000-0000-0000B5110000}"/>
    <cellStyle name="1_total_단위수량산출2_시설물단위수량_단위수량산출서" xfId="7623" xr:uid="{00000000-0005-0000-0000-0000B6110000}"/>
    <cellStyle name="1_total_단위수량산출2_시설물단위수량1" xfId="7624" xr:uid="{00000000-0005-0000-0000-0000B7110000}"/>
    <cellStyle name="1_total_단위수량산출2_시설물단위수량1_단위수량산출서" xfId="7625" xr:uid="{00000000-0005-0000-0000-0000B8110000}"/>
    <cellStyle name="1_total_단위수량산출2_시설물단위수량1_시설물단위수량" xfId="7626" xr:uid="{00000000-0005-0000-0000-0000B9110000}"/>
    <cellStyle name="1_total_단위수량산출2_시설물단위수량1_시설물단위수량_단위수량산출서" xfId="7627" xr:uid="{00000000-0005-0000-0000-0000BA110000}"/>
    <cellStyle name="1_total_단위수량산출2_오창수량산출서" xfId="7628" xr:uid="{00000000-0005-0000-0000-0000BB110000}"/>
    <cellStyle name="1_total_단위수량산출2_오창수량산출서_단위수량" xfId="7629" xr:uid="{00000000-0005-0000-0000-0000BC110000}"/>
    <cellStyle name="1_total_단위수량산출2_오창수량산출서_단위수량_단위수량산출서" xfId="7630" xr:uid="{00000000-0005-0000-0000-0000BD110000}"/>
    <cellStyle name="1_total_단위수량산출2_오창수량산출서_단위수량1" xfId="7631" xr:uid="{00000000-0005-0000-0000-0000BE110000}"/>
    <cellStyle name="1_total_단위수량산출2_오창수량산출서_단위수량1_단위수량산출서" xfId="7632" xr:uid="{00000000-0005-0000-0000-0000BF110000}"/>
    <cellStyle name="1_total_단위수량산출2_오창수량산출서_단위수량산출서" xfId="7633" xr:uid="{00000000-0005-0000-0000-0000C0110000}"/>
    <cellStyle name="1_total_단위수량산출2_오창수량산출서_도곡단위수량" xfId="7634" xr:uid="{00000000-0005-0000-0000-0000C1110000}"/>
    <cellStyle name="1_total_단위수량산출2_오창수량산출서_도곡단위수량_단위수량산출서" xfId="7635" xr:uid="{00000000-0005-0000-0000-0000C2110000}"/>
    <cellStyle name="1_total_단위수량산출2_오창수량산출서_수량산출서-11.25" xfId="7636" xr:uid="{00000000-0005-0000-0000-0000C3110000}"/>
    <cellStyle name="1_total_단위수량산출2_오창수량산출서_수량산출서-11.25_단위수량" xfId="7637" xr:uid="{00000000-0005-0000-0000-0000C4110000}"/>
    <cellStyle name="1_total_단위수량산출2_오창수량산출서_수량산출서-11.25_단위수량_단위수량산출서" xfId="7638" xr:uid="{00000000-0005-0000-0000-0000C5110000}"/>
    <cellStyle name="1_total_단위수량산출2_오창수량산출서_수량산출서-11.25_단위수량1" xfId="7639" xr:uid="{00000000-0005-0000-0000-0000C6110000}"/>
    <cellStyle name="1_total_단위수량산출2_오창수량산출서_수량산출서-11.25_단위수량1_단위수량산출서" xfId="7640" xr:uid="{00000000-0005-0000-0000-0000C7110000}"/>
    <cellStyle name="1_total_단위수량산출2_오창수량산출서_수량산출서-11.25_단위수량산출서" xfId="7641" xr:uid="{00000000-0005-0000-0000-0000C8110000}"/>
    <cellStyle name="1_total_단위수량산출2_오창수량산출서_수량산출서-11.25_도곡단위수량" xfId="7642" xr:uid="{00000000-0005-0000-0000-0000C9110000}"/>
    <cellStyle name="1_total_단위수량산출2_오창수량산출서_수량산출서-11.25_도곡단위수량_단위수량산출서" xfId="7643" xr:uid="{00000000-0005-0000-0000-0000CA110000}"/>
    <cellStyle name="1_total_단위수량산출2_오창수량산출서_수량산출서-11.25_철거단위수량" xfId="7644" xr:uid="{00000000-0005-0000-0000-0000CB110000}"/>
    <cellStyle name="1_total_단위수량산출2_오창수량산출서_수량산출서-11.25_철거단위수량_단위수량산출서" xfId="7645" xr:uid="{00000000-0005-0000-0000-0000CC110000}"/>
    <cellStyle name="1_total_단위수량산출2_오창수량산출서_수량산출서-11.25_한수단위수량" xfId="7646" xr:uid="{00000000-0005-0000-0000-0000CD110000}"/>
    <cellStyle name="1_total_단위수량산출2_오창수량산출서_수량산출서-11.25_한수단위수량_단위수량산출서" xfId="7647" xr:uid="{00000000-0005-0000-0000-0000CE110000}"/>
    <cellStyle name="1_total_단위수량산출2_오창수량산출서_수량산출서-1201" xfId="7648" xr:uid="{00000000-0005-0000-0000-0000CF110000}"/>
    <cellStyle name="1_total_단위수량산출2_오창수량산출서_수량산출서-1201_단위수량" xfId="7649" xr:uid="{00000000-0005-0000-0000-0000D0110000}"/>
    <cellStyle name="1_total_단위수량산출2_오창수량산출서_수량산출서-1201_단위수량_단위수량산출서" xfId="7650" xr:uid="{00000000-0005-0000-0000-0000D1110000}"/>
    <cellStyle name="1_total_단위수량산출2_오창수량산출서_수량산출서-1201_단위수량1" xfId="7651" xr:uid="{00000000-0005-0000-0000-0000D2110000}"/>
    <cellStyle name="1_total_단위수량산출2_오창수량산출서_수량산출서-1201_단위수량1_단위수량산출서" xfId="7652" xr:uid="{00000000-0005-0000-0000-0000D3110000}"/>
    <cellStyle name="1_total_단위수량산출2_오창수량산출서_수량산출서-1201_단위수량산출서" xfId="7653" xr:uid="{00000000-0005-0000-0000-0000D4110000}"/>
    <cellStyle name="1_total_단위수량산출2_오창수량산출서_수량산출서-1201_도곡단위수량" xfId="7654" xr:uid="{00000000-0005-0000-0000-0000D5110000}"/>
    <cellStyle name="1_total_단위수량산출2_오창수량산출서_수량산출서-1201_도곡단위수량_단위수량산출서" xfId="7655" xr:uid="{00000000-0005-0000-0000-0000D6110000}"/>
    <cellStyle name="1_total_단위수량산출2_오창수량산출서_수량산출서-1201_철거단위수량" xfId="7656" xr:uid="{00000000-0005-0000-0000-0000D7110000}"/>
    <cellStyle name="1_total_단위수량산출2_오창수량산출서_수량산출서-1201_철거단위수량_단위수량산출서" xfId="7657" xr:uid="{00000000-0005-0000-0000-0000D8110000}"/>
    <cellStyle name="1_total_단위수량산출2_오창수량산출서_수량산출서-1201_한수단위수량" xfId="7658" xr:uid="{00000000-0005-0000-0000-0000D9110000}"/>
    <cellStyle name="1_total_단위수량산출2_오창수량산출서_수량산출서-1201_한수단위수량_단위수량산출서" xfId="7659" xr:uid="{00000000-0005-0000-0000-0000DA110000}"/>
    <cellStyle name="1_total_단위수량산출2_오창수량산출서_시설물단위수량" xfId="7660" xr:uid="{00000000-0005-0000-0000-0000DB110000}"/>
    <cellStyle name="1_total_단위수량산출2_오창수량산출서_시설물단위수량_단위수량산출서" xfId="7661" xr:uid="{00000000-0005-0000-0000-0000DC110000}"/>
    <cellStyle name="1_total_단위수량산출2_오창수량산출서_시설물단위수량1" xfId="7662" xr:uid="{00000000-0005-0000-0000-0000DD110000}"/>
    <cellStyle name="1_total_단위수량산출2_오창수량산출서_시설물단위수량1_단위수량산출서" xfId="7663" xr:uid="{00000000-0005-0000-0000-0000DE110000}"/>
    <cellStyle name="1_total_단위수량산출2_오창수량산출서_시설물단위수량1_시설물단위수량" xfId="7664" xr:uid="{00000000-0005-0000-0000-0000DF110000}"/>
    <cellStyle name="1_total_단위수량산출2_오창수량산출서_시설물단위수량1_시설물단위수량_단위수량산출서" xfId="7665" xr:uid="{00000000-0005-0000-0000-0000E0110000}"/>
    <cellStyle name="1_total_단위수량산출2_오창수량산출서_철거단위수량" xfId="7666" xr:uid="{00000000-0005-0000-0000-0000E1110000}"/>
    <cellStyle name="1_total_단위수량산출2_오창수량산출서_철거단위수량_단위수량산출서" xfId="7667" xr:uid="{00000000-0005-0000-0000-0000E2110000}"/>
    <cellStyle name="1_total_단위수량산출2_오창수량산출서_한수단위수량" xfId="7668" xr:uid="{00000000-0005-0000-0000-0000E3110000}"/>
    <cellStyle name="1_total_단위수량산출2_오창수량산출서_한수단위수량_단위수량산출서" xfId="7669" xr:uid="{00000000-0005-0000-0000-0000E4110000}"/>
    <cellStyle name="1_total_단위수량산출2_철거단위수량" xfId="7670" xr:uid="{00000000-0005-0000-0000-0000E5110000}"/>
    <cellStyle name="1_total_단위수량산출2_철거단위수량_단위수량산출서" xfId="7671" xr:uid="{00000000-0005-0000-0000-0000E6110000}"/>
    <cellStyle name="1_total_단위수량산출2_한수단위수량" xfId="7672" xr:uid="{00000000-0005-0000-0000-0000E7110000}"/>
    <cellStyle name="1_total_단위수량산출2_한수단위수량_단위수량산출서" xfId="7673" xr:uid="{00000000-0005-0000-0000-0000E8110000}"/>
    <cellStyle name="1_total_단위수량산출서" xfId="7674" xr:uid="{00000000-0005-0000-0000-0000E9110000}"/>
    <cellStyle name="1_total_도곡단위수량" xfId="7675" xr:uid="{00000000-0005-0000-0000-0000EA110000}"/>
    <cellStyle name="1_total_도곡단위수량_단위수량산출서" xfId="7676" xr:uid="{00000000-0005-0000-0000-0000EB110000}"/>
    <cellStyle name="1_total_문래수량집계" xfId="7677" xr:uid="{00000000-0005-0000-0000-0000EC110000}"/>
    <cellStyle name="1_total_수량산출서-11.25" xfId="7678" xr:uid="{00000000-0005-0000-0000-0000ED110000}"/>
    <cellStyle name="1_total_수량산출서-11.25_단위수량" xfId="7679" xr:uid="{00000000-0005-0000-0000-0000EE110000}"/>
    <cellStyle name="1_total_수량산출서-11.25_단위수량_단위수량산출서" xfId="7680" xr:uid="{00000000-0005-0000-0000-0000EF110000}"/>
    <cellStyle name="1_total_수량산출서-11.25_단위수량1" xfId="7681" xr:uid="{00000000-0005-0000-0000-0000F0110000}"/>
    <cellStyle name="1_total_수량산출서-11.25_단위수량1_단위수량산출서" xfId="7682" xr:uid="{00000000-0005-0000-0000-0000F1110000}"/>
    <cellStyle name="1_total_수량산출서-11.25_단위수량산출서" xfId="7683" xr:uid="{00000000-0005-0000-0000-0000F2110000}"/>
    <cellStyle name="1_total_수량산출서-11.25_도곡단위수량" xfId="7684" xr:uid="{00000000-0005-0000-0000-0000F3110000}"/>
    <cellStyle name="1_total_수량산출서-11.25_도곡단위수량_단위수량산출서" xfId="7685" xr:uid="{00000000-0005-0000-0000-0000F4110000}"/>
    <cellStyle name="1_total_수량산출서-11.25_철거단위수량" xfId="7686" xr:uid="{00000000-0005-0000-0000-0000F5110000}"/>
    <cellStyle name="1_total_수량산출서-11.25_철거단위수량_단위수량산출서" xfId="7687" xr:uid="{00000000-0005-0000-0000-0000F6110000}"/>
    <cellStyle name="1_total_수량산출서-11.25_한수단위수량" xfId="7688" xr:uid="{00000000-0005-0000-0000-0000F7110000}"/>
    <cellStyle name="1_total_수량산출서-11.25_한수단위수량_단위수량산출서" xfId="7689" xr:uid="{00000000-0005-0000-0000-0000F8110000}"/>
    <cellStyle name="1_total_수량산출서-1201" xfId="7690" xr:uid="{00000000-0005-0000-0000-0000F9110000}"/>
    <cellStyle name="1_total_수량산출서-1201_단위수량" xfId="7691" xr:uid="{00000000-0005-0000-0000-0000FA110000}"/>
    <cellStyle name="1_total_수량산출서-1201_단위수량_단위수량산출서" xfId="7692" xr:uid="{00000000-0005-0000-0000-0000FB110000}"/>
    <cellStyle name="1_total_수량산출서-1201_단위수량1" xfId="7693" xr:uid="{00000000-0005-0000-0000-0000FC110000}"/>
    <cellStyle name="1_total_수량산출서-1201_단위수량1_단위수량산출서" xfId="7694" xr:uid="{00000000-0005-0000-0000-0000FD110000}"/>
    <cellStyle name="1_total_수량산출서-1201_단위수량산출서" xfId="7695" xr:uid="{00000000-0005-0000-0000-0000FE110000}"/>
    <cellStyle name="1_total_수량산출서-1201_도곡단위수량" xfId="7696" xr:uid="{00000000-0005-0000-0000-0000FF110000}"/>
    <cellStyle name="1_total_수량산출서-1201_도곡단위수량_단위수량산출서" xfId="7697" xr:uid="{00000000-0005-0000-0000-000000120000}"/>
    <cellStyle name="1_total_수량산출서-1201_철거단위수량" xfId="7698" xr:uid="{00000000-0005-0000-0000-000001120000}"/>
    <cellStyle name="1_total_수량산출서-1201_철거단위수량_단위수량산출서" xfId="7699" xr:uid="{00000000-0005-0000-0000-000002120000}"/>
    <cellStyle name="1_total_수량산출서-1201_한수단위수량" xfId="7700" xr:uid="{00000000-0005-0000-0000-000003120000}"/>
    <cellStyle name="1_total_수량산출서-1201_한수단위수량_단위수량산출서" xfId="7701" xr:uid="{00000000-0005-0000-0000-000004120000}"/>
    <cellStyle name="1_total_수량집계표" xfId="7702" xr:uid="{00000000-0005-0000-0000-000005120000}"/>
    <cellStyle name="1_total_수량총괄표" xfId="7703" xr:uid="{00000000-0005-0000-0000-000006120000}"/>
    <cellStyle name="1_total_수원변경수량산출" xfId="7704" xr:uid="{00000000-0005-0000-0000-000007120000}"/>
    <cellStyle name="1_total_수원변경수량산출_단위수량산출서" xfId="7705" xr:uid="{00000000-0005-0000-0000-000008120000}"/>
    <cellStyle name="1_total_시설물단위수량" xfId="7706" xr:uid="{00000000-0005-0000-0000-000009120000}"/>
    <cellStyle name="1_total_시설물단위수량_단위수량산출서" xfId="7707" xr:uid="{00000000-0005-0000-0000-00000A120000}"/>
    <cellStyle name="1_total_시설물단위수량1" xfId="7708" xr:uid="{00000000-0005-0000-0000-00000B120000}"/>
    <cellStyle name="1_total_시설물단위수량1_단위수량산출서" xfId="7709" xr:uid="{00000000-0005-0000-0000-00000C120000}"/>
    <cellStyle name="1_total_시설물단위수량1_시설물단위수량" xfId="7710" xr:uid="{00000000-0005-0000-0000-00000D120000}"/>
    <cellStyle name="1_total_시설물단위수량1_시설물단위수량_단위수량산출서" xfId="7711" xr:uid="{00000000-0005-0000-0000-00000E120000}"/>
    <cellStyle name="1_total_쌍용" xfId="7712" xr:uid="{00000000-0005-0000-0000-00000F120000}"/>
    <cellStyle name="1_total_쌍용_단위수량" xfId="7713" xr:uid="{00000000-0005-0000-0000-000010120000}"/>
    <cellStyle name="1_total_쌍용_단위수량_단위수량산출서" xfId="7714" xr:uid="{00000000-0005-0000-0000-000011120000}"/>
    <cellStyle name="1_total_쌍용_단위수량1" xfId="7715" xr:uid="{00000000-0005-0000-0000-000012120000}"/>
    <cellStyle name="1_total_쌍용_단위수량1_단위수량산출서" xfId="7716" xr:uid="{00000000-0005-0000-0000-000013120000}"/>
    <cellStyle name="1_total_쌍용_단위수량산출서" xfId="7717" xr:uid="{00000000-0005-0000-0000-000014120000}"/>
    <cellStyle name="1_total_쌍용_도곡단위수량" xfId="7718" xr:uid="{00000000-0005-0000-0000-000015120000}"/>
    <cellStyle name="1_total_쌍용_도곡단위수량_단위수량산출서" xfId="7719" xr:uid="{00000000-0005-0000-0000-000016120000}"/>
    <cellStyle name="1_total_쌍용_수량산출서-11.25" xfId="7720" xr:uid="{00000000-0005-0000-0000-000017120000}"/>
    <cellStyle name="1_total_쌍용_수량산출서-11.25_단위수량" xfId="7721" xr:uid="{00000000-0005-0000-0000-000018120000}"/>
    <cellStyle name="1_total_쌍용_수량산출서-11.25_단위수량_단위수량산출서" xfId="7722" xr:uid="{00000000-0005-0000-0000-000019120000}"/>
    <cellStyle name="1_total_쌍용_수량산출서-11.25_단위수량1" xfId="7723" xr:uid="{00000000-0005-0000-0000-00001A120000}"/>
    <cellStyle name="1_total_쌍용_수량산출서-11.25_단위수량1_단위수량산출서" xfId="7724" xr:uid="{00000000-0005-0000-0000-00001B120000}"/>
    <cellStyle name="1_total_쌍용_수량산출서-11.25_단위수량산출서" xfId="7725" xr:uid="{00000000-0005-0000-0000-00001C120000}"/>
    <cellStyle name="1_total_쌍용_수량산출서-11.25_도곡단위수량" xfId="7726" xr:uid="{00000000-0005-0000-0000-00001D120000}"/>
    <cellStyle name="1_total_쌍용_수량산출서-11.25_도곡단위수량_단위수량산출서" xfId="7727" xr:uid="{00000000-0005-0000-0000-00001E120000}"/>
    <cellStyle name="1_total_쌍용_수량산출서-11.25_철거단위수량" xfId="7728" xr:uid="{00000000-0005-0000-0000-00001F120000}"/>
    <cellStyle name="1_total_쌍용_수량산출서-11.25_철거단위수량_단위수량산출서" xfId="7729" xr:uid="{00000000-0005-0000-0000-000020120000}"/>
    <cellStyle name="1_total_쌍용_수량산출서-11.25_한수단위수량" xfId="7730" xr:uid="{00000000-0005-0000-0000-000021120000}"/>
    <cellStyle name="1_total_쌍용_수량산출서-11.25_한수단위수량_단위수량산출서" xfId="7731" xr:uid="{00000000-0005-0000-0000-000022120000}"/>
    <cellStyle name="1_total_쌍용_수량산출서-1201" xfId="7732" xr:uid="{00000000-0005-0000-0000-000023120000}"/>
    <cellStyle name="1_total_쌍용_수량산출서-1201_단위수량" xfId="7733" xr:uid="{00000000-0005-0000-0000-000024120000}"/>
    <cellStyle name="1_total_쌍용_수량산출서-1201_단위수량_단위수량산출서" xfId="7734" xr:uid="{00000000-0005-0000-0000-000025120000}"/>
    <cellStyle name="1_total_쌍용_수량산출서-1201_단위수량1" xfId="7735" xr:uid="{00000000-0005-0000-0000-000026120000}"/>
    <cellStyle name="1_total_쌍용_수량산출서-1201_단위수량1_단위수량산출서" xfId="7736" xr:uid="{00000000-0005-0000-0000-000027120000}"/>
    <cellStyle name="1_total_쌍용_수량산출서-1201_단위수량산출서" xfId="7737" xr:uid="{00000000-0005-0000-0000-000028120000}"/>
    <cellStyle name="1_total_쌍용_수량산출서-1201_도곡단위수량" xfId="7738" xr:uid="{00000000-0005-0000-0000-000029120000}"/>
    <cellStyle name="1_total_쌍용_수량산출서-1201_도곡단위수량_단위수량산출서" xfId="7739" xr:uid="{00000000-0005-0000-0000-00002A120000}"/>
    <cellStyle name="1_total_쌍용_수량산출서-1201_철거단위수량" xfId="7740" xr:uid="{00000000-0005-0000-0000-00002B120000}"/>
    <cellStyle name="1_total_쌍용_수량산출서-1201_철거단위수량_단위수량산출서" xfId="7741" xr:uid="{00000000-0005-0000-0000-00002C120000}"/>
    <cellStyle name="1_total_쌍용_수량산출서-1201_한수단위수량" xfId="7742" xr:uid="{00000000-0005-0000-0000-00002D120000}"/>
    <cellStyle name="1_total_쌍용_수량산출서-1201_한수단위수량_단위수량산출서" xfId="7743" xr:uid="{00000000-0005-0000-0000-00002E120000}"/>
    <cellStyle name="1_total_쌍용_시설물단위수량" xfId="7744" xr:uid="{00000000-0005-0000-0000-00002F120000}"/>
    <cellStyle name="1_total_쌍용_시설물단위수량_단위수량산출서" xfId="7745" xr:uid="{00000000-0005-0000-0000-000030120000}"/>
    <cellStyle name="1_total_쌍용_시설물단위수량1" xfId="7746" xr:uid="{00000000-0005-0000-0000-000031120000}"/>
    <cellStyle name="1_total_쌍용_시설물단위수량1_단위수량산출서" xfId="7747" xr:uid="{00000000-0005-0000-0000-000032120000}"/>
    <cellStyle name="1_total_쌍용_시설물단위수량1_시설물단위수량" xfId="7748" xr:uid="{00000000-0005-0000-0000-000033120000}"/>
    <cellStyle name="1_total_쌍용_시설물단위수량1_시설물단위수량_단위수량산출서" xfId="7749" xr:uid="{00000000-0005-0000-0000-000034120000}"/>
    <cellStyle name="1_total_쌍용_오창수량산출서" xfId="7750" xr:uid="{00000000-0005-0000-0000-000035120000}"/>
    <cellStyle name="1_total_쌍용_오창수량산출서_단위수량" xfId="7751" xr:uid="{00000000-0005-0000-0000-000036120000}"/>
    <cellStyle name="1_total_쌍용_오창수량산출서_단위수량_단위수량산출서" xfId="7752" xr:uid="{00000000-0005-0000-0000-000037120000}"/>
    <cellStyle name="1_total_쌍용_오창수량산출서_단위수량1" xfId="7753" xr:uid="{00000000-0005-0000-0000-000038120000}"/>
    <cellStyle name="1_total_쌍용_오창수량산출서_단위수량1_단위수량산출서" xfId="7754" xr:uid="{00000000-0005-0000-0000-000039120000}"/>
    <cellStyle name="1_total_쌍용_오창수량산출서_단위수량산출서" xfId="7755" xr:uid="{00000000-0005-0000-0000-00003A120000}"/>
    <cellStyle name="1_total_쌍용_오창수량산출서_도곡단위수량" xfId="7756" xr:uid="{00000000-0005-0000-0000-00003B120000}"/>
    <cellStyle name="1_total_쌍용_오창수량산출서_도곡단위수량_단위수량산출서" xfId="7757" xr:uid="{00000000-0005-0000-0000-00003C120000}"/>
    <cellStyle name="1_total_쌍용_오창수량산출서_수량산출서-11.25" xfId="7758" xr:uid="{00000000-0005-0000-0000-00003D120000}"/>
    <cellStyle name="1_total_쌍용_오창수량산출서_수량산출서-11.25_단위수량" xfId="7759" xr:uid="{00000000-0005-0000-0000-00003E120000}"/>
    <cellStyle name="1_total_쌍용_오창수량산출서_수량산출서-11.25_단위수량_단위수량산출서" xfId="7760" xr:uid="{00000000-0005-0000-0000-00003F120000}"/>
    <cellStyle name="1_total_쌍용_오창수량산출서_수량산출서-11.25_단위수량1" xfId="7761" xr:uid="{00000000-0005-0000-0000-000040120000}"/>
    <cellStyle name="1_total_쌍용_오창수량산출서_수량산출서-11.25_단위수량1_단위수량산출서" xfId="7762" xr:uid="{00000000-0005-0000-0000-000041120000}"/>
    <cellStyle name="1_total_쌍용_오창수량산출서_수량산출서-11.25_단위수량산출서" xfId="7763" xr:uid="{00000000-0005-0000-0000-000042120000}"/>
    <cellStyle name="1_total_쌍용_오창수량산출서_수량산출서-11.25_도곡단위수량" xfId="7764" xr:uid="{00000000-0005-0000-0000-000043120000}"/>
    <cellStyle name="1_total_쌍용_오창수량산출서_수량산출서-11.25_도곡단위수량_단위수량산출서" xfId="7765" xr:uid="{00000000-0005-0000-0000-000044120000}"/>
    <cellStyle name="1_total_쌍용_오창수량산출서_수량산출서-11.25_철거단위수량" xfId="7766" xr:uid="{00000000-0005-0000-0000-000045120000}"/>
    <cellStyle name="1_total_쌍용_오창수량산출서_수량산출서-11.25_철거단위수량_단위수량산출서" xfId="7767" xr:uid="{00000000-0005-0000-0000-000046120000}"/>
    <cellStyle name="1_total_쌍용_오창수량산출서_수량산출서-11.25_한수단위수량" xfId="7768" xr:uid="{00000000-0005-0000-0000-000047120000}"/>
    <cellStyle name="1_total_쌍용_오창수량산출서_수량산출서-11.25_한수단위수량_단위수량산출서" xfId="7769" xr:uid="{00000000-0005-0000-0000-000048120000}"/>
    <cellStyle name="1_total_쌍용_오창수량산출서_수량산출서-1201" xfId="7770" xr:uid="{00000000-0005-0000-0000-000049120000}"/>
    <cellStyle name="1_total_쌍용_오창수량산출서_수량산출서-1201_단위수량" xfId="7771" xr:uid="{00000000-0005-0000-0000-00004A120000}"/>
    <cellStyle name="1_total_쌍용_오창수량산출서_수량산출서-1201_단위수량_단위수량산출서" xfId="7772" xr:uid="{00000000-0005-0000-0000-00004B120000}"/>
    <cellStyle name="1_total_쌍용_오창수량산출서_수량산출서-1201_단위수량1" xfId="7773" xr:uid="{00000000-0005-0000-0000-00004C120000}"/>
    <cellStyle name="1_total_쌍용_오창수량산출서_수량산출서-1201_단위수량1_단위수량산출서" xfId="7774" xr:uid="{00000000-0005-0000-0000-00004D120000}"/>
    <cellStyle name="1_total_쌍용_오창수량산출서_수량산출서-1201_단위수량산출서" xfId="7775" xr:uid="{00000000-0005-0000-0000-00004E120000}"/>
    <cellStyle name="1_total_쌍용_오창수량산출서_수량산출서-1201_도곡단위수량" xfId="7776" xr:uid="{00000000-0005-0000-0000-00004F120000}"/>
    <cellStyle name="1_total_쌍용_오창수량산출서_수량산출서-1201_도곡단위수량_단위수량산출서" xfId="7777" xr:uid="{00000000-0005-0000-0000-000050120000}"/>
    <cellStyle name="1_total_쌍용_오창수량산출서_수량산출서-1201_철거단위수량" xfId="7778" xr:uid="{00000000-0005-0000-0000-000051120000}"/>
    <cellStyle name="1_total_쌍용_오창수량산출서_수량산출서-1201_철거단위수량_단위수량산출서" xfId="7779" xr:uid="{00000000-0005-0000-0000-000052120000}"/>
    <cellStyle name="1_total_쌍용_오창수량산출서_수량산출서-1201_한수단위수량" xfId="7780" xr:uid="{00000000-0005-0000-0000-000053120000}"/>
    <cellStyle name="1_total_쌍용_오창수량산출서_수량산출서-1201_한수단위수량_단위수량산출서" xfId="7781" xr:uid="{00000000-0005-0000-0000-000054120000}"/>
    <cellStyle name="1_total_쌍용_오창수량산출서_시설물단위수량" xfId="7782" xr:uid="{00000000-0005-0000-0000-000055120000}"/>
    <cellStyle name="1_total_쌍용_오창수량산출서_시설물단위수량_단위수량산출서" xfId="7783" xr:uid="{00000000-0005-0000-0000-000056120000}"/>
    <cellStyle name="1_total_쌍용_오창수량산출서_시설물단위수량1" xfId="7784" xr:uid="{00000000-0005-0000-0000-000057120000}"/>
    <cellStyle name="1_total_쌍용_오창수량산출서_시설물단위수량1_단위수량산출서" xfId="7785" xr:uid="{00000000-0005-0000-0000-000058120000}"/>
    <cellStyle name="1_total_쌍용_오창수량산출서_시설물단위수량1_시설물단위수량" xfId="7786" xr:uid="{00000000-0005-0000-0000-000059120000}"/>
    <cellStyle name="1_total_쌍용_오창수량산출서_시설물단위수량1_시설물단위수량_단위수량산출서" xfId="7787" xr:uid="{00000000-0005-0000-0000-00005A120000}"/>
    <cellStyle name="1_total_쌍용_오창수량산출서_철거단위수량" xfId="7788" xr:uid="{00000000-0005-0000-0000-00005B120000}"/>
    <cellStyle name="1_total_쌍용_오창수량산출서_철거단위수량_단위수량산출서" xfId="7789" xr:uid="{00000000-0005-0000-0000-00005C120000}"/>
    <cellStyle name="1_total_쌍용_오창수량산출서_한수단위수량" xfId="7790" xr:uid="{00000000-0005-0000-0000-00005D120000}"/>
    <cellStyle name="1_total_쌍용_오창수량산출서_한수단위수량_단위수량산출서" xfId="7791" xr:uid="{00000000-0005-0000-0000-00005E120000}"/>
    <cellStyle name="1_total_쌍용_철거단위수량" xfId="7792" xr:uid="{00000000-0005-0000-0000-00005F120000}"/>
    <cellStyle name="1_total_쌍용_철거단위수량_단위수량산출서" xfId="7793" xr:uid="{00000000-0005-0000-0000-000060120000}"/>
    <cellStyle name="1_total_쌍용_한수단위수량" xfId="7794" xr:uid="{00000000-0005-0000-0000-000061120000}"/>
    <cellStyle name="1_total_쌍용_한수단위수량_단위수량산출서" xfId="7795" xr:uid="{00000000-0005-0000-0000-000062120000}"/>
    <cellStyle name="1_total_쌍용수량0905" xfId="7796" xr:uid="{00000000-0005-0000-0000-000063120000}"/>
    <cellStyle name="1_total_쌍용수량0905_단위수량산출서" xfId="7797" xr:uid="{00000000-0005-0000-0000-000064120000}"/>
    <cellStyle name="1_total_쌍용수량집계" xfId="7798" xr:uid="{00000000-0005-0000-0000-000065120000}"/>
    <cellStyle name="1_total_오창수량산출서" xfId="7799" xr:uid="{00000000-0005-0000-0000-000066120000}"/>
    <cellStyle name="1_total_오창수량산출서_단위수량" xfId="7800" xr:uid="{00000000-0005-0000-0000-000067120000}"/>
    <cellStyle name="1_total_오창수량산출서_단위수량_단위수량산출서" xfId="7801" xr:uid="{00000000-0005-0000-0000-000068120000}"/>
    <cellStyle name="1_total_오창수량산출서_단위수량1" xfId="7802" xr:uid="{00000000-0005-0000-0000-000069120000}"/>
    <cellStyle name="1_total_오창수량산출서_단위수량1_단위수량산출서" xfId="7803" xr:uid="{00000000-0005-0000-0000-00006A120000}"/>
    <cellStyle name="1_total_오창수량산출서_단위수량산출서" xfId="7804" xr:uid="{00000000-0005-0000-0000-00006B120000}"/>
    <cellStyle name="1_total_오창수량산출서_도곡단위수량" xfId="7805" xr:uid="{00000000-0005-0000-0000-00006C120000}"/>
    <cellStyle name="1_total_오창수량산출서_도곡단위수량_단위수량산출서" xfId="7806" xr:uid="{00000000-0005-0000-0000-00006D120000}"/>
    <cellStyle name="1_total_오창수량산출서_수량산출서-11.25" xfId="7807" xr:uid="{00000000-0005-0000-0000-00006E120000}"/>
    <cellStyle name="1_total_오창수량산출서_수량산출서-11.25_단위수량" xfId="7808" xr:uid="{00000000-0005-0000-0000-00006F120000}"/>
    <cellStyle name="1_total_오창수량산출서_수량산출서-11.25_단위수량_단위수량산출서" xfId="7809" xr:uid="{00000000-0005-0000-0000-000070120000}"/>
    <cellStyle name="1_total_오창수량산출서_수량산출서-11.25_단위수량1" xfId="7810" xr:uid="{00000000-0005-0000-0000-000071120000}"/>
    <cellStyle name="1_total_오창수량산출서_수량산출서-11.25_단위수량1_단위수량산출서" xfId="7811" xr:uid="{00000000-0005-0000-0000-000072120000}"/>
    <cellStyle name="1_total_오창수량산출서_수량산출서-11.25_단위수량산출서" xfId="7812" xr:uid="{00000000-0005-0000-0000-000073120000}"/>
    <cellStyle name="1_total_오창수량산출서_수량산출서-11.25_도곡단위수량" xfId="7813" xr:uid="{00000000-0005-0000-0000-000074120000}"/>
    <cellStyle name="1_total_오창수량산출서_수량산출서-11.25_도곡단위수량_단위수량산출서" xfId="7814" xr:uid="{00000000-0005-0000-0000-000075120000}"/>
    <cellStyle name="1_total_오창수량산출서_수량산출서-11.25_철거단위수량" xfId="7815" xr:uid="{00000000-0005-0000-0000-000076120000}"/>
    <cellStyle name="1_total_오창수량산출서_수량산출서-11.25_철거단위수량_단위수량산출서" xfId="7816" xr:uid="{00000000-0005-0000-0000-000077120000}"/>
    <cellStyle name="1_total_오창수량산출서_수량산출서-11.25_한수단위수량" xfId="7817" xr:uid="{00000000-0005-0000-0000-000078120000}"/>
    <cellStyle name="1_total_오창수량산출서_수량산출서-11.25_한수단위수량_단위수량산출서" xfId="7818" xr:uid="{00000000-0005-0000-0000-000079120000}"/>
    <cellStyle name="1_total_오창수량산출서_수량산출서-1201" xfId="7819" xr:uid="{00000000-0005-0000-0000-00007A120000}"/>
    <cellStyle name="1_total_오창수량산출서_수량산출서-1201_단위수량" xfId="7820" xr:uid="{00000000-0005-0000-0000-00007B120000}"/>
    <cellStyle name="1_total_오창수량산출서_수량산출서-1201_단위수량_단위수량산출서" xfId="7821" xr:uid="{00000000-0005-0000-0000-00007C120000}"/>
    <cellStyle name="1_total_오창수량산출서_수량산출서-1201_단위수량1" xfId="7822" xr:uid="{00000000-0005-0000-0000-00007D120000}"/>
    <cellStyle name="1_total_오창수량산출서_수량산출서-1201_단위수량1_단위수량산출서" xfId="7823" xr:uid="{00000000-0005-0000-0000-00007E120000}"/>
    <cellStyle name="1_total_오창수량산출서_수량산출서-1201_단위수량산출서" xfId="7824" xr:uid="{00000000-0005-0000-0000-00007F120000}"/>
    <cellStyle name="1_total_오창수량산출서_수량산출서-1201_도곡단위수량" xfId="7825" xr:uid="{00000000-0005-0000-0000-000080120000}"/>
    <cellStyle name="1_total_오창수량산출서_수량산출서-1201_도곡단위수량_단위수량산출서" xfId="7826" xr:uid="{00000000-0005-0000-0000-000081120000}"/>
    <cellStyle name="1_total_오창수량산출서_수량산출서-1201_철거단위수량" xfId="7827" xr:uid="{00000000-0005-0000-0000-000082120000}"/>
    <cellStyle name="1_total_오창수량산출서_수량산출서-1201_철거단위수량_단위수량산출서" xfId="7828" xr:uid="{00000000-0005-0000-0000-000083120000}"/>
    <cellStyle name="1_total_오창수량산출서_수량산출서-1201_한수단위수량" xfId="7829" xr:uid="{00000000-0005-0000-0000-000084120000}"/>
    <cellStyle name="1_total_오창수량산출서_수량산출서-1201_한수단위수량_단위수량산출서" xfId="7830" xr:uid="{00000000-0005-0000-0000-000085120000}"/>
    <cellStyle name="1_total_오창수량산출서_시설물단위수량" xfId="7831" xr:uid="{00000000-0005-0000-0000-000086120000}"/>
    <cellStyle name="1_total_오창수량산출서_시설물단위수량_단위수량산출서" xfId="7832" xr:uid="{00000000-0005-0000-0000-000087120000}"/>
    <cellStyle name="1_total_오창수량산출서_시설물단위수량1" xfId="7833" xr:uid="{00000000-0005-0000-0000-000088120000}"/>
    <cellStyle name="1_total_오창수량산출서_시설물단위수량1_단위수량산출서" xfId="7834" xr:uid="{00000000-0005-0000-0000-000089120000}"/>
    <cellStyle name="1_total_오창수량산출서_시설물단위수량1_시설물단위수량" xfId="7835" xr:uid="{00000000-0005-0000-0000-00008A120000}"/>
    <cellStyle name="1_total_오창수량산출서_시설물단위수량1_시설물단위수량_단위수량산출서" xfId="7836" xr:uid="{00000000-0005-0000-0000-00008B120000}"/>
    <cellStyle name="1_total_오창수량산출서_철거단위수량" xfId="7837" xr:uid="{00000000-0005-0000-0000-00008C120000}"/>
    <cellStyle name="1_total_오창수량산출서_철거단위수량_단위수량산출서" xfId="7838" xr:uid="{00000000-0005-0000-0000-00008D120000}"/>
    <cellStyle name="1_total_오창수량산출서_한수단위수량" xfId="7839" xr:uid="{00000000-0005-0000-0000-00008E120000}"/>
    <cellStyle name="1_total_오창수량산출서_한수단위수량_단위수량산출서" xfId="7840" xr:uid="{00000000-0005-0000-0000-00008F120000}"/>
    <cellStyle name="1_total_용평수량집계" xfId="7841" xr:uid="{00000000-0005-0000-0000-000090120000}"/>
    <cellStyle name="1_total_은파단위수량" xfId="7842" xr:uid="{00000000-0005-0000-0000-000091120000}"/>
    <cellStyle name="1_total_은파단위수량_단위수량" xfId="7843" xr:uid="{00000000-0005-0000-0000-000092120000}"/>
    <cellStyle name="1_total_은파단위수량_단위수량_단위수량산출서" xfId="7844" xr:uid="{00000000-0005-0000-0000-000093120000}"/>
    <cellStyle name="1_total_은파단위수량_단위수량1" xfId="7845" xr:uid="{00000000-0005-0000-0000-000094120000}"/>
    <cellStyle name="1_total_은파단위수량_단위수량1_단위수량산출서" xfId="7846" xr:uid="{00000000-0005-0000-0000-000095120000}"/>
    <cellStyle name="1_total_은파단위수량_단위수량산출서" xfId="7847" xr:uid="{00000000-0005-0000-0000-000096120000}"/>
    <cellStyle name="1_total_은파단위수량_도곡단위수량" xfId="7848" xr:uid="{00000000-0005-0000-0000-000097120000}"/>
    <cellStyle name="1_total_은파단위수량_도곡단위수량_단위수량산출서" xfId="7849" xr:uid="{00000000-0005-0000-0000-000098120000}"/>
    <cellStyle name="1_total_은파단위수량_수량산출서-11.25" xfId="7850" xr:uid="{00000000-0005-0000-0000-000099120000}"/>
    <cellStyle name="1_total_은파단위수량_수량산출서-11.25_단위수량" xfId="7851" xr:uid="{00000000-0005-0000-0000-00009A120000}"/>
    <cellStyle name="1_total_은파단위수량_수량산출서-11.25_단위수량_단위수량산출서" xfId="7852" xr:uid="{00000000-0005-0000-0000-00009B120000}"/>
    <cellStyle name="1_total_은파단위수량_수량산출서-11.25_단위수량1" xfId="7853" xr:uid="{00000000-0005-0000-0000-00009C120000}"/>
    <cellStyle name="1_total_은파단위수량_수량산출서-11.25_단위수량1_단위수량산출서" xfId="7854" xr:uid="{00000000-0005-0000-0000-00009D120000}"/>
    <cellStyle name="1_total_은파단위수량_수량산출서-11.25_단위수량산출서" xfId="7855" xr:uid="{00000000-0005-0000-0000-00009E120000}"/>
    <cellStyle name="1_total_은파단위수량_수량산출서-11.25_도곡단위수량" xfId="7856" xr:uid="{00000000-0005-0000-0000-00009F120000}"/>
    <cellStyle name="1_total_은파단위수량_수량산출서-11.25_도곡단위수량_단위수량산출서" xfId="7857" xr:uid="{00000000-0005-0000-0000-0000A0120000}"/>
    <cellStyle name="1_total_은파단위수량_수량산출서-11.25_철거단위수량" xfId="7858" xr:uid="{00000000-0005-0000-0000-0000A1120000}"/>
    <cellStyle name="1_total_은파단위수량_수량산출서-11.25_철거단위수량_단위수량산출서" xfId="7859" xr:uid="{00000000-0005-0000-0000-0000A2120000}"/>
    <cellStyle name="1_total_은파단위수량_수량산출서-11.25_한수단위수량" xfId="7860" xr:uid="{00000000-0005-0000-0000-0000A3120000}"/>
    <cellStyle name="1_total_은파단위수량_수량산출서-11.25_한수단위수량_단위수량산출서" xfId="7861" xr:uid="{00000000-0005-0000-0000-0000A4120000}"/>
    <cellStyle name="1_total_은파단위수량_수량산출서-1201" xfId="7862" xr:uid="{00000000-0005-0000-0000-0000A5120000}"/>
    <cellStyle name="1_total_은파단위수량_수량산출서-1201_단위수량" xfId="7863" xr:uid="{00000000-0005-0000-0000-0000A6120000}"/>
    <cellStyle name="1_total_은파단위수량_수량산출서-1201_단위수량_단위수량산출서" xfId="7864" xr:uid="{00000000-0005-0000-0000-0000A7120000}"/>
    <cellStyle name="1_total_은파단위수량_수량산출서-1201_단위수량1" xfId="7865" xr:uid="{00000000-0005-0000-0000-0000A8120000}"/>
    <cellStyle name="1_total_은파단위수량_수량산출서-1201_단위수량1_단위수량산출서" xfId="7866" xr:uid="{00000000-0005-0000-0000-0000A9120000}"/>
    <cellStyle name="1_total_은파단위수량_수량산출서-1201_단위수량산출서" xfId="7867" xr:uid="{00000000-0005-0000-0000-0000AA120000}"/>
    <cellStyle name="1_total_은파단위수량_수량산출서-1201_도곡단위수량" xfId="7868" xr:uid="{00000000-0005-0000-0000-0000AB120000}"/>
    <cellStyle name="1_total_은파단위수량_수량산출서-1201_도곡단위수량_단위수량산출서" xfId="7869" xr:uid="{00000000-0005-0000-0000-0000AC120000}"/>
    <cellStyle name="1_total_은파단위수량_수량산출서-1201_철거단위수량" xfId="7870" xr:uid="{00000000-0005-0000-0000-0000AD120000}"/>
    <cellStyle name="1_total_은파단위수량_수량산출서-1201_철거단위수량_단위수량산출서" xfId="7871" xr:uid="{00000000-0005-0000-0000-0000AE120000}"/>
    <cellStyle name="1_total_은파단위수량_수량산출서-1201_한수단위수량" xfId="7872" xr:uid="{00000000-0005-0000-0000-0000AF120000}"/>
    <cellStyle name="1_total_은파단위수량_수량산출서-1201_한수단위수량_단위수량산출서" xfId="7873" xr:uid="{00000000-0005-0000-0000-0000B0120000}"/>
    <cellStyle name="1_total_은파단위수량_시설물단위수량" xfId="7874" xr:uid="{00000000-0005-0000-0000-0000B1120000}"/>
    <cellStyle name="1_total_은파단위수량_시설물단위수량_단위수량산출서" xfId="7875" xr:uid="{00000000-0005-0000-0000-0000B2120000}"/>
    <cellStyle name="1_total_은파단위수량_시설물단위수량1" xfId="7876" xr:uid="{00000000-0005-0000-0000-0000B3120000}"/>
    <cellStyle name="1_total_은파단위수량_시설물단위수량1_단위수량산출서" xfId="7877" xr:uid="{00000000-0005-0000-0000-0000B4120000}"/>
    <cellStyle name="1_total_은파단위수량_시설물단위수량1_시설물단위수량" xfId="7878" xr:uid="{00000000-0005-0000-0000-0000B5120000}"/>
    <cellStyle name="1_total_은파단위수량_시설물단위수량1_시설물단위수량_단위수량산출서" xfId="7879" xr:uid="{00000000-0005-0000-0000-0000B6120000}"/>
    <cellStyle name="1_total_은파단위수량_오창수량산출서" xfId="7880" xr:uid="{00000000-0005-0000-0000-0000B7120000}"/>
    <cellStyle name="1_total_은파단위수량_오창수량산출서_단위수량" xfId="7881" xr:uid="{00000000-0005-0000-0000-0000B8120000}"/>
    <cellStyle name="1_total_은파단위수량_오창수량산출서_단위수량_단위수량산출서" xfId="7882" xr:uid="{00000000-0005-0000-0000-0000B9120000}"/>
    <cellStyle name="1_total_은파단위수량_오창수량산출서_단위수량1" xfId="7883" xr:uid="{00000000-0005-0000-0000-0000BA120000}"/>
    <cellStyle name="1_total_은파단위수량_오창수량산출서_단위수량1_단위수량산출서" xfId="7884" xr:uid="{00000000-0005-0000-0000-0000BB120000}"/>
    <cellStyle name="1_total_은파단위수량_오창수량산출서_단위수량산출서" xfId="7885" xr:uid="{00000000-0005-0000-0000-0000BC120000}"/>
    <cellStyle name="1_total_은파단위수량_오창수량산출서_도곡단위수량" xfId="7886" xr:uid="{00000000-0005-0000-0000-0000BD120000}"/>
    <cellStyle name="1_total_은파단위수량_오창수량산출서_도곡단위수량_단위수량산출서" xfId="7887" xr:uid="{00000000-0005-0000-0000-0000BE120000}"/>
    <cellStyle name="1_total_은파단위수량_오창수량산출서_수량산출서-11.25" xfId="7888" xr:uid="{00000000-0005-0000-0000-0000BF120000}"/>
    <cellStyle name="1_total_은파단위수량_오창수량산출서_수량산출서-11.25_단위수량" xfId="7889" xr:uid="{00000000-0005-0000-0000-0000C0120000}"/>
    <cellStyle name="1_total_은파단위수량_오창수량산출서_수량산출서-11.25_단위수량_단위수량산출서" xfId="7890" xr:uid="{00000000-0005-0000-0000-0000C1120000}"/>
    <cellStyle name="1_total_은파단위수량_오창수량산출서_수량산출서-11.25_단위수량1" xfId="7891" xr:uid="{00000000-0005-0000-0000-0000C2120000}"/>
    <cellStyle name="1_total_은파단위수량_오창수량산출서_수량산출서-11.25_단위수량1_단위수량산출서" xfId="7892" xr:uid="{00000000-0005-0000-0000-0000C3120000}"/>
    <cellStyle name="1_total_은파단위수량_오창수량산출서_수량산출서-11.25_단위수량산출서" xfId="7893" xr:uid="{00000000-0005-0000-0000-0000C4120000}"/>
    <cellStyle name="1_total_은파단위수량_오창수량산출서_수량산출서-11.25_도곡단위수량" xfId="7894" xr:uid="{00000000-0005-0000-0000-0000C5120000}"/>
    <cellStyle name="1_total_은파단위수량_오창수량산출서_수량산출서-11.25_도곡단위수량_단위수량산출서" xfId="7895" xr:uid="{00000000-0005-0000-0000-0000C6120000}"/>
    <cellStyle name="1_total_은파단위수량_오창수량산출서_수량산출서-11.25_철거단위수량" xfId="7896" xr:uid="{00000000-0005-0000-0000-0000C7120000}"/>
    <cellStyle name="1_total_은파단위수량_오창수량산출서_수량산출서-11.25_철거단위수량_단위수량산출서" xfId="7897" xr:uid="{00000000-0005-0000-0000-0000C8120000}"/>
    <cellStyle name="1_total_은파단위수량_오창수량산출서_수량산출서-11.25_한수단위수량" xfId="7898" xr:uid="{00000000-0005-0000-0000-0000C9120000}"/>
    <cellStyle name="1_total_은파단위수량_오창수량산출서_수량산출서-11.25_한수단위수량_단위수량산출서" xfId="7899" xr:uid="{00000000-0005-0000-0000-0000CA120000}"/>
    <cellStyle name="1_total_은파단위수량_오창수량산출서_수량산출서-1201" xfId="7900" xr:uid="{00000000-0005-0000-0000-0000CB120000}"/>
    <cellStyle name="1_total_은파단위수량_오창수량산출서_수량산출서-1201_단위수량" xfId="7901" xr:uid="{00000000-0005-0000-0000-0000CC120000}"/>
    <cellStyle name="1_total_은파단위수량_오창수량산출서_수량산출서-1201_단위수량_단위수량산출서" xfId="7902" xr:uid="{00000000-0005-0000-0000-0000CD120000}"/>
    <cellStyle name="1_total_은파단위수량_오창수량산출서_수량산출서-1201_단위수량1" xfId="7903" xr:uid="{00000000-0005-0000-0000-0000CE120000}"/>
    <cellStyle name="1_total_은파단위수량_오창수량산출서_수량산출서-1201_단위수량1_단위수량산출서" xfId="7904" xr:uid="{00000000-0005-0000-0000-0000CF120000}"/>
    <cellStyle name="1_total_은파단위수량_오창수량산출서_수량산출서-1201_단위수량산출서" xfId="7905" xr:uid="{00000000-0005-0000-0000-0000D0120000}"/>
    <cellStyle name="1_total_은파단위수량_오창수량산출서_수량산출서-1201_도곡단위수량" xfId="7906" xr:uid="{00000000-0005-0000-0000-0000D1120000}"/>
    <cellStyle name="1_total_은파단위수량_오창수량산출서_수량산출서-1201_도곡단위수량_단위수량산출서" xfId="7907" xr:uid="{00000000-0005-0000-0000-0000D2120000}"/>
    <cellStyle name="1_total_은파단위수량_오창수량산출서_수량산출서-1201_철거단위수량" xfId="7908" xr:uid="{00000000-0005-0000-0000-0000D3120000}"/>
    <cellStyle name="1_total_은파단위수량_오창수량산출서_수량산출서-1201_철거단위수량_단위수량산출서" xfId="7909" xr:uid="{00000000-0005-0000-0000-0000D4120000}"/>
    <cellStyle name="1_total_은파단위수량_오창수량산출서_수량산출서-1201_한수단위수량" xfId="7910" xr:uid="{00000000-0005-0000-0000-0000D5120000}"/>
    <cellStyle name="1_total_은파단위수량_오창수량산출서_수량산출서-1201_한수단위수량_단위수량산출서" xfId="7911" xr:uid="{00000000-0005-0000-0000-0000D6120000}"/>
    <cellStyle name="1_total_은파단위수량_오창수량산출서_시설물단위수량" xfId="7912" xr:uid="{00000000-0005-0000-0000-0000D7120000}"/>
    <cellStyle name="1_total_은파단위수량_오창수량산출서_시설물단위수량_단위수량산출서" xfId="7913" xr:uid="{00000000-0005-0000-0000-0000D8120000}"/>
    <cellStyle name="1_total_은파단위수량_오창수량산출서_시설물단위수량1" xfId="7914" xr:uid="{00000000-0005-0000-0000-0000D9120000}"/>
    <cellStyle name="1_total_은파단위수량_오창수량산출서_시설물단위수량1_단위수량산출서" xfId="7915" xr:uid="{00000000-0005-0000-0000-0000DA120000}"/>
    <cellStyle name="1_total_은파단위수량_오창수량산출서_시설물단위수량1_시설물단위수량" xfId="7916" xr:uid="{00000000-0005-0000-0000-0000DB120000}"/>
    <cellStyle name="1_total_은파단위수량_오창수량산출서_시설물단위수량1_시설물단위수량_단위수량산출서" xfId="7917" xr:uid="{00000000-0005-0000-0000-0000DC120000}"/>
    <cellStyle name="1_total_은파단위수량_오창수량산출서_철거단위수량" xfId="7918" xr:uid="{00000000-0005-0000-0000-0000DD120000}"/>
    <cellStyle name="1_total_은파단위수량_오창수량산출서_철거단위수량_단위수량산출서" xfId="7919" xr:uid="{00000000-0005-0000-0000-0000DE120000}"/>
    <cellStyle name="1_total_은파단위수량_오창수량산출서_한수단위수량" xfId="7920" xr:uid="{00000000-0005-0000-0000-0000DF120000}"/>
    <cellStyle name="1_total_은파단위수량_오창수량산출서_한수단위수량_단위수량산출서" xfId="7921" xr:uid="{00000000-0005-0000-0000-0000E0120000}"/>
    <cellStyle name="1_total_은파단위수량_철거단위수량" xfId="7922" xr:uid="{00000000-0005-0000-0000-0000E1120000}"/>
    <cellStyle name="1_total_은파단위수량_철거단위수량_단위수량산출서" xfId="7923" xr:uid="{00000000-0005-0000-0000-0000E2120000}"/>
    <cellStyle name="1_total_은파단위수량_포장단위수량" xfId="7924" xr:uid="{00000000-0005-0000-0000-0000E3120000}"/>
    <cellStyle name="1_total_은파단위수량_포장단위수량_단위수량산출서" xfId="7925" xr:uid="{00000000-0005-0000-0000-0000E4120000}"/>
    <cellStyle name="1_total_은파단위수량_한수단위수량" xfId="7926" xr:uid="{00000000-0005-0000-0000-0000E5120000}"/>
    <cellStyle name="1_total_은파단위수량_한수단위수량_단위수량산출서" xfId="7927" xr:uid="{00000000-0005-0000-0000-0000E6120000}"/>
    <cellStyle name="1_total_은파수량집계" xfId="7928" xr:uid="{00000000-0005-0000-0000-0000E7120000}"/>
    <cellStyle name="1_total_은파수량집계_단위수량산출서" xfId="7929" xr:uid="{00000000-0005-0000-0000-0000E8120000}"/>
    <cellStyle name="1_total_조경포장,관로시설" xfId="7930" xr:uid="{00000000-0005-0000-0000-0000E9120000}"/>
    <cellStyle name="1_total_조경포장,관로시설_단위수량" xfId="7931" xr:uid="{00000000-0005-0000-0000-0000EA120000}"/>
    <cellStyle name="1_total_조경포장,관로시설_단위수량_단위수량산출서" xfId="7932" xr:uid="{00000000-0005-0000-0000-0000EB120000}"/>
    <cellStyle name="1_total_조경포장,관로시설_단위수량1" xfId="7933" xr:uid="{00000000-0005-0000-0000-0000EC120000}"/>
    <cellStyle name="1_total_조경포장,관로시설_단위수량1_단위수량산출서" xfId="7934" xr:uid="{00000000-0005-0000-0000-0000ED120000}"/>
    <cellStyle name="1_total_조경포장,관로시설_단위수량산출서" xfId="7935" xr:uid="{00000000-0005-0000-0000-0000EE120000}"/>
    <cellStyle name="1_total_조경포장,관로시설_도곡단위수량" xfId="7936" xr:uid="{00000000-0005-0000-0000-0000EF120000}"/>
    <cellStyle name="1_total_조경포장,관로시설_도곡단위수량_단위수량산출서" xfId="7937" xr:uid="{00000000-0005-0000-0000-0000F0120000}"/>
    <cellStyle name="1_total_조경포장,관로시설_수량산출서-11.25" xfId="7938" xr:uid="{00000000-0005-0000-0000-0000F1120000}"/>
    <cellStyle name="1_total_조경포장,관로시설_수량산출서-11.25_단위수량" xfId="7939" xr:uid="{00000000-0005-0000-0000-0000F2120000}"/>
    <cellStyle name="1_total_조경포장,관로시설_수량산출서-11.25_단위수량_단위수량산출서" xfId="7940" xr:uid="{00000000-0005-0000-0000-0000F3120000}"/>
    <cellStyle name="1_total_조경포장,관로시설_수량산출서-11.25_단위수량1" xfId="7941" xr:uid="{00000000-0005-0000-0000-0000F4120000}"/>
    <cellStyle name="1_total_조경포장,관로시설_수량산출서-11.25_단위수량1_단위수량산출서" xfId="7942" xr:uid="{00000000-0005-0000-0000-0000F5120000}"/>
    <cellStyle name="1_total_조경포장,관로시설_수량산출서-11.25_단위수량산출서" xfId="7943" xr:uid="{00000000-0005-0000-0000-0000F6120000}"/>
    <cellStyle name="1_total_조경포장,관로시설_수량산출서-11.25_도곡단위수량" xfId="7944" xr:uid="{00000000-0005-0000-0000-0000F7120000}"/>
    <cellStyle name="1_total_조경포장,관로시설_수량산출서-11.25_도곡단위수량_단위수량산출서" xfId="7945" xr:uid="{00000000-0005-0000-0000-0000F8120000}"/>
    <cellStyle name="1_total_조경포장,관로시설_수량산출서-11.25_철거단위수량" xfId="7946" xr:uid="{00000000-0005-0000-0000-0000F9120000}"/>
    <cellStyle name="1_total_조경포장,관로시설_수량산출서-11.25_철거단위수량_단위수량산출서" xfId="7947" xr:uid="{00000000-0005-0000-0000-0000FA120000}"/>
    <cellStyle name="1_total_조경포장,관로시설_수량산출서-11.25_한수단위수량" xfId="7948" xr:uid="{00000000-0005-0000-0000-0000FB120000}"/>
    <cellStyle name="1_total_조경포장,관로시설_수량산출서-11.25_한수단위수량_단위수량산출서" xfId="7949" xr:uid="{00000000-0005-0000-0000-0000FC120000}"/>
    <cellStyle name="1_total_조경포장,관로시설_수량산출서-1201" xfId="7950" xr:uid="{00000000-0005-0000-0000-0000FD120000}"/>
    <cellStyle name="1_total_조경포장,관로시설_수량산출서-1201_단위수량" xfId="7951" xr:uid="{00000000-0005-0000-0000-0000FE120000}"/>
    <cellStyle name="1_total_조경포장,관로시설_수량산출서-1201_단위수량_단위수량산출서" xfId="7952" xr:uid="{00000000-0005-0000-0000-0000FF120000}"/>
    <cellStyle name="1_total_조경포장,관로시설_수량산출서-1201_단위수량1" xfId="7953" xr:uid="{00000000-0005-0000-0000-000000130000}"/>
    <cellStyle name="1_total_조경포장,관로시설_수량산출서-1201_단위수량1_단위수량산출서" xfId="7954" xr:uid="{00000000-0005-0000-0000-000001130000}"/>
    <cellStyle name="1_total_조경포장,관로시설_수량산출서-1201_단위수량산출서" xfId="7955" xr:uid="{00000000-0005-0000-0000-000002130000}"/>
    <cellStyle name="1_total_조경포장,관로시설_수량산출서-1201_도곡단위수량" xfId="7956" xr:uid="{00000000-0005-0000-0000-000003130000}"/>
    <cellStyle name="1_total_조경포장,관로시설_수량산출서-1201_도곡단위수량_단위수량산출서" xfId="7957" xr:uid="{00000000-0005-0000-0000-000004130000}"/>
    <cellStyle name="1_total_조경포장,관로시설_수량산출서-1201_철거단위수량" xfId="7958" xr:uid="{00000000-0005-0000-0000-000005130000}"/>
    <cellStyle name="1_total_조경포장,관로시설_수량산출서-1201_철거단위수량_단위수량산출서" xfId="7959" xr:uid="{00000000-0005-0000-0000-000006130000}"/>
    <cellStyle name="1_total_조경포장,관로시설_수량산출서-1201_한수단위수량" xfId="7960" xr:uid="{00000000-0005-0000-0000-000007130000}"/>
    <cellStyle name="1_total_조경포장,관로시설_수량산출서-1201_한수단위수량_단위수량산출서" xfId="7961" xr:uid="{00000000-0005-0000-0000-000008130000}"/>
    <cellStyle name="1_total_조경포장,관로시설_시설물단위수량" xfId="7962" xr:uid="{00000000-0005-0000-0000-000009130000}"/>
    <cellStyle name="1_total_조경포장,관로시설_시설물단위수량_단위수량산출서" xfId="7963" xr:uid="{00000000-0005-0000-0000-00000A130000}"/>
    <cellStyle name="1_total_조경포장,관로시설_시설물단위수량1" xfId="7964" xr:uid="{00000000-0005-0000-0000-00000B130000}"/>
    <cellStyle name="1_total_조경포장,관로시설_시설물단위수량1_단위수량산출서" xfId="7965" xr:uid="{00000000-0005-0000-0000-00000C130000}"/>
    <cellStyle name="1_total_조경포장,관로시설_시설물단위수량1_시설물단위수량" xfId="7966" xr:uid="{00000000-0005-0000-0000-00000D130000}"/>
    <cellStyle name="1_total_조경포장,관로시설_시설물단위수량1_시설물단위수량_단위수량산출서" xfId="7967" xr:uid="{00000000-0005-0000-0000-00000E130000}"/>
    <cellStyle name="1_total_조경포장,관로시설_오창수량산출서" xfId="7968" xr:uid="{00000000-0005-0000-0000-00000F130000}"/>
    <cellStyle name="1_total_조경포장,관로시설_오창수량산출서_단위수량" xfId="7969" xr:uid="{00000000-0005-0000-0000-000010130000}"/>
    <cellStyle name="1_total_조경포장,관로시설_오창수량산출서_단위수량_단위수량산출서" xfId="7970" xr:uid="{00000000-0005-0000-0000-000011130000}"/>
    <cellStyle name="1_total_조경포장,관로시설_오창수량산출서_단위수량1" xfId="7971" xr:uid="{00000000-0005-0000-0000-000012130000}"/>
    <cellStyle name="1_total_조경포장,관로시설_오창수량산출서_단위수량1_단위수량산출서" xfId="7972" xr:uid="{00000000-0005-0000-0000-000013130000}"/>
    <cellStyle name="1_total_조경포장,관로시설_오창수량산출서_단위수량산출서" xfId="7973" xr:uid="{00000000-0005-0000-0000-000014130000}"/>
    <cellStyle name="1_total_조경포장,관로시설_오창수량산출서_도곡단위수량" xfId="7974" xr:uid="{00000000-0005-0000-0000-000015130000}"/>
    <cellStyle name="1_total_조경포장,관로시설_오창수량산출서_도곡단위수량_단위수량산출서" xfId="7975" xr:uid="{00000000-0005-0000-0000-000016130000}"/>
    <cellStyle name="1_total_조경포장,관로시설_오창수량산출서_수량산출서-11.25" xfId="7976" xr:uid="{00000000-0005-0000-0000-000017130000}"/>
    <cellStyle name="1_total_조경포장,관로시설_오창수량산출서_수량산출서-11.25_단위수량" xfId="7977" xr:uid="{00000000-0005-0000-0000-000018130000}"/>
    <cellStyle name="1_total_조경포장,관로시설_오창수량산출서_수량산출서-11.25_단위수량_단위수량산출서" xfId="7978" xr:uid="{00000000-0005-0000-0000-000019130000}"/>
    <cellStyle name="1_total_조경포장,관로시설_오창수량산출서_수량산출서-11.25_단위수량1" xfId="7979" xr:uid="{00000000-0005-0000-0000-00001A130000}"/>
    <cellStyle name="1_total_조경포장,관로시설_오창수량산출서_수량산출서-11.25_단위수량1_단위수량산출서" xfId="7980" xr:uid="{00000000-0005-0000-0000-00001B130000}"/>
    <cellStyle name="1_total_조경포장,관로시설_오창수량산출서_수량산출서-11.25_단위수량산출서" xfId="7981" xr:uid="{00000000-0005-0000-0000-00001C130000}"/>
    <cellStyle name="1_total_조경포장,관로시설_오창수량산출서_수량산출서-11.25_도곡단위수량" xfId="7982" xr:uid="{00000000-0005-0000-0000-00001D130000}"/>
    <cellStyle name="1_total_조경포장,관로시설_오창수량산출서_수량산출서-11.25_도곡단위수량_단위수량산출서" xfId="7983" xr:uid="{00000000-0005-0000-0000-00001E130000}"/>
    <cellStyle name="1_total_조경포장,관로시설_오창수량산출서_수량산출서-11.25_철거단위수량" xfId="7984" xr:uid="{00000000-0005-0000-0000-00001F130000}"/>
    <cellStyle name="1_total_조경포장,관로시설_오창수량산출서_수량산출서-11.25_철거단위수량_단위수량산출서" xfId="7985" xr:uid="{00000000-0005-0000-0000-000020130000}"/>
    <cellStyle name="1_total_조경포장,관로시설_오창수량산출서_수량산출서-11.25_한수단위수량" xfId="7986" xr:uid="{00000000-0005-0000-0000-000021130000}"/>
    <cellStyle name="1_total_조경포장,관로시설_오창수량산출서_수량산출서-11.25_한수단위수량_단위수량산출서" xfId="7987" xr:uid="{00000000-0005-0000-0000-000022130000}"/>
    <cellStyle name="1_total_조경포장,관로시설_오창수량산출서_수량산출서-1201" xfId="7988" xr:uid="{00000000-0005-0000-0000-000023130000}"/>
    <cellStyle name="1_total_조경포장,관로시설_오창수량산출서_수량산출서-1201_단위수량" xfId="7989" xr:uid="{00000000-0005-0000-0000-000024130000}"/>
    <cellStyle name="1_total_조경포장,관로시설_오창수량산출서_수량산출서-1201_단위수량_단위수량산출서" xfId="7990" xr:uid="{00000000-0005-0000-0000-000025130000}"/>
    <cellStyle name="1_total_조경포장,관로시설_오창수량산출서_수량산출서-1201_단위수량1" xfId="7991" xr:uid="{00000000-0005-0000-0000-000026130000}"/>
    <cellStyle name="1_total_조경포장,관로시설_오창수량산출서_수량산출서-1201_단위수량1_단위수량산출서" xfId="7992" xr:uid="{00000000-0005-0000-0000-000027130000}"/>
    <cellStyle name="1_total_조경포장,관로시설_오창수량산출서_수량산출서-1201_단위수량산출서" xfId="7993" xr:uid="{00000000-0005-0000-0000-000028130000}"/>
    <cellStyle name="1_total_조경포장,관로시설_오창수량산출서_수량산출서-1201_도곡단위수량" xfId="7994" xr:uid="{00000000-0005-0000-0000-000029130000}"/>
    <cellStyle name="1_total_조경포장,관로시설_오창수량산출서_수량산출서-1201_도곡단위수량_단위수량산출서" xfId="7995" xr:uid="{00000000-0005-0000-0000-00002A130000}"/>
    <cellStyle name="1_total_조경포장,관로시설_오창수량산출서_수량산출서-1201_철거단위수량" xfId="7996" xr:uid="{00000000-0005-0000-0000-00002B130000}"/>
    <cellStyle name="1_total_조경포장,관로시설_오창수량산출서_수량산출서-1201_철거단위수량_단위수량산출서" xfId="7997" xr:uid="{00000000-0005-0000-0000-00002C130000}"/>
    <cellStyle name="1_total_조경포장,관로시설_오창수량산출서_수량산출서-1201_한수단위수량" xfId="7998" xr:uid="{00000000-0005-0000-0000-00002D130000}"/>
    <cellStyle name="1_total_조경포장,관로시설_오창수량산출서_수량산출서-1201_한수단위수량_단위수량산출서" xfId="7999" xr:uid="{00000000-0005-0000-0000-00002E130000}"/>
    <cellStyle name="1_total_조경포장,관로시설_오창수량산출서_시설물단위수량" xfId="8000" xr:uid="{00000000-0005-0000-0000-00002F130000}"/>
    <cellStyle name="1_total_조경포장,관로시설_오창수량산출서_시설물단위수량_단위수량산출서" xfId="8001" xr:uid="{00000000-0005-0000-0000-000030130000}"/>
    <cellStyle name="1_total_조경포장,관로시설_오창수량산출서_시설물단위수량1" xfId="8002" xr:uid="{00000000-0005-0000-0000-000031130000}"/>
    <cellStyle name="1_total_조경포장,관로시설_오창수량산출서_시설물단위수량1_단위수량산출서" xfId="8003" xr:uid="{00000000-0005-0000-0000-000032130000}"/>
    <cellStyle name="1_total_조경포장,관로시설_오창수량산출서_시설물단위수량1_시설물단위수량" xfId="8004" xr:uid="{00000000-0005-0000-0000-000033130000}"/>
    <cellStyle name="1_total_조경포장,관로시설_오창수량산출서_시설물단위수량1_시설물단위수량_단위수량산출서" xfId="8005" xr:uid="{00000000-0005-0000-0000-000034130000}"/>
    <cellStyle name="1_total_조경포장,관로시설_오창수량산출서_철거단위수량" xfId="8006" xr:uid="{00000000-0005-0000-0000-000035130000}"/>
    <cellStyle name="1_total_조경포장,관로시설_오창수량산출서_철거단위수량_단위수량산출서" xfId="8007" xr:uid="{00000000-0005-0000-0000-000036130000}"/>
    <cellStyle name="1_total_조경포장,관로시설_오창수량산출서_한수단위수량" xfId="8008" xr:uid="{00000000-0005-0000-0000-000037130000}"/>
    <cellStyle name="1_total_조경포장,관로시설_오창수량산출서_한수단위수량_단위수량산출서" xfId="8009" xr:uid="{00000000-0005-0000-0000-000038130000}"/>
    <cellStyle name="1_total_조경포장,관로시설_철거단위수량" xfId="8010" xr:uid="{00000000-0005-0000-0000-000039130000}"/>
    <cellStyle name="1_total_조경포장,관로시설_철거단위수량_단위수량산출서" xfId="8011" xr:uid="{00000000-0005-0000-0000-00003A130000}"/>
    <cellStyle name="1_total_조경포장,관로시설_한수단위수량" xfId="8012" xr:uid="{00000000-0005-0000-0000-00003B130000}"/>
    <cellStyle name="1_total_조경포장,관로시설_한수단위수량_단위수량산출서" xfId="8013" xr:uid="{00000000-0005-0000-0000-00003C130000}"/>
    <cellStyle name="1_total_철거단위수량" xfId="8014" xr:uid="{00000000-0005-0000-0000-00003D130000}"/>
    <cellStyle name="1_total_철거단위수량_단위수량산출서" xfId="8015" xr:uid="{00000000-0005-0000-0000-00003E130000}"/>
    <cellStyle name="1_total_총괄내역0518" xfId="8016" xr:uid="{00000000-0005-0000-0000-00003F130000}"/>
    <cellStyle name="1_total_총괄내역0518_구로리설계예산서1029" xfId="8017" xr:uid="{00000000-0005-0000-0000-000040130000}"/>
    <cellStyle name="1_total_총괄내역0518_구로리설계예산서1118준공" xfId="8018" xr:uid="{00000000-0005-0000-0000-000041130000}"/>
    <cellStyle name="1_total_총괄내역0518_구로리설계예산서조경" xfId="8019" xr:uid="{00000000-0005-0000-0000-000042130000}"/>
    <cellStyle name="1_total_총괄내역0518_구로리어린이공원예산서(조경)1125" xfId="8020" xr:uid="{00000000-0005-0000-0000-000043130000}"/>
    <cellStyle name="1_total_총괄내역0518_내역서" xfId="8021" xr:uid="{00000000-0005-0000-0000-000044130000}"/>
    <cellStyle name="1_total_총괄내역0518_노임단가표" xfId="8022" xr:uid="{00000000-0005-0000-0000-000045130000}"/>
    <cellStyle name="1_total_총괄내역0518_수도권매립지" xfId="8023" xr:uid="{00000000-0005-0000-0000-000046130000}"/>
    <cellStyle name="1_total_총괄내역0518_수도권매립지1004(발주용)" xfId="8024" xr:uid="{00000000-0005-0000-0000-000047130000}"/>
    <cellStyle name="1_total_총괄내역0518_일신건영설계예산서(0211)" xfId="8025" xr:uid="{00000000-0005-0000-0000-000048130000}"/>
    <cellStyle name="1_total_총괄내역0518_일위대가" xfId="8026" xr:uid="{00000000-0005-0000-0000-000049130000}"/>
    <cellStyle name="1_total_총괄내역0518_자재단가표" xfId="8027" xr:uid="{00000000-0005-0000-0000-00004A130000}"/>
    <cellStyle name="1_total_총괄내역0518_장안초등학교내역0814" xfId="8028" xr:uid="{00000000-0005-0000-0000-00004B130000}"/>
    <cellStyle name="1_total_터미널1" xfId="8029" xr:uid="{00000000-0005-0000-0000-00004C130000}"/>
    <cellStyle name="1_total_포장단위수량" xfId="8030" xr:uid="{00000000-0005-0000-0000-00004D130000}"/>
    <cellStyle name="1_total_포장단위수량_단위수량산출서" xfId="8031" xr:uid="{00000000-0005-0000-0000-00004E130000}"/>
    <cellStyle name="1_total_한수단위수량" xfId="8032" xr:uid="{00000000-0005-0000-0000-00004F130000}"/>
    <cellStyle name="1_total_한수단위수량_단위수량산출서" xfId="8033" xr:uid="{00000000-0005-0000-0000-000050130000}"/>
    <cellStyle name="1_total_휴게시설" xfId="8034" xr:uid="{00000000-0005-0000-0000-000051130000}"/>
    <cellStyle name="1_total_휴게시설_단위수량" xfId="8035" xr:uid="{00000000-0005-0000-0000-000052130000}"/>
    <cellStyle name="1_total_휴게시설_단위수량_단위수량산출서" xfId="8036" xr:uid="{00000000-0005-0000-0000-000053130000}"/>
    <cellStyle name="1_total_휴게시설_단위수량1" xfId="8037" xr:uid="{00000000-0005-0000-0000-000054130000}"/>
    <cellStyle name="1_total_휴게시설_단위수량1_단위수량산출서" xfId="8038" xr:uid="{00000000-0005-0000-0000-000055130000}"/>
    <cellStyle name="1_total_휴게시설_단위수량산출서" xfId="8039" xr:uid="{00000000-0005-0000-0000-000056130000}"/>
    <cellStyle name="1_total_휴게시설_도곡단위수량" xfId="8040" xr:uid="{00000000-0005-0000-0000-000057130000}"/>
    <cellStyle name="1_total_휴게시설_도곡단위수량_단위수량산출서" xfId="8041" xr:uid="{00000000-0005-0000-0000-000058130000}"/>
    <cellStyle name="1_total_휴게시설_수량산출서-11.25" xfId="8042" xr:uid="{00000000-0005-0000-0000-000059130000}"/>
    <cellStyle name="1_total_휴게시설_수량산출서-11.25_단위수량" xfId="8043" xr:uid="{00000000-0005-0000-0000-00005A130000}"/>
    <cellStyle name="1_total_휴게시설_수량산출서-11.25_단위수량_단위수량산출서" xfId="8044" xr:uid="{00000000-0005-0000-0000-00005B130000}"/>
    <cellStyle name="1_total_휴게시설_수량산출서-11.25_단위수량1" xfId="8045" xr:uid="{00000000-0005-0000-0000-00005C130000}"/>
    <cellStyle name="1_total_휴게시설_수량산출서-11.25_단위수량1_단위수량산출서" xfId="8046" xr:uid="{00000000-0005-0000-0000-00005D130000}"/>
    <cellStyle name="1_total_휴게시설_수량산출서-11.25_단위수량산출서" xfId="8047" xr:uid="{00000000-0005-0000-0000-00005E130000}"/>
    <cellStyle name="1_total_휴게시설_수량산출서-11.25_도곡단위수량" xfId="8048" xr:uid="{00000000-0005-0000-0000-00005F130000}"/>
    <cellStyle name="1_total_휴게시설_수량산출서-11.25_도곡단위수량_단위수량산출서" xfId="8049" xr:uid="{00000000-0005-0000-0000-000060130000}"/>
    <cellStyle name="1_total_휴게시설_수량산출서-11.25_철거단위수량" xfId="8050" xr:uid="{00000000-0005-0000-0000-000061130000}"/>
    <cellStyle name="1_total_휴게시설_수량산출서-11.25_철거단위수량_단위수량산출서" xfId="8051" xr:uid="{00000000-0005-0000-0000-000062130000}"/>
    <cellStyle name="1_total_휴게시설_수량산출서-11.25_한수단위수량" xfId="8052" xr:uid="{00000000-0005-0000-0000-000063130000}"/>
    <cellStyle name="1_total_휴게시설_수량산출서-11.25_한수단위수량_단위수량산출서" xfId="8053" xr:uid="{00000000-0005-0000-0000-000064130000}"/>
    <cellStyle name="1_total_휴게시설_수량산출서-1201" xfId="8054" xr:uid="{00000000-0005-0000-0000-000065130000}"/>
    <cellStyle name="1_total_휴게시설_수량산출서-1201_단위수량" xfId="8055" xr:uid="{00000000-0005-0000-0000-000066130000}"/>
    <cellStyle name="1_total_휴게시설_수량산출서-1201_단위수량_단위수량산출서" xfId="8056" xr:uid="{00000000-0005-0000-0000-000067130000}"/>
    <cellStyle name="1_total_휴게시설_수량산출서-1201_단위수량1" xfId="8057" xr:uid="{00000000-0005-0000-0000-000068130000}"/>
    <cellStyle name="1_total_휴게시설_수량산출서-1201_단위수량1_단위수량산출서" xfId="8058" xr:uid="{00000000-0005-0000-0000-000069130000}"/>
    <cellStyle name="1_total_휴게시설_수량산출서-1201_단위수량산출서" xfId="8059" xr:uid="{00000000-0005-0000-0000-00006A130000}"/>
    <cellStyle name="1_total_휴게시설_수량산출서-1201_도곡단위수량" xfId="8060" xr:uid="{00000000-0005-0000-0000-00006B130000}"/>
    <cellStyle name="1_total_휴게시설_수량산출서-1201_도곡단위수량_단위수량산출서" xfId="8061" xr:uid="{00000000-0005-0000-0000-00006C130000}"/>
    <cellStyle name="1_total_휴게시설_수량산출서-1201_철거단위수량" xfId="8062" xr:uid="{00000000-0005-0000-0000-00006D130000}"/>
    <cellStyle name="1_total_휴게시설_수량산출서-1201_철거단위수량_단위수량산출서" xfId="8063" xr:uid="{00000000-0005-0000-0000-00006E130000}"/>
    <cellStyle name="1_total_휴게시설_수량산출서-1201_한수단위수량" xfId="8064" xr:uid="{00000000-0005-0000-0000-00006F130000}"/>
    <cellStyle name="1_total_휴게시설_수량산출서-1201_한수단위수량_단위수량산출서" xfId="8065" xr:uid="{00000000-0005-0000-0000-000070130000}"/>
    <cellStyle name="1_total_휴게시설_시설물단위수량" xfId="8066" xr:uid="{00000000-0005-0000-0000-000071130000}"/>
    <cellStyle name="1_total_휴게시설_시설물단위수량_단위수량산출서" xfId="8067" xr:uid="{00000000-0005-0000-0000-000072130000}"/>
    <cellStyle name="1_total_휴게시설_시설물단위수량1" xfId="8068" xr:uid="{00000000-0005-0000-0000-000073130000}"/>
    <cellStyle name="1_total_휴게시설_시설물단위수량1_단위수량산출서" xfId="8069" xr:uid="{00000000-0005-0000-0000-000074130000}"/>
    <cellStyle name="1_total_휴게시설_시설물단위수량1_시설물단위수량" xfId="8070" xr:uid="{00000000-0005-0000-0000-000075130000}"/>
    <cellStyle name="1_total_휴게시설_시설물단위수량1_시설물단위수량_단위수량산출서" xfId="8071" xr:uid="{00000000-0005-0000-0000-000076130000}"/>
    <cellStyle name="1_total_휴게시설_오창수량산출서" xfId="8072" xr:uid="{00000000-0005-0000-0000-000077130000}"/>
    <cellStyle name="1_total_휴게시설_오창수량산출서_단위수량" xfId="8073" xr:uid="{00000000-0005-0000-0000-000078130000}"/>
    <cellStyle name="1_total_휴게시설_오창수량산출서_단위수량_단위수량산출서" xfId="8074" xr:uid="{00000000-0005-0000-0000-000079130000}"/>
    <cellStyle name="1_total_휴게시설_오창수량산출서_단위수량1" xfId="8075" xr:uid="{00000000-0005-0000-0000-00007A130000}"/>
    <cellStyle name="1_total_휴게시설_오창수량산출서_단위수량1_단위수량산출서" xfId="8076" xr:uid="{00000000-0005-0000-0000-00007B130000}"/>
    <cellStyle name="1_total_휴게시설_오창수량산출서_단위수량산출서" xfId="8077" xr:uid="{00000000-0005-0000-0000-00007C130000}"/>
    <cellStyle name="1_total_휴게시설_오창수량산출서_도곡단위수량" xfId="8078" xr:uid="{00000000-0005-0000-0000-00007D130000}"/>
    <cellStyle name="1_total_휴게시설_오창수량산출서_도곡단위수량_단위수량산출서" xfId="8079" xr:uid="{00000000-0005-0000-0000-00007E130000}"/>
    <cellStyle name="1_total_휴게시설_오창수량산출서_수량산출서-11.25" xfId="8080" xr:uid="{00000000-0005-0000-0000-00007F130000}"/>
    <cellStyle name="1_total_휴게시설_오창수량산출서_수량산출서-11.25_단위수량" xfId="8081" xr:uid="{00000000-0005-0000-0000-000080130000}"/>
    <cellStyle name="1_total_휴게시설_오창수량산출서_수량산출서-11.25_단위수량_단위수량산출서" xfId="8082" xr:uid="{00000000-0005-0000-0000-000081130000}"/>
    <cellStyle name="1_total_휴게시설_오창수량산출서_수량산출서-11.25_단위수량1" xfId="8083" xr:uid="{00000000-0005-0000-0000-000082130000}"/>
    <cellStyle name="1_total_휴게시설_오창수량산출서_수량산출서-11.25_단위수량1_단위수량산출서" xfId="8084" xr:uid="{00000000-0005-0000-0000-000083130000}"/>
    <cellStyle name="1_total_휴게시설_오창수량산출서_수량산출서-11.25_단위수량산출서" xfId="8085" xr:uid="{00000000-0005-0000-0000-000084130000}"/>
    <cellStyle name="1_total_휴게시설_오창수량산출서_수량산출서-11.25_도곡단위수량" xfId="8086" xr:uid="{00000000-0005-0000-0000-000085130000}"/>
    <cellStyle name="1_total_휴게시설_오창수량산출서_수량산출서-11.25_도곡단위수량_단위수량산출서" xfId="8087" xr:uid="{00000000-0005-0000-0000-000086130000}"/>
    <cellStyle name="1_total_휴게시설_오창수량산출서_수량산출서-11.25_철거단위수량" xfId="8088" xr:uid="{00000000-0005-0000-0000-000087130000}"/>
    <cellStyle name="1_total_휴게시설_오창수량산출서_수량산출서-11.25_철거단위수량_단위수량산출서" xfId="8089" xr:uid="{00000000-0005-0000-0000-000088130000}"/>
    <cellStyle name="1_total_휴게시설_오창수량산출서_수량산출서-11.25_한수단위수량" xfId="8090" xr:uid="{00000000-0005-0000-0000-000089130000}"/>
    <cellStyle name="1_total_휴게시설_오창수량산출서_수량산출서-11.25_한수단위수량_단위수량산출서" xfId="8091" xr:uid="{00000000-0005-0000-0000-00008A130000}"/>
    <cellStyle name="1_total_휴게시설_오창수량산출서_수량산출서-1201" xfId="8092" xr:uid="{00000000-0005-0000-0000-00008B130000}"/>
    <cellStyle name="1_total_휴게시설_오창수량산출서_수량산출서-1201_단위수량" xfId="8093" xr:uid="{00000000-0005-0000-0000-00008C130000}"/>
    <cellStyle name="1_total_휴게시설_오창수량산출서_수량산출서-1201_단위수량_단위수량산출서" xfId="8094" xr:uid="{00000000-0005-0000-0000-00008D130000}"/>
    <cellStyle name="1_total_휴게시설_오창수량산출서_수량산출서-1201_단위수량1" xfId="8095" xr:uid="{00000000-0005-0000-0000-00008E130000}"/>
    <cellStyle name="1_total_휴게시설_오창수량산출서_수량산출서-1201_단위수량1_단위수량산출서" xfId="8096" xr:uid="{00000000-0005-0000-0000-00008F130000}"/>
    <cellStyle name="1_total_휴게시설_오창수량산출서_수량산출서-1201_단위수량산출서" xfId="8097" xr:uid="{00000000-0005-0000-0000-000090130000}"/>
    <cellStyle name="1_total_휴게시설_오창수량산출서_수량산출서-1201_도곡단위수량" xfId="8098" xr:uid="{00000000-0005-0000-0000-000091130000}"/>
    <cellStyle name="1_total_휴게시설_오창수량산출서_수량산출서-1201_도곡단위수량_단위수량산출서" xfId="8099" xr:uid="{00000000-0005-0000-0000-000092130000}"/>
    <cellStyle name="1_total_휴게시설_오창수량산출서_수량산출서-1201_철거단위수량" xfId="8100" xr:uid="{00000000-0005-0000-0000-000093130000}"/>
    <cellStyle name="1_total_휴게시설_오창수량산출서_수량산출서-1201_철거단위수량_단위수량산출서" xfId="8101" xr:uid="{00000000-0005-0000-0000-000094130000}"/>
    <cellStyle name="1_total_휴게시설_오창수량산출서_수량산출서-1201_한수단위수량" xfId="8102" xr:uid="{00000000-0005-0000-0000-000095130000}"/>
    <cellStyle name="1_total_휴게시설_오창수량산출서_수량산출서-1201_한수단위수량_단위수량산출서" xfId="8103" xr:uid="{00000000-0005-0000-0000-000096130000}"/>
    <cellStyle name="1_total_휴게시설_오창수량산출서_시설물단위수량" xfId="8104" xr:uid="{00000000-0005-0000-0000-000097130000}"/>
    <cellStyle name="1_total_휴게시설_오창수량산출서_시설물단위수량_단위수량산출서" xfId="8105" xr:uid="{00000000-0005-0000-0000-000098130000}"/>
    <cellStyle name="1_total_휴게시설_오창수량산출서_시설물단위수량1" xfId="8106" xr:uid="{00000000-0005-0000-0000-000099130000}"/>
    <cellStyle name="1_total_휴게시설_오창수량산출서_시설물단위수량1_단위수량산출서" xfId="8107" xr:uid="{00000000-0005-0000-0000-00009A130000}"/>
    <cellStyle name="1_total_휴게시설_오창수량산출서_시설물단위수량1_시설물단위수량" xfId="8108" xr:uid="{00000000-0005-0000-0000-00009B130000}"/>
    <cellStyle name="1_total_휴게시설_오창수량산출서_시설물단위수량1_시설물단위수량_단위수량산출서" xfId="8109" xr:uid="{00000000-0005-0000-0000-00009C130000}"/>
    <cellStyle name="1_total_휴게시설_오창수량산출서_철거단위수량" xfId="8110" xr:uid="{00000000-0005-0000-0000-00009D130000}"/>
    <cellStyle name="1_total_휴게시설_오창수량산출서_철거단위수량_단위수량산출서" xfId="8111" xr:uid="{00000000-0005-0000-0000-00009E130000}"/>
    <cellStyle name="1_total_휴게시설_오창수량산출서_한수단위수량" xfId="8112" xr:uid="{00000000-0005-0000-0000-00009F130000}"/>
    <cellStyle name="1_total_휴게시설_오창수량산출서_한수단위수량_단위수량산출서" xfId="8113" xr:uid="{00000000-0005-0000-0000-0000A0130000}"/>
    <cellStyle name="1_total_휴게시설_철거단위수량" xfId="8114" xr:uid="{00000000-0005-0000-0000-0000A1130000}"/>
    <cellStyle name="1_total_휴게시설_철거단위수량_단위수량산출서" xfId="8115" xr:uid="{00000000-0005-0000-0000-0000A2130000}"/>
    <cellStyle name="1_total_휴게시설_한수단위수량" xfId="8116" xr:uid="{00000000-0005-0000-0000-0000A3130000}"/>
    <cellStyle name="1_total_휴게시설_한수단위수량_단위수량산출서" xfId="8117" xr:uid="{00000000-0005-0000-0000-0000A4130000}"/>
    <cellStyle name="1_Tuyen duong 1722N Ba Che - Thieu Toan" xfId="1498" xr:uid="{00000000-0005-0000-0000-0000A5130000}"/>
    <cellStyle name="1_Tuyen so 1-Km0+00 - Km0+852.56" xfId="1499" xr:uid="{00000000-0005-0000-0000-0000A6130000}"/>
    <cellStyle name="1_TV sua ngay 02-08-06" xfId="1500" xr:uid="{00000000-0005-0000-0000-0000A7130000}"/>
    <cellStyle name="1_TH theo doi Thanh toan" xfId="7051" xr:uid="{00000000-0005-0000-0000-0000A8130000}"/>
    <cellStyle name="1_Tham tra (8-11)1" xfId="1491" xr:uid="{00000000-0005-0000-0000-0000A9130000}"/>
    <cellStyle name="1_THANG NGOAI+PHU TRO DUOI+THANG LEO BO" xfId="7052" xr:uid="{00000000-0005-0000-0000-0000AA130000}"/>
    <cellStyle name="1_THANG NGOAI+PHU TRO DUOI+THANG LEO BO_Phu luc hop dong nuoc thai" xfId="7053" xr:uid="{00000000-0005-0000-0000-0000AB130000}"/>
    <cellStyle name="1_THANH TOAN CAM PHA(to ngoc)" xfId="7054" xr:uid="{00000000-0005-0000-0000-0000AC130000}"/>
    <cellStyle name="1_THANH TOAN CAM PHA(to ngoc)_Phu luc hop dong nuoc thai" xfId="7055" xr:uid="{00000000-0005-0000-0000-0000AD130000}"/>
    <cellStyle name="1_Thanh toan gia cong va bien phap Cam Pha - Doi 12" xfId="7056" xr:uid="{00000000-0005-0000-0000-0000AE130000}"/>
    <cellStyle name="1_THANH TOAN T1-T5 ,05" xfId="7057" xr:uid="{00000000-0005-0000-0000-0000AF130000}"/>
    <cellStyle name="1_Thanh toan to van hanh" xfId="7058" xr:uid="{00000000-0005-0000-0000-0000B0130000}"/>
    <cellStyle name="1_THKLCAU_SD" xfId="7059" xr:uid="{00000000-0005-0000-0000-0000B1130000}"/>
    <cellStyle name="1_Thong ke cua" xfId="1492" xr:uid="{00000000-0005-0000-0000-0000B2130000}"/>
    <cellStyle name="1_thong ke thep" xfId="7060" xr:uid="{00000000-0005-0000-0000-0000B3130000}"/>
    <cellStyle name="1_tree" xfId="8118" xr:uid="{00000000-0005-0000-0000-0000B4130000}"/>
    <cellStyle name="1_tree_10.24종합" xfId="8119" xr:uid="{00000000-0005-0000-0000-0000B5130000}"/>
    <cellStyle name="1_tree_10.24종합_단위수량" xfId="8120" xr:uid="{00000000-0005-0000-0000-0000B6130000}"/>
    <cellStyle name="1_tree_10.24종합_단위수량_단위수량산출서" xfId="8121" xr:uid="{00000000-0005-0000-0000-0000B7130000}"/>
    <cellStyle name="1_tree_10.24종합_단위수량1" xfId="8122" xr:uid="{00000000-0005-0000-0000-0000B8130000}"/>
    <cellStyle name="1_tree_10.24종합_단위수량1_단위수량산출서" xfId="8123" xr:uid="{00000000-0005-0000-0000-0000B9130000}"/>
    <cellStyle name="1_tree_10.24종합_단위수량산출서" xfId="8124" xr:uid="{00000000-0005-0000-0000-0000BA130000}"/>
    <cellStyle name="1_tree_10.24종합_도곡단위수량" xfId="8125" xr:uid="{00000000-0005-0000-0000-0000BB130000}"/>
    <cellStyle name="1_tree_10.24종합_도곡단위수량_단위수량산출서" xfId="8126" xr:uid="{00000000-0005-0000-0000-0000BC130000}"/>
    <cellStyle name="1_tree_10.24종합_수량산출서-11.25" xfId="8127" xr:uid="{00000000-0005-0000-0000-0000BD130000}"/>
    <cellStyle name="1_tree_10.24종합_수량산출서-11.25_단위수량" xfId="8128" xr:uid="{00000000-0005-0000-0000-0000BE130000}"/>
    <cellStyle name="1_tree_10.24종합_수량산출서-11.25_단위수량_단위수량산출서" xfId="8129" xr:uid="{00000000-0005-0000-0000-0000BF130000}"/>
    <cellStyle name="1_tree_10.24종합_수량산출서-11.25_단위수량1" xfId="8130" xr:uid="{00000000-0005-0000-0000-0000C0130000}"/>
    <cellStyle name="1_tree_10.24종합_수량산출서-11.25_단위수량1_단위수량산출서" xfId="8131" xr:uid="{00000000-0005-0000-0000-0000C1130000}"/>
    <cellStyle name="1_tree_10.24종합_수량산출서-11.25_단위수량산출서" xfId="8132" xr:uid="{00000000-0005-0000-0000-0000C2130000}"/>
    <cellStyle name="1_tree_10.24종합_수량산출서-11.25_도곡단위수량" xfId="8133" xr:uid="{00000000-0005-0000-0000-0000C3130000}"/>
    <cellStyle name="1_tree_10.24종합_수량산출서-11.25_도곡단위수량_단위수량산출서" xfId="8134" xr:uid="{00000000-0005-0000-0000-0000C4130000}"/>
    <cellStyle name="1_tree_10.24종합_수량산출서-11.25_철거단위수량" xfId="8135" xr:uid="{00000000-0005-0000-0000-0000C5130000}"/>
    <cellStyle name="1_tree_10.24종합_수량산출서-11.25_철거단위수량_단위수량산출서" xfId="8136" xr:uid="{00000000-0005-0000-0000-0000C6130000}"/>
    <cellStyle name="1_tree_10.24종합_수량산출서-11.25_한수단위수량" xfId="8137" xr:uid="{00000000-0005-0000-0000-0000C7130000}"/>
    <cellStyle name="1_tree_10.24종합_수량산출서-11.25_한수단위수량_단위수량산출서" xfId="8138" xr:uid="{00000000-0005-0000-0000-0000C8130000}"/>
    <cellStyle name="1_tree_10.24종합_수량산출서-1201" xfId="8139" xr:uid="{00000000-0005-0000-0000-0000C9130000}"/>
    <cellStyle name="1_tree_10.24종합_수량산출서-1201_단위수량" xfId="8140" xr:uid="{00000000-0005-0000-0000-0000CA130000}"/>
    <cellStyle name="1_tree_10.24종합_수량산출서-1201_단위수량_단위수량산출서" xfId="8141" xr:uid="{00000000-0005-0000-0000-0000CB130000}"/>
    <cellStyle name="1_tree_10.24종합_수량산출서-1201_단위수량1" xfId="8142" xr:uid="{00000000-0005-0000-0000-0000CC130000}"/>
    <cellStyle name="1_tree_10.24종합_수량산출서-1201_단위수량1_단위수량산출서" xfId="8143" xr:uid="{00000000-0005-0000-0000-0000CD130000}"/>
    <cellStyle name="1_tree_10.24종합_수량산출서-1201_단위수량산출서" xfId="8144" xr:uid="{00000000-0005-0000-0000-0000CE130000}"/>
    <cellStyle name="1_tree_10.24종합_수량산출서-1201_도곡단위수량" xfId="8145" xr:uid="{00000000-0005-0000-0000-0000CF130000}"/>
    <cellStyle name="1_tree_10.24종합_수량산출서-1201_도곡단위수량_단위수량산출서" xfId="8146" xr:uid="{00000000-0005-0000-0000-0000D0130000}"/>
    <cellStyle name="1_tree_10.24종합_수량산출서-1201_철거단위수량" xfId="8147" xr:uid="{00000000-0005-0000-0000-0000D1130000}"/>
    <cellStyle name="1_tree_10.24종합_수량산출서-1201_철거단위수량_단위수량산출서" xfId="8148" xr:uid="{00000000-0005-0000-0000-0000D2130000}"/>
    <cellStyle name="1_tree_10.24종합_수량산출서-1201_한수단위수량" xfId="8149" xr:uid="{00000000-0005-0000-0000-0000D3130000}"/>
    <cellStyle name="1_tree_10.24종합_수량산출서-1201_한수단위수량_단위수량산출서" xfId="8150" xr:uid="{00000000-0005-0000-0000-0000D4130000}"/>
    <cellStyle name="1_tree_10.24종합_시설물단위수량" xfId="8151" xr:uid="{00000000-0005-0000-0000-0000D5130000}"/>
    <cellStyle name="1_tree_10.24종합_시설물단위수량_단위수량산출서" xfId="8152" xr:uid="{00000000-0005-0000-0000-0000D6130000}"/>
    <cellStyle name="1_tree_10.24종합_시설물단위수량1" xfId="8153" xr:uid="{00000000-0005-0000-0000-0000D7130000}"/>
    <cellStyle name="1_tree_10.24종합_시설물단위수량1_단위수량산출서" xfId="8154" xr:uid="{00000000-0005-0000-0000-0000D8130000}"/>
    <cellStyle name="1_tree_10.24종합_시설물단위수량1_시설물단위수량" xfId="8155" xr:uid="{00000000-0005-0000-0000-0000D9130000}"/>
    <cellStyle name="1_tree_10.24종합_시설물단위수량1_시설물단위수량_단위수량산출서" xfId="8156" xr:uid="{00000000-0005-0000-0000-0000DA130000}"/>
    <cellStyle name="1_tree_10.24종합_오창수량산출서" xfId="8157" xr:uid="{00000000-0005-0000-0000-0000DB130000}"/>
    <cellStyle name="1_tree_10.24종합_오창수량산출서_단위수량" xfId="8158" xr:uid="{00000000-0005-0000-0000-0000DC130000}"/>
    <cellStyle name="1_tree_10.24종합_오창수량산출서_단위수량_단위수량산출서" xfId="8159" xr:uid="{00000000-0005-0000-0000-0000DD130000}"/>
    <cellStyle name="1_tree_10.24종합_오창수량산출서_단위수량1" xfId="8160" xr:uid="{00000000-0005-0000-0000-0000DE130000}"/>
    <cellStyle name="1_tree_10.24종합_오창수량산출서_단위수량1_단위수량산출서" xfId="8161" xr:uid="{00000000-0005-0000-0000-0000DF130000}"/>
    <cellStyle name="1_tree_10.24종합_오창수량산출서_단위수량산출서" xfId="8162" xr:uid="{00000000-0005-0000-0000-0000E0130000}"/>
    <cellStyle name="1_tree_10.24종합_오창수량산출서_도곡단위수량" xfId="8163" xr:uid="{00000000-0005-0000-0000-0000E1130000}"/>
    <cellStyle name="1_tree_10.24종합_오창수량산출서_도곡단위수량_단위수량산출서" xfId="8164" xr:uid="{00000000-0005-0000-0000-0000E2130000}"/>
    <cellStyle name="1_tree_10.24종합_오창수량산출서_수량산출서-11.25" xfId="8165" xr:uid="{00000000-0005-0000-0000-0000E3130000}"/>
    <cellStyle name="1_tree_10.24종합_오창수량산출서_수량산출서-11.25_단위수량" xfId="8166" xr:uid="{00000000-0005-0000-0000-0000E4130000}"/>
    <cellStyle name="1_tree_10.24종합_오창수량산출서_수량산출서-11.25_단위수량_단위수량산출서" xfId="8167" xr:uid="{00000000-0005-0000-0000-0000E5130000}"/>
    <cellStyle name="1_tree_10.24종합_오창수량산출서_수량산출서-11.25_단위수량1" xfId="8168" xr:uid="{00000000-0005-0000-0000-0000E6130000}"/>
    <cellStyle name="1_tree_10.24종합_오창수량산출서_수량산출서-11.25_단위수량1_단위수량산출서" xfId="8169" xr:uid="{00000000-0005-0000-0000-0000E7130000}"/>
    <cellStyle name="1_tree_10.24종합_오창수량산출서_수량산출서-11.25_단위수량산출서" xfId="8170" xr:uid="{00000000-0005-0000-0000-0000E8130000}"/>
    <cellStyle name="1_tree_10.24종합_오창수량산출서_수량산출서-11.25_도곡단위수량" xfId="8171" xr:uid="{00000000-0005-0000-0000-0000E9130000}"/>
    <cellStyle name="1_tree_10.24종합_오창수량산출서_수량산출서-11.25_도곡단위수량_단위수량산출서" xfId="8172" xr:uid="{00000000-0005-0000-0000-0000EA130000}"/>
    <cellStyle name="1_tree_10.24종합_오창수량산출서_수량산출서-11.25_철거단위수량" xfId="8173" xr:uid="{00000000-0005-0000-0000-0000EB130000}"/>
    <cellStyle name="1_tree_10.24종합_오창수량산출서_수량산출서-11.25_철거단위수량_단위수량산출서" xfId="8174" xr:uid="{00000000-0005-0000-0000-0000EC130000}"/>
    <cellStyle name="1_tree_10.24종합_오창수량산출서_수량산출서-11.25_한수단위수량" xfId="8175" xr:uid="{00000000-0005-0000-0000-0000ED130000}"/>
    <cellStyle name="1_tree_10.24종합_오창수량산출서_수량산출서-11.25_한수단위수량_단위수량산출서" xfId="8176" xr:uid="{00000000-0005-0000-0000-0000EE130000}"/>
    <cellStyle name="1_tree_10.24종합_오창수량산출서_수량산출서-1201" xfId="8177" xr:uid="{00000000-0005-0000-0000-0000EF130000}"/>
    <cellStyle name="1_tree_10.24종합_오창수량산출서_수량산출서-1201_단위수량" xfId="8178" xr:uid="{00000000-0005-0000-0000-0000F0130000}"/>
    <cellStyle name="1_tree_10.24종합_오창수량산출서_수량산출서-1201_단위수량_단위수량산출서" xfId="8179" xr:uid="{00000000-0005-0000-0000-0000F1130000}"/>
    <cellStyle name="1_tree_10.24종합_오창수량산출서_수량산출서-1201_단위수량1" xfId="8180" xr:uid="{00000000-0005-0000-0000-0000F2130000}"/>
    <cellStyle name="1_tree_10.24종합_오창수량산출서_수량산출서-1201_단위수량1_단위수량산출서" xfId="8181" xr:uid="{00000000-0005-0000-0000-0000F3130000}"/>
    <cellStyle name="1_tree_10.24종합_오창수량산출서_수량산출서-1201_단위수량산출서" xfId="8182" xr:uid="{00000000-0005-0000-0000-0000F4130000}"/>
    <cellStyle name="1_tree_10.24종합_오창수량산출서_수량산출서-1201_도곡단위수량" xfId="8183" xr:uid="{00000000-0005-0000-0000-0000F5130000}"/>
    <cellStyle name="1_tree_10.24종합_오창수량산출서_수량산출서-1201_도곡단위수량_단위수량산출서" xfId="8184" xr:uid="{00000000-0005-0000-0000-0000F6130000}"/>
    <cellStyle name="1_tree_10.24종합_오창수량산출서_수량산출서-1201_철거단위수량" xfId="8185" xr:uid="{00000000-0005-0000-0000-0000F7130000}"/>
    <cellStyle name="1_tree_10.24종합_오창수량산출서_수량산출서-1201_철거단위수량_단위수량산출서" xfId="8186" xr:uid="{00000000-0005-0000-0000-0000F8130000}"/>
    <cellStyle name="1_tree_10.24종합_오창수량산출서_수량산출서-1201_한수단위수량" xfId="8187" xr:uid="{00000000-0005-0000-0000-0000F9130000}"/>
    <cellStyle name="1_tree_10.24종합_오창수량산출서_수량산출서-1201_한수단위수량_단위수량산출서" xfId="8188" xr:uid="{00000000-0005-0000-0000-0000FA130000}"/>
    <cellStyle name="1_tree_10.24종합_오창수량산출서_시설물단위수량" xfId="8189" xr:uid="{00000000-0005-0000-0000-0000FB130000}"/>
    <cellStyle name="1_tree_10.24종합_오창수량산출서_시설물단위수량_단위수량산출서" xfId="8190" xr:uid="{00000000-0005-0000-0000-0000FC130000}"/>
    <cellStyle name="1_tree_10.24종합_오창수량산출서_시설물단위수량1" xfId="8191" xr:uid="{00000000-0005-0000-0000-0000FD130000}"/>
    <cellStyle name="1_tree_10.24종합_오창수량산출서_시설물단위수량1_단위수량산출서" xfId="8192" xr:uid="{00000000-0005-0000-0000-0000FE130000}"/>
    <cellStyle name="1_tree_10.24종합_오창수량산출서_시설물단위수량1_시설물단위수량" xfId="8193" xr:uid="{00000000-0005-0000-0000-0000FF130000}"/>
    <cellStyle name="1_tree_10.24종합_오창수량산출서_시설물단위수량1_시설물단위수량_단위수량산출서" xfId="8194" xr:uid="{00000000-0005-0000-0000-000000140000}"/>
    <cellStyle name="1_tree_10.24종합_오창수량산출서_철거단위수량" xfId="8195" xr:uid="{00000000-0005-0000-0000-000001140000}"/>
    <cellStyle name="1_tree_10.24종합_오창수량산출서_철거단위수량_단위수량산출서" xfId="8196" xr:uid="{00000000-0005-0000-0000-000002140000}"/>
    <cellStyle name="1_tree_10.24종합_오창수량산출서_한수단위수량" xfId="8197" xr:uid="{00000000-0005-0000-0000-000003140000}"/>
    <cellStyle name="1_tree_10.24종합_오창수량산출서_한수단위수량_단위수량산출서" xfId="8198" xr:uid="{00000000-0005-0000-0000-000004140000}"/>
    <cellStyle name="1_tree_10.24종합_철거단위수량" xfId="8199" xr:uid="{00000000-0005-0000-0000-000005140000}"/>
    <cellStyle name="1_tree_10.24종합_철거단위수량_단위수량산출서" xfId="8200" xr:uid="{00000000-0005-0000-0000-000006140000}"/>
    <cellStyle name="1_tree_10.24종합_한수단위수량" xfId="8201" xr:uid="{00000000-0005-0000-0000-000007140000}"/>
    <cellStyle name="1_tree_10.24종합_한수단위수량_단위수량산출서" xfId="8202" xr:uid="{00000000-0005-0000-0000-000008140000}"/>
    <cellStyle name="1_tree_Book2" xfId="8203" xr:uid="{00000000-0005-0000-0000-000009140000}"/>
    <cellStyle name="1_tree_Book2_단위수량산출서" xfId="8204" xr:uid="{00000000-0005-0000-0000-00000A140000}"/>
    <cellStyle name="1_tree_견적대비및수량총괄표" xfId="8205" xr:uid="{00000000-0005-0000-0000-00000B140000}"/>
    <cellStyle name="1_tree_견적대비표-수정" xfId="8206" xr:uid="{00000000-0005-0000-0000-00000C140000}"/>
    <cellStyle name="1_tree_골프장수목" xfId="8207" xr:uid="{00000000-0005-0000-0000-00000D140000}"/>
    <cellStyle name="1_tree_과천수량집계" xfId="8208" xr:uid="{00000000-0005-0000-0000-00000E140000}"/>
    <cellStyle name="1_tree_과천수량집계_단위수량산출서" xfId="8209" xr:uid="{00000000-0005-0000-0000-00000F140000}"/>
    <cellStyle name="1_tree_관로시설물" xfId="8210" xr:uid="{00000000-0005-0000-0000-000010140000}"/>
    <cellStyle name="1_tree_관로시설물_단위수량" xfId="8211" xr:uid="{00000000-0005-0000-0000-000011140000}"/>
    <cellStyle name="1_tree_관로시설물_단위수량_단위수량산출서" xfId="8212" xr:uid="{00000000-0005-0000-0000-000012140000}"/>
    <cellStyle name="1_tree_관로시설물_단위수량1" xfId="8213" xr:uid="{00000000-0005-0000-0000-000013140000}"/>
    <cellStyle name="1_tree_관로시설물_단위수량1_단위수량산출서" xfId="8214" xr:uid="{00000000-0005-0000-0000-000014140000}"/>
    <cellStyle name="1_tree_관로시설물_단위수량산출서" xfId="8215" xr:uid="{00000000-0005-0000-0000-000015140000}"/>
    <cellStyle name="1_tree_관로시설물_도곡단위수량" xfId="8216" xr:uid="{00000000-0005-0000-0000-000016140000}"/>
    <cellStyle name="1_tree_관로시설물_도곡단위수량_단위수량산출서" xfId="8217" xr:uid="{00000000-0005-0000-0000-000017140000}"/>
    <cellStyle name="1_tree_관로시설물_수량산출서-11.25" xfId="8218" xr:uid="{00000000-0005-0000-0000-000018140000}"/>
    <cellStyle name="1_tree_관로시설물_수량산출서-11.25_단위수량" xfId="8219" xr:uid="{00000000-0005-0000-0000-000019140000}"/>
    <cellStyle name="1_tree_관로시설물_수량산출서-11.25_단위수량_단위수량산출서" xfId="8220" xr:uid="{00000000-0005-0000-0000-00001A140000}"/>
    <cellStyle name="1_tree_관로시설물_수량산출서-11.25_단위수량1" xfId="8221" xr:uid="{00000000-0005-0000-0000-00001B140000}"/>
    <cellStyle name="1_tree_관로시설물_수량산출서-11.25_단위수량1_단위수량산출서" xfId="8222" xr:uid="{00000000-0005-0000-0000-00001C140000}"/>
    <cellStyle name="1_tree_관로시설물_수량산출서-11.25_단위수량산출서" xfId="8223" xr:uid="{00000000-0005-0000-0000-00001D140000}"/>
    <cellStyle name="1_tree_관로시설물_수량산출서-11.25_도곡단위수량" xfId="8224" xr:uid="{00000000-0005-0000-0000-00001E140000}"/>
    <cellStyle name="1_tree_관로시설물_수량산출서-11.25_도곡단위수량_단위수량산출서" xfId="8225" xr:uid="{00000000-0005-0000-0000-00001F140000}"/>
    <cellStyle name="1_tree_관로시설물_수량산출서-11.25_철거단위수량" xfId="8226" xr:uid="{00000000-0005-0000-0000-000020140000}"/>
    <cellStyle name="1_tree_관로시설물_수량산출서-11.25_철거단위수량_단위수량산출서" xfId="8227" xr:uid="{00000000-0005-0000-0000-000021140000}"/>
    <cellStyle name="1_tree_관로시설물_수량산출서-11.25_한수단위수량" xfId="8228" xr:uid="{00000000-0005-0000-0000-000022140000}"/>
    <cellStyle name="1_tree_관로시설물_수량산출서-11.25_한수단위수량_단위수량산출서" xfId="8229" xr:uid="{00000000-0005-0000-0000-000023140000}"/>
    <cellStyle name="1_tree_관로시설물_수량산출서-1201" xfId="8230" xr:uid="{00000000-0005-0000-0000-000024140000}"/>
    <cellStyle name="1_tree_관로시설물_수량산출서-1201_단위수량" xfId="8231" xr:uid="{00000000-0005-0000-0000-000025140000}"/>
    <cellStyle name="1_tree_관로시설물_수량산출서-1201_단위수량_단위수량산출서" xfId="8232" xr:uid="{00000000-0005-0000-0000-000026140000}"/>
    <cellStyle name="1_tree_관로시설물_수량산출서-1201_단위수량1" xfId="8233" xr:uid="{00000000-0005-0000-0000-000027140000}"/>
    <cellStyle name="1_tree_관로시설물_수량산출서-1201_단위수량1_단위수량산출서" xfId="8234" xr:uid="{00000000-0005-0000-0000-000028140000}"/>
    <cellStyle name="1_tree_관로시설물_수량산출서-1201_단위수량산출서" xfId="8235" xr:uid="{00000000-0005-0000-0000-000029140000}"/>
    <cellStyle name="1_tree_관로시설물_수량산출서-1201_도곡단위수량" xfId="8236" xr:uid="{00000000-0005-0000-0000-00002A140000}"/>
    <cellStyle name="1_tree_관로시설물_수량산출서-1201_도곡단위수량_단위수량산출서" xfId="8237" xr:uid="{00000000-0005-0000-0000-00002B140000}"/>
    <cellStyle name="1_tree_관로시설물_수량산출서-1201_철거단위수량" xfId="8238" xr:uid="{00000000-0005-0000-0000-00002C140000}"/>
    <cellStyle name="1_tree_관로시설물_수량산출서-1201_철거단위수량_단위수량산출서" xfId="8239" xr:uid="{00000000-0005-0000-0000-00002D140000}"/>
    <cellStyle name="1_tree_관로시설물_수량산출서-1201_한수단위수량" xfId="8240" xr:uid="{00000000-0005-0000-0000-00002E140000}"/>
    <cellStyle name="1_tree_관로시설물_수량산출서-1201_한수단위수량_단위수량산출서" xfId="8241" xr:uid="{00000000-0005-0000-0000-00002F140000}"/>
    <cellStyle name="1_tree_관로시설물_시설물단위수량" xfId="8242" xr:uid="{00000000-0005-0000-0000-000030140000}"/>
    <cellStyle name="1_tree_관로시설물_시설물단위수량_단위수량산출서" xfId="8243" xr:uid="{00000000-0005-0000-0000-000031140000}"/>
    <cellStyle name="1_tree_관로시설물_시설물단위수량1" xfId="8244" xr:uid="{00000000-0005-0000-0000-000032140000}"/>
    <cellStyle name="1_tree_관로시설물_시설물단위수량1_단위수량산출서" xfId="8245" xr:uid="{00000000-0005-0000-0000-000033140000}"/>
    <cellStyle name="1_tree_관로시설물_시설물단위수량1_시설물단위수량" xfId="8246" xr:uid="{00000000-0005-0000-0000-000034140000}"/>
    <cellStyle name="1_tree_관로시설물_시설물단위수량1_시설물단위수량_단위수량산출서" xfId="8247" xr:uid="{00000000-0005-0000-0000-000035140000}"/>
    <cellStyle name="1_tree_관로시설물_오창수량산출서" xfId="8248" xr:uid="{00000000-0005-0000-0000-000036140000}"/>
    <cellStyle name="1_tree_관로시설물_오창수량산출서_단위수량" xfId="8249" xr:uid="{00000000-0005-0000-0000-000037140000}"/>
    <cellStyle name="1_tree_관로시설물_오창수량산출서_단위수량_단위수량산출서" xfId="8250" xr:uid="{00000000-0005-0000-0000-000038140000}"/>
    <cellStyle name="1_tree_관로시설물_오창수량산출서_단위수량1" xfId="8251" xr:uid="{00000000-0005-0000-0000-000039140000}"/>
    <cellStyle name="1_tree_관로시설물_오창수량산출서_단위수량1_단위수량산출서" xfId="8252" xr:uid="{00000000-0005-0000-0000-00003A140000}"/>
    <cellStyle name="1_tree_관로시설물_오창수량산출서_단위수량산출서" xfId="8253" xr:uid="{00000000-0005-0000-0000-00003B140000}"/>
    <cellStyle name="1_tree_관로시설물_오창수량산출서_도곡단위수량" xfId="8254" xr:uid="{00000000-0005-0000-0000-00003C140000}"/>
    <cellStyle name="1_tree_관로시설물_오창수량산출서_도곡단위수량_단위수량산출서" xfId="8255" xr:uid="{00000000-0005-0000-0000-00003D140000}"/>
    <cellStyle name="1_tree_관로시설물_오창수량산출서_수량산출서-11.25" xfId="8256" xr:uid="{00000000-0005-0000-0000-00003E140000}"/>
    <cellStyle name="1_tree_관로시설물_오창수량산출서_수량산출서-11.25_단위수량" xfId="8257" xr:uid="{00000000-0005-0000-0000-00003F140000}"/>
    <cellStyle name="1_tree_관로시설물_오창수량산출서_수량산출서-11.25_단위수량_단위수량산출서" xfId="8258" xr:uid="{00000000-0005-0000-0000-000040140000}"/>
    <cellStyle name="1_tree_관로시설물_오창수량산출서_수량산출서-11.25_단위수량1" xfId="8259" xr:uid="{00000000-0005-0000-0000-000041140000}"/>
    <cellStyle name="1_tree_관로시설물_오창수량산출서_수량산출서-11.25_단위수량1_단위수량산출서" xfId="8260" xr:uid="{00000000-0005-0000-0000-000042140000}"/>
    <cellStyle name="1_tree_관로시설물_오창수량산출서_수량산출서-11.25_단위수량산출서" xfId="8261" xr:uid="{00000000-0005-0000-0000-000043140000}"/>
    <cellStyle name="1_tree_관로시설물_오창수량산출서_수량산출서-11.25_도곡단위수량" xfId="8262" xr:uid="{00000000-0005-0000-0000-000044140000}"/>
    <cellStyle name="1_tree_관로시설물_오창수량산출서_수량산출서-11.25_도곡단위수량_단위수량산출서" xfId="8263" xr:uid="{00000000-0005-0000-0000-000045140000}"/>
    <cellStyle name="1_tree_관로시설물_오창수량산출서_수량산출서-11.25_철거단위수량" xfId="8264" xr:uid="{00000000-0005-0000-0000-000046140000}"/>
    <cellStyle name="1_tree_관로시설물_오창수량산출서_수량산출서-11.25_철거단위수량_단위수량산출서" xfId="8265" xr:uid="{00000000-0005-0000-0000-000047140000}"/>
    <cellStyle name="1_tree_관로시설물_오창수량산출서_수량산출서-11.25_한수단위수량" xfId="8266" xr:uid="{00000000-0005-0000-0000-000048140000}"/>
    <cellStyle name="1_tree_관로시설물_오창수량산출서_수량산출서-11.25_한수단위수량_단위수량산출서" xfId="8267" xr:uid="{00000000-0005-0000-0000-000049140000}"/>
    <cellStyle name="1_tree_관로시설물_오창수량산출서_수량산출서-1201" xfId="8268" xr:uid="{00000000-0005-0000-0000-00004A140000}"/>
    <cellStyle name="1_tree_관로시설물_오창수량산출서_수량산출서-1201_단위수량" xfId="8269" xr:uid="{00000000-0005-0000-0000-00004B140000}"/>
    <cellStyle name="1_tree_관로시설물_오창수량산출서_수량산출서-1201_단위수량_단위수량산출서" xfId="8270" xr:uid="{00000000-0005-0000-0000-00004C140000}"/>
    <cellStyle name="1_tree_관로시설물_오창수량산출서_수량산출서-1201_단위수량1" xfId="8271" xr:uid="{00000000-0005-0000-0000-00004D140000}"/>
    <cellStyle name="1_tree_관로시설물_오창수량산출서_수량산출서-1201_단위수량1_단위수량산출서" xfId="8272" xr:uid="{00000000-0005-0000-0000-00004E140000}"/>
    <cellStyle name="1_tree_관로시설물_오창수량산출서_수량산출서-1201_단위수량산출서" xfId="8273" xr:uid="{00000000-0005-0000-0000-00004F140000}"/>
    <cellStyle name="1_tree_관로시설물_오창수량산출서_수량산출서-1201_도곡단위수량" xfId="8274" xr:uid="{00000000-0005-0000-0000-000050140000}"/>
    <cellStyle name="1_tree_관로시설물_오창수량산출서_수량산출서-1201_도곡단위수량_단위수량산출서" xfId="8275" xr:uid="{00000000-0005-0000-0000-000051140000}"/>
    <cellStyle name="1_tree_관로시설물_오창수량산출서_수량산출서-1201_철거단위수량" xfId="8276" xr:uid="{00000000-0005-0000-0000-000052140000}"/>
    <cellStyle name="1_tree_관로시설물_오창수량산출서_수량산출서-1201_철거단위수량_단위수량산출서" xfId="8277" xr:uid="{00000000-0005-0000-0000-000053140000}"/>
    <cellStyle name="1_tree_관로시설물_오창수량산출서_수량산출서-1201_한수단위수량" xfId="8278" xr:uid="{00000000-0005-0000-0000-000054140000}"/>
    <cellStyle name="1_tree_관로시설물_오창수량산출서_수량산출서-1201_한수단위수량_단위수량산출서" xfId="8279" xr:uid="{00000000-0005-0000-0000-000055140000}"/>
    <cellStyle name="1_tree_관로시설물_오창수량산출서_시설물단위수량" xfId="8280" xr:uid="{00000000-0005-0000-0000-000056140000}"/>
    <cellStyle name="1_tree_관로시설물_오창수량산출서_시설물단위수량_단위수량산출서" xfId="8281" xr:uid="{00000000-0005-0000-0000-000057140000}"/>
    <cellStyle name="1_tree_관로시설물_오창수량산출서_시설물단위수량1" xfId="8282" xr:uid="{00000000-0005-0000-0000-000058140000}"/>
    <cellStyle name="1_tree_관로시설물_오창수량산출서_시설물단위수량1_단위수량산출서" xfId="8283" xr:uid="{00000000-0005-0000-0000-000059140000}"/>
    <cellStyle name="1_tree_관로시설물_오창수량산출서_시설물단위수량1_시설물단위수량" xfId="8284" xr:uid="{00000000-0005-0000-0000-00005A140000}"/>
    <cellStyle name="1_tree_관로시설물_오창수량산출서_시설물단위수량1_시설물단위수량_단위수량산출서" xfId="8285" xr:uid="{00000000-0005-0000-0000-00005B140000}"/>
    <cellStyle name="1_tree_관로시설물_오창수량산출서_철거단위수량" xfId="8286" xr:uid="{00000000-0005-0000-0000-00005C140000}"/>
    <cellStyle name="1_tree_관로시설물_오창수량산출서_철거단위수량_단위수량산출서" xfId="8287" xr:uid="{00000000-0005-0000-0000-00005D140000}"/>
    <cellStyle name="1_tree_관로시설물_오창수량산출서_한수단위수량" xfId="8288" xr:uid="{00000000-0005-0000-0000-00005E140000}"/>
    <cellStyle name="1_tree_관로시설물_오창수량산출서_한수단위수량_단위수량산출서" xfId="8289" xr:uid="{00000000-0005-0000-0000-00005F140000}"/>
    <cellStyle name="1_tree_관로시설물_철거단위수량" xfId="8290" xr:uid="{00000000-0005-0000-0000-000060140000}"/>
    <cellStyle name="1_tree_관로시설물_철거단위수량_단위수량산출서" xfId="8291" xr:uid="{00000000-0005-0000-0000-000061140000}"/>
    <cellStyle name="1_tree_관로시설물_한수단위수량" xfId="8292" xr:uid="{00000000-0005-0000-0000-000062140000}"/>
    <cellStyle name="1_tree_관로시설물_한수단위수량_단위수량산출서" xfId="8293" xr:uid="{00000000-0005-0000-0000-000063140000}"/>
    <cellStyle name="1_tree_구로리총괄내역" xfId="8294" xr:uid="{00000000-0005-0000-0000-000064140000}"/>
    <cellStyle name="1_tree_구로리총괄내역_구로리설계예산서1029" xfId="8295" xr:uid="{00000000-0005-0000-0000-000065140000}"/>
    <cellStyle name="1_tree_구로리총괄내역_구로리설계예산서1118준공" xfId="8296" xr:uid="{00000000-0005-0000-0000-000066140000}"/>
    <cellStyle name="1_tree_구로리총괄내역_구로리설계예산서조경" xfId="8297" xr:uid="{00000000-0005-0000-0000-000067140000}"/>
    <cellStyle name="1_tree_구로리총괄내역_구로리어린이공원예산서(조경)1125" xfId="8298" xr:uid="{00000000-0005-0000-0000-000068140000}"/>
    <cellStyle name="1_tree_구로리총괄내역_내역서" xfId="8299" xr:uid="{00000000-0005-0000-0000-000069140000}"/>
    <cellStyle name="1_tree_구로리총괄내역_노임단가표" xfId="8300" xr:uid="{00000000-0005-0000-0000-00006A140000}"/>
    <cellStyle name="1_tree_구로리총괄내역_수도권매립지" xfId="8301" xr:uid="{00000000-0005-0000-0000-00006B140000}"/>
    <cellStyle name="1_tree_구로리총괄내역_수도권매립지1004(발주용)" xfId="8302" xr:uid="{00000000-0005-0000-0000-00006C140000}"/>
    <cellStyle name="1_tree_구로리총괄내역_일신건영설계예산서(0211)" xfId="8303" xr:uid="{00000000-0005-0000-0000-00006D140000}"/>
    <cellStyle name="1_tree_구로리총괄내역_일위대가" xfId="8304" xr:uid="{00000000-0005-0000-0000-00006E140000}"/>
    <cellStyle name="1_tree_구로리총괄내역_자재단가표" xfId="8305" xr:uid="{00000000-0005-0000-0000-00006F140000}"/>
    <cellStyle name="1_tree_구로리총괄내역_장안초등학교내역0814" xfId="8306" xr:uid="{00000000-0005-0000-0000-000070140000}"/>
    <cellStyle name="1_tree_구조물,조형물,수목보호" xfId="8307" xr:uid="{00000000-0005-0000-0000-000071140000}"/>
    <cellStyle name="1_tree_구조물,조형물,수목보호_단위수량" xfId="8308" xr:uid="{00000000-0005-0000-0000-000072140000}"/>
    <cellStyle name="1_tree_구조물,조형물,수목보호_단위수량_단위수량산출서" xfId="8309" xr:uid="{00000000-0005-0000-0000-000073140000}"/>
    <cellStyle name="1_tree_구조물,조형물,수목보호_단위수량1" xfId="8310" xr:uid="{00000000-0005-0000-0000-000074140000}"/>
    <cellStyle name="1_tree_구조물,조형물,수목보호_단위수량1_단위수량산출서" xfId="8311" xr:uid="{00000000-0005-0000-0000-000075140000}"/>
    <cellStyle name="1_tree_구조물,조형물,수목보호_단위수량산출서" xfId="8312" xr:uid="{00000000-0005-0000-0000-000076140000}"/>
    <cellStyle name="1_tree_구조물,조형물,수목보호_도곡단위수량" xfId="8313" xr:uid="{00000000-0005-0000-0000-000077140000}"/>
    <cellStyle name="1_tree_구조물,조형물,수목보호_도곡단위수량_단위수량산출서" xfId="8314" xr:uid="{00000000-0005-0000-0000-000078140000}"/>
    <cellStyle name="1_tree_구조물,조형물,수목보호_수량산출서-11.25" xfId="8315" xr:uid="{00000000-0005-0000-0000-000079140000}"/>
    <cellStyle name="1_tree_구조물,조형물,수목보호_수량산출서-11.25_단위수량" xfId="8316" xr:uid="{00000000-0005-0000-0000-00007A140000}"/>
    <cellStyle name="1_tree_구조물,조형물,수목보호_수량산출서-11.25_단위수량_단위수량산출서" xfId="8317" xr:uid="{00000000-0005-0000-0000-00007B140000}"/>
    <cellStyle name="1_tree_구조물,조형물,수목보호_수량산출서-11.25_단위수량1" xfId="8318" xr:uid="{00000000-0005-0000-0000-00007C140000}"/>
    <cellStyle name="1_tree_구조물,조형물,수목보호_수량산출서-11.25_단위수량1_단위수량산출서" xfId="8319" xr:uid="{00000000-0005-0000-0000-00007D140000}"/>
    <cellStyle name="1_tree_구조물,조형물,수목보호_수량산출서-11.25_단위수량산출서" xfId="8320" xr:uid="{00000000-0005-0000-0000-00007E140000}"/>
    <cellStyle name="1_tree_구조물,조형물,수목보호_수량산출서-11.25_도곡단위수량" xfId="8321" xr:uid="{00000000-0005-0000-0000-00007F140000}"/>
    <cellStyle name="1_tree_구조물,조형물,수목보호_수량산출서-11.25_도곡단위수량_단위수량산출서" xfId="8322" xr:uid="{00000000-0005-0000-0000-000080140000}"/>
    <cellStyle name="1_tree_구조물,조형물,수목보호_수량산출서-11.25_철거단위수량" xfId="8323" xr:uid="{00000000-0005-0000-0000-000081140000}"/>
    <cellStyle name="1_tree_구조물,조형물,수목보호_수량산출서-11.25_철거단위수량_단위수량산출서" xfId="8324" xr:uid="{00000000-0005-0000-0000-000082140000}"/>
    <cellStyle name="1_tree_구조물,조형물,수목보호_수량산출서-11.25_한수단위수량" xfId="8325" xr:uid="{00000000-0005-0000-0000-000083140000}"/>
    <cellStyle name="1_tree_구조물,조형물,수목보호_수량산출서-11.25_한수단위수량_단위수량산출서" xfId="8326" xr:uid="{00000000-0005-0000-0000-000084140000}"/>
    <cellStyle name="1_tree_구조물,조형물,수목보호_수량산출서-1201" xfId="8327" xr:uid="{00000000-0005-0000-0000-000085140000}"/>
    <cellStyle name="1_tree_구조물,조형물,수목보호_수량산출서-1201_단위수량" xfId="8328" xr:uid="{00000000-0005-0000-0000-000086140000}"/>
    <cellStyle name="1_tree_구조물,조형물,수목보호_수량산출서-1201_단위수량_단위수량산출서" xfId="8329" xr:uid="{00000000-0005-0000-0000-000087140000}"/>
    <cellStyle name="1_tree_구조물,조형물,수목보호_수량산출서-1201_단위수량1" xfId="8330" xr:uid="{00000000-0005-0000-0000-000088140000}"/>
    <cellStyle name="1_tree_구조물,조형물,수목보호_수량산출서-1201_단위수량1_단위수량산출서" xfId="8331" xr:uid="{00000000-0005-0000-0000-000089140000}"/>
    <cellStyle name="1_tree_구조물,조형물,수목보호_수량산출서-1201_단위수량산출서" xfId="8332" xr:uid="{00000000-0005-0000-0000-00008A140000}"/>
    <cellStyle name="1_tree_구조물,조형물,수목보호_수량산출서-1201_도곡단위수량" xfId="8333" xr:uid="{00000000-0005-0000-0000-00008B140000}"/>
    <cellStyle name="1_tree_구조물,조형물,수목보호_수량산출서-1201_도곡단위수량_단위수량산출서" xfId="8334" xr:uid="{00000000-0005-0000-0000-00008C140000}"/>
    <cellStyle name="1_tree_구조물,조형물,수목보호_수량산출서-1201_철거단위수량" xfId="8335" xr:uid="{00000000-0005-0000-0000-00008D140000}"/>
    <cellStyle name="1_tree_구조물,조형물,수목보호_수량산출서-1201_철거단위수량_단위수량산출서" xfId="8336" xr:uid="{00000000-0005-0000-0000-00008E140000}"/>
    <cellStyle name="1_tree_구조물,조형물,수목보호_수량산출서-1201_한수단위수량" xfId="8337" xr:uid="{00000000-0005-0000-0000-00008F140000}"/>
    <cellStyle name="1_tree_구조물,조형물,수목보호_수량산출서-1201_한수단위수량_단위수량산출서" xfId="8338" xr:uid="{00000000-0005-0000-0000-000090140000}"/>
    <cellStyle name="1_tree_구조물,조형물,수목보호_시설물단위수량" xfId="8339" xr:uid="{00000000-0005-0000-0000-000091140000}"/>
    <cellStyle name="1_tree_구조물,조형물,수목보호_시설물단위수량_단위수량산출서" xfId="8340" xr:uid="{00000000-0005-0000-0000-000092140000}"/>
    <cellStyle name="1_tree_구조물,조형물,수목보호_시설물단위수량1" xfId="8341" xr:uid="{00000000-0005-0000-0000-000093140000}"/>
    <cellStyle name="1_tree_구조물,조형물,수목보호_시설물단위수량1_단위수량산출서" xfId="8342" xr:uid="{00000000-0005-0000-0000-000094140000}"/>
    <cellStyle name="1_tree_구조물,조형물,수목보호_시설물단위수량1_시설물단위수량" xfId="8343" xr:uid="{00000000-0005-0000-0000-000095140000}"/>
    <cellStyle name="1_tree_구조물,조형물,수목보호_시설물단위수량1_시설물단위수량_단위수량산출서" xfId="8344" xr:uid="{00000000-0005-0000-0000-000096140000}"/>
    <cellStyle name="1_tree_구조물,조형물,수목보호_오창수량산출서" xfId="8345" xr:uid="{00000000-0005-0000-0000-000097140000}"/>
    <cellStyle name="1_tree_구조물,조형물,수목보호_오창수량산출서_단위수량" xfId="8346" xr:uid="{00000000-0005-0000-0000-000098140000}"/>
    <cellStyle name="1_tree_구조물,조형물,수목보호_오창수량산출서_단위수량_단위수량산출서" xfId="8347" xr:uid="{00000000-0005-0000-0000-000099140000}"/>
    <cellStyle name="1_tree_구조물,조형물,수목보호_오창수량산출서_단위수량1" xfId="8348" xr:uid="{00000000-0005-0000-0000-00009A140000}"/>
    <cellStyle name="1_tree_구조물,조형물,수목보호_오창수량산출서_단위수량1_단위수량산출서" xfId="8349" xr:uid="{00000000-0005-0000-0000-00009B140000}"/>
    <cellStyle name="1_tree_구조물,조형물,수목보호_오창수량산출서_단위수량산출서" xfId="8350" xr:uid="{00000000-0005-0000-0000-00009C140000}"/>
    <cellStyle name="1_tree_구조물,조형물,수목보호_오창수량산출서_도곡단위수량" xfId="8351" xr:uid="{00000000-0005-0000-0000-00009D140000}"/>
    <cellStyle name="1_tree_구조물,조형물,수목보호_오창수량산출서_도곡단위수량_단위수량산출서" xfId="8352" xr:uid="{00000000-0005-0000-0000-00009E140000}"/>
    <cellStyle name="1_tree_구조물,조형물,수목보호_오창수량산출서_수량산출서-11.25" xfId="8353" xr:uid="{00000000-0005-0000-0000-00009F140000}"/>
    <cellStyle name="1_tree_구조물,조형물,수목보호_오창수량산출서_수량산출서-11.25_단위수량" xfId="8354" xr:uid="{00000000-0005-0000-0000-0000A0140000}"/>
    <cellStyle name="1_tree_구조물,조형물,수목보호_오창수량산출서_수량산출서-11.25_단위수량_단위수량산출서" xfId="8355" xr:uid="{00000000-0005-0000-0000-0000A1140000}"/>
    <cellStyle name="1_tree_구조물,조형물,수목보호_오창수량산출서_수량산출서-11.25_단위수량1" xfId="8356" xr:uid="{00000000-0005-0000-0000-0000A2140000}"/>
    <cellStyle name="1_tree_구조물,조형물,수목보호_오창수량산출서_수량산출서-11.25_단위수량1_단위수량산출서" xfId="8357" xr:uid="{00000000-0005-0000-0000-0000A3140000}"/>
    <cellStyle name="1_tree_구조물,조형물,수목보호_오창수량산출서_수량산출서-11.25_단위수량산출서" xfId="8358" xr:uid="{00000000-0005-0000-0000-0000A4140000}"/>
    <cellStyle name="1_tree_구조물,조형물,수목보호_오창수량산출서_수량산출서-11.25_도곡단위수량" xfId="8359" xr:uid="{00000000-0005-0000-0000-0000A5140000}"/>
    <cellStyle name="1_tree_구조물,조형물,수목보호_오창수량산출서_수량산출서-11.25_도곡단위수량_단위수량산출서" xfId="8360" xr:uid="{00000000-0005-0000-0000-0000A6140000}"/>
    <cellStyle name="1_tree_구조물,조형물,수목보호_오창수량산출서_수량산출서-11.25_철거단위수량" xfId="8361" xr:uid="{00000000-0005-0000-0000-0000A7140000}"/>
    <cellStyle name="1_tree_구조물,조형물,수목보호_오창수량산출서_수량산출서-11.25_철거단위수량_단위수량산출서" xfId="8362" xr:uid="{00000000-0005-0000-0000-0000A8140000}"/>
    <cellStyle name="1_tree_구조물,조형물,수목보호_오창수량산출서_수량산출서-11.25_한수단위수량" xfId="8363" xr:uid="{00000000-0005-0000-0000-0000A9140000}"/>
    <cellStyle name="1_tree_구조물,조형물,수목보호_오창수량산출서_수량산출서-11.25_한수단위수량_단위수량산출서" xfId="8364" xr:uid="{00000000-0005-0000-0000-0000AA140000}"/>
    <cellStyle name="1_tree_구조물,조형물,수목보호_오창수량산출서_수량산출서-1201" xfId="8365" xr:uid="{00000000-0005-0000-0000-0000AB140000}"/>
    <cellStyle name="1_tree_구조물,조형물,수목보호_오창수량산출서_수량산출서-1201_단위수량" xfId="8366" xr:uid="{00000000-0005-0000-0000-0000AC140000}"/>
    <cellStyle name="1_tree_구조물,조형물,수목보호_오창수량산출서_수량산출서-1201_단위수량_단위수량산출서" xfId="8367" xr:uid="{00000000-0005-0000-0000-0000AD140000}"/>
    <cellStyle name="1_tree_구조물,조형물,수목보호_오창수량산출서_수량산출서-1201_단위수량1" xfId="8368" xr:uid="{00000000-0005-0000-0000-0000AE140000}"/>
    <cellStyle name="1_tree_구조물,조형물,수목보호_오창수량산출서_수량산출서-1201_단위수량1_단위수량산출서" xfId="8369" xr:uid="{00000000-0005-0000-0000-0000AF140000}"/>
    <cellStyle name="1_tree_구조물,조형물,수목보호_오창수량산출서_수량산출서-1201_단위수량산출서" xfId="8370" xr:uid="{00000000-0005-0000-0000-0000B0140000}"/>
    <cellStyle name="1_tree_구조물,조형물,수목보호_오창수량산출서_수량산출서-1201_도곡단위수량" xfId="8371" xr:uid="{00000000-0005-0000-0000-0000B1140000}"/>
    <cellStyle name="1_tree_구조물,조형물,수목보호_오창수량산출서_수량산출서-1201_도곡단위수량_단위수량산출서" xfId="8372" xr:uid="{00000000-0005-0000-0000-0000B2140000}"/>
    <cellStyle name="1_tree_구조물,조형물,수목보호_오창수량산출서_수량산출서-1201_철거단위수량" xfId="8373" xr:uid="{00000000-0005-0000-0000-0000B3140000}"/>
    <cellStyle name="1_tree_구조물,조형물,수목보호_오창수량산출서_수량산출서-1201_철거단위수량_단위수량산출서" xfId="8374" xr:uid="{00000000-0005-0000-0000-0000B4140000}"/>
    <cellStyle name="1_tree_구조물,조형물,수목보호_오창수량산출서_수량산출서-1201_한수단위수량" xfId="8375" xr:uid="{00000000-0005-0000-0000-0000B5140000}"/>
    <cellStyle name="1_tree_구조물,조형물,수목보호_오창수량산출서_수량산출서-1201_한수단위수량_단위수량산출서" xfId="8376" xr:uid="{00000000-0005-0000-0000-0000B6140000}"/>
    <cellStyle name="1_tree_구조물,조형물,수목보호_오창수량산출서_시설물단위수량" xfId="8377" xr:uid="{00000000-0005-0000-0000-0000B7140000}"/>
    <cellStyle name="1_tree_구조물,조형물,수목보호_오창수량산출서_시설물단위수량_단위수량산출서" xfId="8378" xr:uid="{00000000-0005-0000-0000-0000B8140000}"/>
    <cellStyle name="1_tree_구조물,조형물,수목보호_오창수량산출서_시설물단위수량1" xfId="8379" xr:uid="{00000000-0005-0000-0000-0000B9140000}"/>
    <cellStyle name="1_tree_구조물,조형물,수목보호_오창수량산출서_시설물단위수량1_단위수량산출서" xfId="8380" xr:uid="{00000000-0005-0000-0000-0000BA140000}"/>
    <cellStyle name="1_tree_구조물,조형물,수목보호_오창수량산출서_시설물단위수량1_시설물단위수량" xfId="8381" xr:uid="{00000000-0005-0000-0000-0000BB140000}"/>
    <cellStyle name="1_tree_구조물,조형물,수목보호_오창수량산출서_시설물단위수량1_시설물단위수량_단위수량산출서" xfId="8382" xr:uid="{00000000-0005-0000-0000-0000BC140000}"/>
    <cellStyle name="1_tree_구조물,조형물,수목보호_오창수량산출서_철거단위수량" xfId="8383" xr:uid="{00000000-0005-0000-0000-0000BD140000}"/>
    <cellStyle name="1_tree_구조물,조형물,수목보호_오창수량산출서_철거단위수량_단위수량산출서" xfId="8384" xr:uid="{00000000-0005-0000-0000-0000BE140000}"/>
    <cellStyle name="1_tree_구조물,조형물,수목보호_오창수량산출서_한수단위수량" xfId="8385" xr:uid="{00000000-0005-0000-0000-0000BF140000}"/>
    <cellStyle name="1_tree_구조물,조형물,수목보호_오창수량산출서_한수단위수량_단위수량산출서" xfId="8386" xr:uid="{00000000-0005-0000-0000-0000C0140000}"/>
    <cellStyle name="1_tree_구조물,조형물,수목보호_철거단위수량" xfId="8387" xr:uid="{00000000-0005-0000-0000-0000C1140000}"/>
    <cellStyle name="1_tree_구조물,조형물,수목보호_철거단위수량_단위수량산출서" xfId="8388" xr:uid="{00000000-0005-0000-0000-0000C2140000}"/>
    <cellStyle name="1_tree_구조물,조형물,수목보호_한수단위수량" xfId="8389" xr:uid="{00000000-0005-0000-0000-0000C3140000}"/>
    <cellStyle name="1_tree_구조물,조형물,수목보호_한수단위수량_단위수량산출서" xfId="8390" xr:uid="{00000000-0005-0000-0000-0000C4140000}"/>
    <cellStyle name="1_tree_단위1" xfId="8391" xr:uid="{00000000-0005-0000-0000-0000C5140000}"/>
    <cellStyle name="1_tree_단위수량" xfId="8392" xr:uid="{00000000-0005-0000-0000-0000C6140000}"/>
    <cellStyle name="1_tree_단위수량_단위수량산출서" xfId="8393" xr:uid="{00000000-0005-0000-0000-0000C7140000}"/>
    <cellStyle name="1_tree_단위수량1" xfId="8394" xr:uid="{00000000-0005-0000-0000-0000C8140000}"/>
    <cellStyle name="1_tree_단위수량1_단위수량산출서" xfId="8395" xr:uid="{00000000-0005-0000-0000-0000C9140000}"/>
    <cellStyle name="1_tree_단위수량산출" xfId="8396" xr:uid="{00000000-0005-0000-0000-0000CA140000}"/>
    <cellStyle name="1_tree_단위수량산출_단위수량" xfId="8397" xr:uid="{00000000-0005-0000-0000-0000CB140000}"/>
    <cellStyle name="1_tree_단위수량산출_단위수량_단위수량산출서" xfId="8398" xr:uid="{00000000-0005-0000-0000-0000CC140000}"/>
    <cellStyle name="1_tree_단위수량산출_단위수량1" xfId="8399" xr:uid="{00000000-0005-0000-0000-0000CD140000}"/>
    <cellStyle name="1_tree_단위수량산출_단위수량1_단위수량산출서" xfId="8400" xr:uid="{00000000-0005-0000-0000-0000CE140000}"/>
    <cellStyle name="1_tree_단위수량산출_단위수량산출서" xfId="8401" xr:uid="{00000000-0005-0000-0000-0000CF140000}"/>
    <cellStyle name="1_tree_단위수량산출_도곡단위수량" xfId="8402" xr:uid="{00000000-0005-0000-0000-0000D0140000}"/>
    <cellStyle name="1_tree_단위수량산출_도곡단위수량_단위수량산출서" xfId="8403" xr:uid="{00000000-0005-0000-0000-0000D1140000}"/>
    <cellStyle name="1_tree_단위수량산출_수량산출서-11.25" xfId="8404" xr:uid="{00000000-0005-0000-0000-0000D2140000}"/>
    <cellStyle name="1_tree_단위수량산출_수량산출서-11.25_단위수량" xfId="8405" xr:uid="{00000000-0005-0000-0000-0000D3140000}"/>
    <cellStyle name="1_tree_단위수량산출_수량산출서-11.25_단위수량_단위수량산출서" xfId="8406" xr:uid="{00000000-0005-0000-0000-0000D4140000}"/>
    <cellStyle name="1_tree_단위수량산출_수량산출서-11.25_단위수량1" xfId="8407" xr:uid="{00000000-0005-0000-0000-0000D5140000}"/>
    <cellStyle name="1_tree_단위수량산출_수량산출서-11.25_단위수량1_단위수량산출서" xfId="8408" xr:uid="{00000000-0005-0000-0000-0000D6140000}"/>
    <cellStyle name="1_tree_단위수량산출_수량산출서-11.25_단위수량산출서" xfId="8409" xr:uid="{00000000-0005-0000-0000-0000D7140000}"/>
    <cellStyle name="1_tree_단위수량산출_수량산출서-11.25_도곡단위수량" xfId="8410" xr:uid="{00000000-0005-0000-0000-0000D8140000}"/>
    <cellStyle name="1_tree_단위수량산출_수량산출서-11.25_도곡단위수량_단위수량산출서" xfId="8411" xr:uid="{00000000-0005-0000-0000-0000D9140000}"/>
    <cellStyle name="1_tree_단위수량산출_수량산출서-11.25_철거단위수량" xfId="8412" xr:uid="{00000000-0005-0000-0000-0000DA140000}"/>
    <cellStyle name="1_tree_단위수량산출_수량산출서-11.25_철거단위수량_단위수량산출서" xfId="8413" xr:uid="{00000000-0005-0000-0000-0000DB140000}"/>
    <cellStyle name="1_tree_단위수량산출_수량산출서-11.25_한수단위수량" xfId="8414" xr:uid="{00000000-0005-0000-0000-0000DC140000}"/>
    <cellStyle name="1_tree_단위수량산출_수량산출서-11.25_한수단위수량_단위수량산출서" xfId="8415" xr:uid="{00000000-0005-0000-0000-0000DD140000}"/>
    <cellStyle name="1_tree_단위수량산출_수량산출서-1201" xfId="8416" xr:uid="{00000000-0005-0000-0000-0000DE140000}"/>
    <cellStyle name="1_tree_단위수량산출_수량산출서-1201_단위수량" xfId="8417" xr:uid="{00000000-0005-0000-0000-0000DF140000}"/>
    <cellStyle name="1_tree_단위수량산출_수량산출서-1201_단위수량_단위수량산출서" xfId="8418" xr:uid="{00000000-0005-0000-0000-0000E0140000}"/>
    <cellStyle name="1_tree_단위수량산출_수량산출서-1201_단위수량1" xfId="8419" xr:uid="{00000000-0005-0000-0000-0000E1140000}"/>
    <cellStyle name="1_tree_단위수량산출_수량산출서-1201_단위수량1_단위수량산출서" xfId="8420" xr:uid="{00000000-0005-0000-0000-0000E2140000}"/>
    <cellStyle name="1_tree_단위수량산출_수량산출서-1201_단위수량산출서" xfId="8421" xr:uid="{00000000-0005-0000-0000-0000E3140000}"/>
    <cellStyle name="1_tree_단위수량산출_수량산출서-1201_도곡단위수량" xfId="8422" xr:uid="{00000000-0005-0000-0000-0000E4140000}"/>
    <cellStyle name="1_tree_단위수량산출_수량산출서-1201_도곡단위수량_단위수량산출서" xfId="8423" xr:uid="{00000000-0005-0000-0000-0000E5140000}"/>
    <cellStyle name="1_tree_단위수량산출_수량산출서-1201_철거단위수량" xfId="8424" xr:uid="{00000000-0005-0000-0000-0000E6140000}"/>
    <cellStyle name="1_tree_단위수량산출_수량산출서-1201_철거단위수량_단위수량산출서" xfId="8425" xr:uid="{00000000-0005-0000-0000-0000E7140000}"/>
    <cellStyle name="1_tree_단위수량산출_수량산출서-1201_한수단위수량" xfId="8426" xr:uid="{00000000-0005-0000-0000-0000E8140000}"/>
    <cellStyle name="1_tree_단위수량산출_수량산출서-1201_한수단위수량_단위수량산출서" xfId="8427" xr:uid="{00000000-0005-0000-0000-0000E9140000}"/>
    <cellStyle name="1_tree_단위수량산출_시설물단위수량" xfId="8428" xr:uid="{00000000-0005-0000-0000-0000EA140000}"/>
    <cellStyle name="1_tree_단위수량산출_시설물단위수량_단위수량산출서" xfId="8429" xr:uid="{00000000-0005-0000-0000-0000EB140000}"/>
    <cellStyle name="1_tree_단위수량산출_시설물단위수량1" xfId="8430" xr:uid="{00000000-0005-0000-0000-0000EC140000}"/>
    <cellStyle name="1_tree_단위수량산출_시설물단위수량1_단위수량산출서" xfId="8431" xr:uid="{00000000-0005-0000-0000-0000ED140000}"/>
    <cellStyle name="1_tree_단위수량산출_시설물단위수량1_시설물단위수량" xfId="8432" xr:uid="{00000000-0005-0000-0000-0000EE140000}"/>
    <cellStyle name="1_tree_단위수량산출_시설물단위수량1_시설물단위수량_단위수량산출서" xfId="8433" xr:uid="{00000000-0005-0000-0000-0000EF140000}"/>
    <cellStyle name="1_tree_단위수량산출_오창수량산출서" xfId="8434" xr:uid="{00000000-0005-0000-0000-0000F0140000}"/>
    <cellStyle name="1_tree_단위수량산출_오창수량산출서_단위수량" xfId="8435" xr:uid="{00000000-0005-0000-0000-0000F1140000}"/>
    <cellStyle name="1_tree_단위수량산출_오창수량산출서_단위수량_단위수량산출서" xfId="8436" xr:uid="{00000000-0005-0000-0000-0000F2140000}"/>
    <cellStyle name="1_tree_단위수량산출_오창수량산출서_단위수량1" xfId="8437" xr:uid="{00000000-0005-0000-0000-0000F3140000}"/>
    <cellStyle name="1_tree_단위수량산출_오창수량산출서_단위수량1_단위수량산출서" xfId="8438" xr:uid="{00000000-0005-0000-0000-0000F4140000}"/>
    <cellStyle name="1_tree_단위수량산출_오창수량산출서_단위수량산출서" xfId="8439" xr:uid="{00000000-0005-0000-0000-0000F5140000}"/>
    <cellStyle name="1_tree_단위수량산출_오창수량산출서_도곡단위수량" xfId="8440" xr:uid="{00000000-0005-0000-0000-0000F6140000}"/>
    <cellStyle name="1_tree_단위수량산출_오창수량산출서_도곡단위수량_단위수량산출서" xfId="8441" xr:uid="{00000000-0005-0000-0000-0000F7140000}"/>
    <cellStyle name="1_tree_단위수량산출_오창수량산출서_수량산출서-11.25" xfId="8442" xr:uid="{00000000-0005-0000-0000-0000F8140000}"/>
    <cellStyle name="1_tree_단위수량산출_오창수량산출서_수량산출서-11.25_단위수량" xfId="8443" xr:uid="{00000000-0005-0000-0000-0000F9140000}"/>
    <cellStyle name="1_tree_단위수량산출_오창수량산출서_수량산출서-11.25_단위수량_단위수량산출서" xfId="8444" xr:uid="{00000000-0005-0000-0000-0000FA140000}"/>
    <cellStyle name="1_tree_단위수량산출_오창수량산출서_수량산출서-11.25_단위수량1" xfId="8445" xr:uid="{00000000-0005-0000-0000-0000FB140000}"/>
    <cellStyle name="1_tree_단위수량산출_오창수량산출서_수량산출서-11.25_단위수량1_단위수량산출서" xfId="8446" xr:uid="{00000000-0005-0000-0000-0000FC140000}"/>
    <cellStyle name="1_tree_단위수량산출_오창수량산출서_수량산출서-11.25_단위수량산출서" xfId="8447" xr:uid="{00000000-0005-0000-0000-0000FD140000}"/>
    <cellStyle name="1_tree_단위수량산출_오창수량산출서_수량산출서-11.25_도곡단위수량" xfId="8448" xr:uid="{00000000-0005-0000-0000-0000FE140000}"/>
    <cellStyle name="1_tree_단위수량산출_오창수량산출서_수량산출서-11.25_도곡단위수량_단위수량산출서" xfId="8449" xr:uid="{00000000-0005-0000-0000-0000FF140000}"/>
    <cellStyle name="1_tree_단위수량산출_오창수량산출서_수량산출서-11.25_철거단위수량" xfId="8450" xr:uid="{00000000-0005-0000-0000-000000150000}"/>
    <cellStyle name="1_tree_단위수량산출_오창수량산출서_수량산출서-11.25_철거단위수량_단위수량산출서" xfId="8451" xr:uid="{00000000-0005-0000-0000-000001150000}"/>
    <cellStyle name="1_tree_단위수량산출_오창수량산출서_수량산출서-11.25_한수단위수량" xfId="8452" xr:uid="{00000000-0005-0000-0000-000002150000}"/>
    <cellStyle name="1_tree_단위수량산출_오창수량산출서_수량산출서-11.25_한수단위수량_단위수량산출서" xfId="8453" xr:uid="{00000000-0005-0000-0000-000003150000}"/>
    <cellStyle name="1_tree_단위수량산출_오창수량산출서_수량산출서-1201" xfId="8454" xr:uid="{00000000-0005-0000-0000-000004150000}"/>
    <cellStyle name="1_tree_단위수량산출_오창수량산출서_수량산출서-1201_단위수량" xfId="8455" xr:uid="{00000000-0005-0000-0000-000005150000}"/>
    <cellStyle name="1_tree_단위수량산출_오창수량산출서_수량산출서-1201_단위수량_단위수량산출서" xfId="8456" xr:uid="{00000000-0005-0000-0000-000006150000}"/>
    <cellStyle name="1_tree_단위수량산출_오창수량산출서_수량산출서-1201_단위수량1" xfId="8457" xr:uid="{00000000-0005-0000-0000-000007150000}"/>
    <cellStyle name="1_tree_단위수량산출_오창수량산출서_수량산출서-1201_단위수량1_단위수량산출서" xfId="8458" xr:uid="{00000000-0005-0000-0000-000008150000}"/>
    <cellStyle name="1_tree_단위수량산출_오창수량산출서_수량산출서-1201_단위수량산출서" xfId="8459" xr:uid="{00000000-0005-0000-0000-000009150000}"/>
    <cellStyle name="1_tree_단위수량산출_오창수량산출서_수량산출서-1201_도곡단위수량" xfId="8460" xr:uid="{00000000-0005-0000-0000-00000A150000}"/>
    <cellStyle name="1_tree_단위수량산출_오창수량산출서_수량산출서-1201_도곡단위수량_단위수량산출서" xfId="8461" xr:uid="{00000000-0005-0000-0000-00000B150000}"/>
    <cellStyle name="1_tree_단위수량산출_오창수량산출서_수량산출서-1201_철거단위수량" xfId="8462" xr:uid="{00000000-0005-0000-0000-00000C150000}"/>
    <cellStyle name="1_tree_단위수량산출_오창수량산출서_수량산출서-1201_철거단위수량_단위수량산출서" xfId="8463" xr:uid="{00000000-0005-0000-0000-00000D150000}"/>
    <cellStyle name="1_tree_단위수량산출_오창수량산출서_수량산출서-1201_한수단위수량" xfId="8464" xr:uid="{00000000-0005-0000-0000-00000E150000}"/>
    <cellStyle name="1_tree_단위수량산출_오창수량산출서_수량산출서-1201_한수단위수량_단위수량산출서" xfId="8465" xr:uid="{00000000-0005-0000-0000-00000F150000}"/>
    <cellStyle name="1_tree_단위수량산출_오창수량산출서_시설물단위수량" xfId="8466" xr:uid="{00000000-0005-0000-0000-000010150000}"/>
    <cellStyle name="1_tree_단위수량산출_오창수량산출서_시설물단위수량_단위수량산출서" xfId="8467" xr:uid="{00000000-0005-0000-0000-000011150000}"/>
    <cellStyle name="1_tree_단위수량산출_오창수량산출서_시설물단위수량1" xfId="8468" xr:uid="{00000000-0005-0000-0000-000012150000}"/>
    <cellStyle name="1_tree_단위수량산출_오창수량산출서_시설물단위수량1_단위수량산출서" xfId="8469" xr:uid="{00000000-0005-0000-0000-000013150000}"/>
    <cellStyle name="1_tree_단위수량산출_오창수량산출서_시설물단위수량1_시설물단위수량" xfId="8470" xr:uid="{00000000-0005-0000-0000-000014150000}"/>
    <cellStyle name="1_tree_단위수량산출_오창수량산출서_시설물단위수량1_시설물단위수량_단위수량산출서" xfId="8471" xr:uid="{00000000-0005-0000-0000-000015150000}"/>
    <cellStyle name="1_tree_단위수량산출_오창수량산출서_철거단위수량" xfId="8472" xr:uid="{00000000-0005-0000-0000-000016150000}"/>
    <cellStyle name="1_tree_단위수량산출_오창수량산출서_철거단위수량_단위수량산출서" xfId="8473" xr:uid="{00000000-0005-0000-0000-000017150000}"/>
    <cellStyle name="1_tree_단위수량산출_오창수량산출서_한수단위수량" xfId="8474" xr:uid="{00000000-0005-0000-0000-000018150000}"/>
    <cellStyle name="1_tree_단위수량산출_오창수량산출서_한수단위수량_단위수량산출서" xfId="8475" xr:uid="{00000000-0005-0000-0000-000019150000}"/>
    <cellStyle name="1_tree_단위수량산출_철거단위수량" xfId="8476" xr:uid="{00000000-0005-0000-0000-00001A150000}"/>
    <cellStyle name="1_tree_단위수량산출_철거단위수량_단위수량산출서" xfId="8477" xr:uid="{00000000-0005-0000-0000-00001B150000}"/>
    <cellStyle name="1_tree_단위수량산출_포장단위수량" xfId="8478" xr:uid="{00000000-0005-0000-0000-00001C150000}"/>
    <cellStyle name="1_tree_단위수량산출_포장단위수량_단위수량산출서" xfId="8479" xr:uid="{00000000-0005-0000-0000-00001D150000}"/>
    <cellStyle name="1_tree_단위수량산출_한수단위수량" xfId="8480" xr:uid="{00000000-0005-0000-0000-00001E150000}"/>
    <cellStyle name="1_tree_단위수량산출_한수단위수량_단위수량산출서" xfId="8481" xr:uid="{00000000-0005-0000-0000-00001F150000}"/>
    <cellStyle name="1_tree_단위수량산출1" xfId="8482" xr:uid="{00000000-0005-0000-0000-000020150000}"/>
    <cellStyle name="1_tree_단위수량산출-1" xfId="8483" xr:uid="{00000000-0005-0000-0000-000021150000}"/>
    <cellStyle name="1_tree_단위수량산출1_단위수량" xfId="8484" xr:uid="{00000000-0005-0000-0000-000022150000}"/>
    <cellStyle name="1_tree_단위수량산출-1_단위수량" xfId="8485" xr:uid="{00000000-0005-0000-0000-000023150000}"/>
    <cellStyle name="1_tree_단위수량산출1_단위수량_단위수량산출서" xfId="8486" xr:uid="{00000000-0005-0000-0000-000024150000}"/>
    <cellStyle name="1_tree_단위수량산출-1_단위수량_단위수량산출서" xfId="8487" xr:uid="{00000000-0005-0000-0000-000025150000}"/>
    <cellStyle name="1_tree_단위수량산출1_단위수량1" xfId="8488" xr:uid="{00000000-0005-0000-0000-000026150000}"/>
    <cellStyle name="1_tree_단위수량산출-1_단위수량1" xfId="8489" xr:uid="{00000000-0005-0000-0000-000027150000}"/>
    <cellStyle name="1_tree_단위수량산출1_단위수량1_단위수량산출서" xfId="8490" xr:uid="{00000000-0005-0000-0000-000028150000}"/>
    <cellStyle name="1_tree_단위수량산출-1_단위수량1_단위수량산출서" xfId="8491" xr:uid="{00000000-0005-0000-0000-000029150000}"/>
    <cellStyle name="1_tree_단위수량산출1_단위수량산출서" xfId="8492" xr:uid="{00000000-0005-0000-0000-00002A150000}"/>
    <cellStyle name="1_tree_단위수량산출-1_단위수량산출서" xfId="8493" xr:uid="{00000000-0005-0000-0000-00002B150000}"/>
    <cellStyle name="1_tree_단위수량산출1_도곡단위수량" xfId="8494" xr:uid="{00000000-0005-0000-0000-00002C150000}"/>
    <cellStyle name="1_tree_단위수량산출-1_도곡단위수량" xfId="8495" xr:uid="{00000000-0005-0000-0000-00002D150000}"/>
    <cellStyle name="1_tree_단위수량산출1_도곡단위수량_단위수량산출서" xfId="8496" xr:uid="{00000000-0005-0000-0000-00002E150000}"/>
    <cellStyle name="1_tree_단위수량산출-1_도곡단위수량_단위수량산출서" xfId="8497" xr:uid="{00000000-0005-0000-0000-00002F150000}"/>
    <cellStyle name="1_tree_단위수량산출1_수량산출서-11.25" xfId="8498" xr:uid="{00000000-0005-0000-0000-000030150000}"/>
    <cellStyle name="1_tree_단위수량산출-1_수량산출서-11.25" xfId="8499" xr:uid="{00000000-0005-0000-0000-000031150000}"/>
    <cellStyle name="1_tree_단위수량산출1_수량산출서-11.25_단위수량" xfId="8500" xr:uid="{00000000-0005-0000-0000-000032150000}"/>
    <cellStyle name="1_tree_단위수량산출-1_수량산출서-11.25_단위수량" xfId="8501" xr:uid="{00000000-0005-0000-0000-000033150000}"/>
    <cellStyle name="1_tree_단위수량산출1_수량산출서-11.25_단위수량_단위수량산출서" xfId="8502" xr:uid="{00000000-0005-0000-0000-000034150000}"/>
    <cellStyle name="1_tree_단위수량산출-1_수량산출서-11.25_단위수량_단위수량산출서" xfId="8503" xr:uid="{00000000-0005-0000-0000-000035150000}"/>
    <cellStyle name="1_tree_단위수량산출1_수량산출서-11.25_단위수량1" xfId="8504" xr:uid="{00000000-0005-0000-0000-000036150000}"/>
    <cellStyle name="1_tree_단위수량산출-1_수량산출서-11.25_단위수량1" xfId="8505" xr:uid="{00000000-0005-0000-0000-000037150000}"/>
    <cellStyle name="1_tree_단위수량산출1_수량산출서-11.25_단위수량1_단위수량산출서" xfId="8506" xr:uid="{00000000-0005-0000-0000-000038150000}"/>
    <cellStyle name="1_tree_단위수량산출-1_수량산출서-11.25_단위수량1_단위수량산출서" xfId="8507" xr:uid="{00000000-0005-0000-0000-000039150000}"/>
    <cellStyle name="1_tree_단위수량산출1_수량산출서-11.25_단위수량산출서" xfId="8508" xr:uid="{00000000-0005-0000-0000-00003A150000}"/>
    <cellStyle name="1_tree_단위수량산출-1_수량산출서-11.25_단위수량산출서" xfId="8509" xr:uid="{00000000-0005-0000-0000-00003B150000}"/>
    <cellStyle name="1_tree_단위수량산출1_수량산출서-11.25_도곡단위수량" xfId="8510" xr:uid="{00000000-0005-0000-0000-00003C150000}"/>
    <cellStyle name="1_tree_단위수량산출-1_수량산출서-11.25_도곡단위수량" xfId="8511" xr:uid="{00000000-0005-0000-0000-00003D150000}"/>
    <cellStyle name="1_tree_단위수량산출1_수량산출서-11.25_도곡단위수량_단위수량산출서" xfId="8512" xr:uid="{00000000-0005-0000-0000-00003E150000}"/>
    <cellStyle name="1_tree_단위수량산출-1_수량산출서-11.25_도곡단위수량_단위수량산출서" xfId="8513" xr:uid="{00000000-0005-0000-0000-00003F150000}"/>
    <cellStyle name="1_tree_단위수량산출1_수량산출서-11.25_철거단위수량" xfId="8514" xr:uid="{00000000-0005-0000-0000-000040150000}"/>
    <cellStyle name="1_tree_단위수량산출-1_수량산출서-11.25_철거단위수량" xfId="8515" xr:uid="{00000000-0005-0000-0000-000041150000}"/>
    <cellStyle name="1_tree_단위수량산출1_수량산출서-11.25_철거단위수량_단위수량산출서" xfId="8516" xr:uid="{00000000-0005-0000-0000-000042150000}"/>
    <cellStyle name="1_tree_단위수량산출-1_수량산출서-11.25_철거단위수량_단위수량산출서" xfId="8517" xr:uid="{00000000-0005-0000-0000-000043150000}"/>
    <cellStyle name="1_tree_단위수량산출1_수량산출서-11.25_한수단위수량" xfId="8518" xr:uid="{00000000-0005-0000-0000-000044150000}"/>
    <cellStyle name="1_tree_단위수량산출-1_수량산출서-11.25_한수단위수량" xfId="8519" xr:uid="{00000000-0005-0000-0000-000045150000}"/>
    <cellStyle name="1_tree_단위수량산출1_수량산출서-11.25_한수단위수량_단위수량산출서" xfId="8520" xr:uid="{00000000-0005-0000-0000-000046150000}"/>
    <cellStyle name="1_tree_단위수량산출-1_수량산출서-11.25_한수단위수량_단위수량산출서" xfId="8521" xr:uid="{00000000-0005-0000-0000-000047150000}"/>
    <cellStyle name="1_tree_단위수량산출1_수량산출서-1201" xfId="8522" xr:uid="{00000000-0005-0000-0000-000048150000}"/>
    <cellStyle name="1_tree_단위수량산출-1_수량산출서-1201" xfId="8523" xr:uid="{00000000-0005-0000-0000-000049150000}"/>
    <cellStyle name="1_tree_단위수량산출1_수량산출서-1201_단위수량" xfId="8524" xr:uid="{00000000-0005-0000-0000-00004A150000}"/>
    <cellStyle name="1_tree_단위수량산출-1_수량산출서-1201_단위수량" xfId="8525" xr:uid="{00000000-0005-0000-0000-00004B150000}"/>
    <cellStyle name="1_tree_단위수량산출1_수량산출서-1201_단위수량_단위수량산출서" xfId="8526" xr:uid="{00000000-0005-0000-0000-00004C150000}"/>
    <cellStyle name="1_tree_단위수량산출-1_수량산출서-1201_단위수량_단위수량산출서" xfId="8527" xr:uid="{00000000-0005-0000-0000-00004D150000}"/>
    <cellStyle name="1_tree_단위수량산출1_수량산출서-1201_단위수량1" xfId="8528" xr:uid="{00000000-0005-0000-0000-00004E150000}"/>
    <cellStyle name="1_tree_단위수량산출-1_수량산출서-1201_단위수량1" xfId="8529" xr:uid="{00000000-0005-0000-0000-00004F150000}"/>
    <cellStyle name="1_tree_단위수량산출1_수량산출서-1201_단위수량1_단위수량산출서" xfId="8530" xr:uid="{00000000-0005-0000-0000-000050150000}"/>
    <cellStyle name="1_tree_단위수량산출-1_수량산출서-1201_단위수량1_단위수량산출서" xfId="8531" xr:uid="{00000000-0005-0000-0000-000051150000}"/>
    <cellStyle name="1_tree_단위수량산출1_수량산출서-1201_단위수량산출서" xfId="8532" xr:uid="{00000000-0005-0000-0000-000052150000}"/>
    <cellStyle name="1_tree_단위수량산출-1_수량산출서-1201_단위수량산출서" xfId="8533" xr:uid="{00000000-0005-0000-0000-000053150000}"/>
    <cellStyle name="1_tree_단위수량산출1_수량산출서-1201_도곡단위수량" xfId="8534" xr:uid="{00000000-0005-0000-0000-000054150000}"/>
    <cellStyle name="1_tree_단위수량산출-1_수량산출서-1201_도곡단위수량" xfId="8535" xr:uid="{00000000-0005-0000-0000-000055150000}"/>
    <cellStyle name="1_tree_단위수량산출1_수량산출서-1201_도곡단위수량_단위수량산출서" xfId="8536" xr:uid="{00000000-0005-0000-0000-000056150000}"/>
    <cellStyle name="1_tree_단위수량산출-1_수량산출서-1201_도곡단위수량_단위수량산출서" xfId="8537" xr:uid="{00000000-0005-0000-0000-000057150000}"/>
    <cellStyle name="1_tree_단위수량산출1_수량산출서-1201_철거단위수량" xfId="8538" xr:uid="{00000000-0005-0000-0000-000058150000}"/>
    <cellStyle name="1_tree_단위수량산출-1_수량산출서-1201_철거단위수량" xfId="8539" xr:uid="{00000000-0005-0000-0000-000059150000}"/>
    <cellStyle name="1_tree_단위수량산출1_수량산출서-1201_철거단위수량_단위수량산출서" xfId="8540" xr:uid="{00000000-0005-0000-0000-00005A150000}"/>
    <cellStyle name="1_tree_단위수량산출-1_수량산출서-1201_철거단위수량_단위수량산출서" xfId="8541" xr:uid="{00000000-0005-0000-0000-00005B150000}"/>
    <cellStyle name="1_tree_단위수량산출1_수량산출서-1201_한수단위수량" xfId="8542" xr:uid="{00000000-0005-0000-0000-00005C150000}"/>
    <cellStyle name="1_tree_단위수량산출-1_수량산출서-1201_한수단위수량" xfId="8543" xr:uid="{00000000-0005-0000-0000-00005D150000}"/>
    <cellStyle name="1_tree_단위수량산출1_수량산출서-1201_한수단위수량_단위수량산출서" xfId="8544" xr:uid="{00000000-0005-0000-0000-00005E150000}"/>
    <cellStyle name="1_tree_단위수량산출-1_수량산출서-1201_한수단위수량_단위수량산출서" xfId="8545" xr:uid="{00000000-0005-0000-0000-00005F150000}"/>
    <cellStyle name="1_tree_단위수량산출1_시설물단위수량" xfId="8546" xr:uid="{00000000-0005-0000-0000-000060150000}"/>
    <cellStyle name="1_tree_단위수량산출-1_시설물단위수량" xfId="8547" xr:uid="{00000000-0005-0000-0000-000061150000}"/>
    <cellStyle name="1_tree_단위수량산출1_시설물단위수량_단위수량산출서" xfId="8548" xr:uid="{00000000-0005-0000-0000-000062150000}"/>
    <cellStyle name="1_tree_단위수량산출-1_시설물단위수량_단위수량산출서" xfId="8549" xr:uid="{00000000-0005-0000-0000-000063150000}"/>
    <cellStyle name="1_tree_단위수량산출1_시설물단위수량1" xfId="8550" xr:uid="{00000000-0005-0000-0000-000064150000}"/>
    <cellStyle name="1_tree_단위수량산출-1_시설물단위수량1" xfId="8551" xr:uid="{00000000-0005-0000-0000-000065150000}"/>
    <cellStyle name="1_tree_단위수량산출1_시설물단위수량1_단위수량산출서" xfId="8552" xr:uid="{00000000-0005-0000-0000-000066150000}"/>
    <cellStyle name="1_tree_단위수량산출-1_시설물단위수량1_단위수량산출서" xfId="8553" xr:uid="{00000000-0005-0000-0000-000067150000}"/>
    <cellStyle name="1_tree_단위수량산출1_시설물단위수량1_시설물단위수량" xfId="8554" xr:uid="{00000000-0005-0000-0000-000068150000}"/>
    <cellStyle name="1_tree_단위수량산출-1_시설물단위수량1_시설물단위수량" xfId="8555" xr:uid="{00000000-0005-0000-0000-000069150000}"/>
    <cellStyle name="1_tree_단위수량산출1_시설물단위수량1_시설물단위수량_단위수량산출서" xfId="8556" xr:uid="{00000000-0005-0000-0000-00006A150000}"/>
    <cellStyle name="1_tree_단위수량산출-1_시설물단위수량1_시설물단위수량_단위수량산출서" xfId="8557" xr:uid="{00000000-0005-0000-0000-00006B150000}"/>
    <cellStyle name="1_tree_단위수량산출1_오창수량산출서" xfId="8558" xr:uid="{00000000-0005-0000-0000-00006C150000}"/>
    <cellStyle name="1_tree_단위수량산출-1_오창수량산출서" xfId="8559" xr:uid="{00000000-0005-0000-0000-00006D150000}"/>
    <cellStyle name="1_tree_단위수량산출1_오창수량산출서_단위수량" xfId="8560" xr:uid="{00000000-0005-0000-0000-00006E150000}"/>
    <cellStyle name="1_tree_단위수량산출-1_오창수량산출서_단위수량" xfId="8561" xr:uid="{00000000-0005-0000-0000-00006F150000}"/>
    <cellStyle name="1_tree_단위수량산출1_오창수량산출서_단위수량_단위수량산출서" xfId="8562" xr:uid="{00000000-0005-0000-0000-000070150000}"/>
    <cellStyle name="1_tree_단위수량산출-1_오창수량산출서_단위수량_단위수량산출서" xfId="8563" xr:uid="{00000000-0005-0000-0000-000071150000}"/>
    <cellStyle name="1_tree_단위수량산출1_오창수량산출서_단위수량1" xfId="8564" xr:uid="{00000000-0005-0000-0000-000072150000}"/>
    <cellStyle name="1_tree_단위수량산출-1_오창수량산출서_단위수량1" xfId="8565" xr:uid="{00000000-0005-0000-0000-000073150000}"/>
    <cellStyle name="1_tree_단위수량산출1_오창수량산출서_단위수량1_단위수량산출서" xfId="8566" xr:uid="{00000000-0005-0000-0000-000074150000}"/>
    <cellStyle name="1_tree_단위수량산출-1_오창수량산출서_단위수량1_단위수량산출서" xfId="8567" xr:uid="{00000000-0005-0000-0000-000075150000}"/>
    <cellStyle name="1_tree_단위수량산출1_오창수량산출서_단위수량산출서" xfId="8568" xr:uid="{00000000-0005-0000-0000-000076150000}"/>
    <cellStyle name="1_tree_단위수량산출-1_오창수량산출서_단위수량산출서" xfId="8569" xr:uid="{00000000-0005-0000-0000-000077150000}"/>
    <cellStyle name="1_tree_단위수량산출1_오창수량산출서_도곡단위수량" xfId="8570" xr:uid="{00000000-0005-0000-0000-000078150000}"/>
    <cellStyle name="1_tree_단위수량산출-1_오창수량산출서_도곡단위수량" xfId="8571" xr:uid="{00000000-0005-0000-0000-000079150000}"/>
    <cellStyle name="1_tree_단위수량산출1_오창수량산출서_도곡단위수량_단위수량산출서" xfId="8572" xr:uid="{00000000-0005-0000-0000-00007A150000}"/>
    <cellStyle name="1_tree_단위수량산출-1_오창수량산출서_도곡단위수량_단위수량산출서" xfId="8573" xr:uid="{00000000-0005-0000-0000-00007B150000}"/>
    <cellStyle name="1_tree_단위수량산출1_오창수량산출서_수량산출서-11.25" xfId="8574" xr:uid="{00000000-0005-0000-0000-00007C150000}"/>
    <cellStyle name="1_tree_단위수량산출-1_오창수량산출서_수량산출서-11.25" xfId="8575" xr:uid="{00000000-0005-0000-0000-00007D150000}"/>
    <cellStyle name="1_tree_단위수량산출1_오창수량산출서_수량산출서-11.25_단위수량" xfId="8576" xr:uid="{00000000-0005-0000-0000-00007E150000}"/>
    <cellStyle name="1_tree_단위수량산출-1_오창수량산출서_수량산출서-11.25_단위수량" xfId="8577" xr:uid="{00000000-0005-0000-0000-00007F150000}"/>
    <cellStyle name="1_tree_단위수량산출1_오창수량산출서_수량산출서-11.25_단위수량_단위수량산출서" xfId="8578" xr:uid="{00000000-0005-0000-0000-000080150000}"/>
    <cellStyle name="1_tree_단위수량산출-1_오창수량산출서_수량산출서-11.25_단위수량_단위수량산출서" xfId="8579" xr:uid="{00000000-0005-0000-0000-000081150000}"/>
    <cellStyle name="1_tree_단위수량산출1_오창수량산출서_수량산출서-11.25_단위수량1" xfId="8580" xr:uid="{00000000-0005-0000-0000-000082150000}"/>
    <cellStyle name="1_tree_단위수량산출-1_오창수량산출서_수량산출서-11.25_단위수량1" xfId="8581" xr:uid="{00000000-0005-0000-0000-000083150000}"/>
    <cellStyle name="1_tree_단위수량산출1_오창수량산출서_수량산출서-11.25_단위수량1_단위수량산출서" xfId="8582" xr:uid="{00000000-0005-0000-0000-000084150000}"/>
    <cellStyle name="1_tree_단위수량산출-1_오창수량산출서_수량산출서-11.25_단위수량1_단위수량산출서" xfId="8583" xr:uid="{00000000-0005-0000-0000-000085150000}"/>
    <cellStyle name="1_tree_단위수량산출1_오창수량산출서_수량산출서-11.25_단위수량산출서" xfId="8584" xr:uid="{00000000-0005-0000-0000-000086150000}"/>
    <cellStyle name="1_tree_단위수량산출-1_오창수량산출서_수량산출서-11.25_단위수량산출서" xfId="8585" xr:uid="{00000000-0005-0000-0000-000087150000}"/>
    <cellStyle name="1_tree_단위수량산출1_오창수량산출서_수량산출서-11.25_도곡단위수량" xfId="8586" xr:uid="{00000000-0005-0000-0000-000088150000}"/>
    <cellStyle name="1_tree_단위수량산출-1_오창수량산출서_수량산출서-11.25_도곡단위수량" xfId="8587" xr:uid="{00000000-0005-0000-0000-000089150000}"/>
    <cellStyle name="1_tree_단위수량산출1_오창수량산출서_수량산출서-11.25_도곡단위수량_단위수량산출서" xfId="8588" xr:uid="{00000000-0005-0000-0000-00008A150000}"/>
    <cellStyle name="1_tree_단위수량산출-1_오창수량산출서_수량산출서-11.25_도곡단위수량_단위수량산출서" xfId="8589" xr:uid="{00000000-0005-0000-0000-00008B150000}"/>
    <cellStyle name="1_tree_단위수량산출1_오창수량산출서_수량산출서-11.25_철거단위수량" xfId="8590" xr:uid="{00000000-0005-0000-0000-00008C150000}"/>
    <cellStyle name="1_tree_단위수량산출-1_오창수량산출서_수량산출서-11.25_철거단위수량" xfId="8591" xr:uid="{00000000-0005-0000-0000-00008D150000}"/>
    <cellStyle name="1_tree_단위수량산출1_오창수량산출서_수량산출서-11.25_철거단위수량_단위수량산출서" xfId="8592" xr:uid="{00000000-0005-0000-0000-00008E150000}"/>
    <cellStyle name="1_tree_단위수량산출-1_오창수량산출서_수량산출서-11.25_철거단위수량_단위수량산출서" xfId="8593" xr:uid="{00000000-0005-0000-0000-00008F150000}"/>
    <cellStyle name="1_tree_단위수량산출1_오창수량산출서_수량산출서-11.25_한수단위수량" xfId="8594" xr:uid="{00000000-0005-0000-0000-000090150000}"/>
    <cellStyle name="1_tree_단위수량산출-1_오창수량산출서_수량산출서-11.25_한수단위수량" xfId="8595" xr:uid="{00000000-0005-0000-0000-000091150000}"/>
    <cellStyle name="1_tree_단위수량산출1_오창수량산출서_수량산출서-11.25_한수단위수량_단위수량산출서" xfId="8596" xr:uid="{00000000-0005-0000-0000-000092150000}"/>
    <cellStyle name="1_tree_단위수량산출-1_오창수량산출서_수량산출서-11.25_한수단위수량_단위수량산출서" xfId="8597" xr:uid="{00000000-0005-0000-0000-000093150000}"/>
    <cellStyle name="1_tree_단위수량산출1_오창수량산출서_수량산출서-1201" xfId="8598" xr:uid="{00000000-0005-0000-0000-000094150000}"/>
    <cellStyle name="1_tree_단위수량산출-1_오창수량산출서_수량산출서-1201" xfId="8599" xr:uid="{00000000-0005-0000-0000-000095150000}"/>
    <cellStyle name="1_tree_단위수량산출1_오창수량산출서_수량산출서-1201_단위수량" xfId="8600" xr:uid="{00000000-0005-0000-0000-000096150000}"/>
    <cellStyle name="1_tree_단위수량산출-1_오창수량산출서_수량산출서-1201_단위수량" xfId="8601" xr:uid="{00000000-0005-0000-0000-000097150000}"/>
    <cellStyle name="1_tree_단위수량산출1_오창수량산출서_수량산출서-1201_단위수량_단위수량산출서" xfId="8602" xr:uid="{00000000-0005-0000-0000-000098150000}"/>
    <cellStyle name="1_tree_단위수량산출-1_오창수량산출서_수량산출서-1201_단위수량_단위수량산출서" xfId="8603" xr:uid="{00000000-0005-0000-0000-000099150000}"/>
    <cellStyle name="1_tree_단위수량산출1_오창수량산출서_수량산출서-1201_단위수량1" xfId="8604" xr:uid="{00000000-0005-0000-0000-00009A150000}"/>
    <cellStyle name="1_tree_단위수량산출-1_오창수량산출서_수량산출서-1201_단위수량1" xfId="8605" xr:uid="{00000000-0005-0000-0000-00009B150000}"/>
    <cellStyle name="1_tree_단위수량산출1_오창수량산출서_수량산출서-1201_단위수량1_단위수량산출서" xfId="8606" xr:uid="{00000000-0005-0000-0000-00009C150000}"/>
    <cellStyle name="1_tree_단위수량산출-1_오창수량산출서_수량산출서-1201_단위수량1_단위수량산출서" xfId="8607" xr:uid="{00000000-0005-0000-0000-00009D150000}"/>
    <cellStyle name="1_tree_단위수량산출1_오창수량산출서_수량산출서-1201_단위수량산출서" xfId="8608" xr:uid="{00000000-0005-0000-0000-00009E150000}"/>
    <cellStyle name="1_tree_단위수량산출-1_오창수량산출서_수량산출서-1201_단위수량산출서" xfId="8609" xr:uid="{00000000-0005-0000-0000-00009F150000}"/>
    <cellStyle name="1_tree_단위수량산출1_오창수량산출서_수량산출서-1201_도곡단위수량" xfId="8610" xr:uid="{00000000-0005-0000-0000-0000A0150000}"/>
    <cellStyle name="1_tree_단위수량산출-1_오창수량산출서_수량산출서-1201_도곡단위수량" xfId="8611" xr:uid="{00000000-0005-0000-0000-0000A1150000}"/>
    <cellStyle name="1_tree_단위수량산출1_오창수량산출서_수량산출서-1201_도곡단위수량_단위수량산출서" xfId="8612" xr:uid="{00000000-0005-0000-0000-0000A2150000}"/>
    <cellStyle name="1_tree_단위수량산출-1_오창수량산출서_수량산출서-1201_도곡단위수량_단위수량산출서" xfId="8613" xr:uid="{00000000-0005-0000-0000-0000A3150000}"/>
    <cellStyle name="1_tree_단위수량산출1_오창수량산출서_수량산출서-1201_철거단위수량" xfId="8614" xr:uid="{00000000-0005-0000-0000-0000A4150000}"/>
    <cellStyle name="1_tree_단위수량산출-1_오창수량산출서_수량산출서-1201_철거단위수량" xfId="8615" xr:uid="{00000000-0005-0000-0000-0000A5150000}"/>
    <cellStyle name="1_tree_단위수량산출1_오창수량산출서_수량산출서-1201_철거단위수량_단위수량산출서" xfId="8616" xr:uid="{00000000-0005-0000-0000-0000A6150000}"/>
    <cellStyle name="1_tree_단위수량산출-1_오창수량산출서_수량산출서-1201_철거단위수량_단위수량산출서" xfId="8617" xr:uid="{00000000-0005-0000-0000-0000A7150000}"/>
    <cellStyle name="1_tree_단위수량산출1_오창수량산출서_수량산출서-1201_한수단위수량" xfId="8618" xr:uid="{00000000-0005-0000-0000-0000A8150000}"/>
    <cellStyle name="1_tree_단위수량산출-1_오창수량산출서_수량산출서-1201_한수단위수량" xfId="8619" xr:uid="{00000000-0005-0000-0000-0000A9150000}"/>
    <cellStyle name="1_tree_단위수량산출1_오창수량산출서_수량산출서-1201_한수단위수량_단위수량산출서" xfId="8620" xr:uid="{00000000-0005-0000-0000-0000AA150000}"/>
    <cellStyle name="1_tree_단위수량산출-1_오창수량산출서_수량산출서-1201_한수단위수량_단위수량산출서" xfId="8621" xr:uid="{00000000-0005-0000-0000-0000AB150000}"/>
    <cellStyle name="1_tree_단위수량산출1_오창수량산출서_시설물단위수량" xfId="8622" xr:uid="{00000000-0005-0000-0000-0000AC150000}"/>
    <cellStyle name="1_tree_단위수량산출-1_오창수량산출서_시설물단위수량" xfId="8623" xr:uid="{00000000-0005-0000-0000-0000AD150000}"/>
    <cellStyle name="1_tree_단위수량산출1_오창수량산출서_시설물단위수량_단위수량산출서" xfId="8624" xr:uid="{00000000-0005-0000-0000-0000AE150000}"/>
    <cellStyle name="1_tree_단위수량산출-1_오창수량산출서_시설물단위수량_단위수량산출서" xfId="8625" xr:uid="{00000000-0005-0000-0000-0000AF150000}"/>
    <cellStyle name="1_tree_단위수량산출1_오창수량산출서_시설물단위수량1" xfId="8626" xr:uid="{00000000-0005-0000-0000-0000B0150000}"/>
    <cellStyle name="1_tree_단위수량산출-1_오창수량산출서_시설물단위수량1" xfId="8627" xr:uid="{00000000-0005-0000-0000-0000B1150000}"/>
    <cellStyle name="1_tree_단위수량산출1_오창수량산출서_시설물단위수량1_단위수량산출서" xfId="8628" xr:uid="{00000000-0005-0000-0000-0000B2150000}"/>
    <cellStyle name="1_tree_단위수량산출-1_오창수량산출서_시설물단위수량1_단위수량산출서" xfId="8629" xr:uid="{00000000-0005-0000-0000-0000B3150000}"/>
    <cellStyle name="1_tree_단위수량산출1_오창수량산출서_시설물단위수량1_시설물단위수량" xfId="8630" xr:uid="{00000000-0005-0000-0000-0000B4150000}"/>
    <cellStyle name="1_tree_단위수량산출-1_오창수량산출서_시설물단위수량1_시설물단위수량" xfId="8631" xr:uid="{00000000-0005-0000-0000-0000B5150000}"/>
    <cellStyle name="1_tree_단위수량산출1_오창수량산출서_시설물단위수량1_시설물단위수량_단위수량산출서" xfId="8632" xr:uid="{00000000-0005-0000-0000-0000B6150000}"/>
    <cellStyle name="1_tree_단위수량산출-1_오창수량산출서_시설물단위수량1_시설물단위수량_단위수량산출서" xfId="8633" xr:uid="{00000000-0005-0000-0000-0000B7150000}"/>
    <cellStyle name="1_tree_단위수량산출1_오창수량산출서_철거단위수량" xfId="8634" xr:uid="{00000000-0005-0000-0000-0000B8150000}"/>
    <cellStyle name="1_tree_단위수량산출-1_오창수량산출서_철거단위수량" xfId="8635" xr:uid="{00000000-0005-0000-0000-0000B9150000}"/>
    <cellStyle name="1_tree_단위수량산출1_오창수량산출서_철거단위수량_단위수량산출서" xfId="8636" xr:uid="{00000000-0005-0000-0000-0000BA150000}"/>
    <cellStyle name="1_tree_단위수량산출-1_오창수량산출서_철거단위수량_단위수량산출서" xfId="8637" xr:uid="{00000000-0005-0000-0000-0000BB150000}"/>
    <cellStyle name="1_tree_단위수량산출1_오창수량산출서_한수단위수량" xfId="8638" xr:uid="{00000000-0005-0000-0000-0000BC150000}"/>
    <cellStyle name="1_tree_단위수량산출-1_오창수량산출서_한수단위수량" xfId="8639" xr:uid="{00000000-0005-0000-0000-0000BD150000}"/>
    <cellStyle name="1_tree_단위수량산출1_오창수량산출서_한수단위수량_단위수량산출서" xfId="8640" xr:uid="{00000000-0005-0000-0000-0000BE150000}"/>
    <cellStyle name="1_tree_단위수량산출-1_오창수량산출서_한수단위수량_단위수량산출서" xfId="8641" xr:uid="{00000000-0005-0000-0000-0000BF150000}"/>
    <cellStyle name="1_tree_단위수량산출1_철거단위수량" xfId="8642" xr:uid="{00000000-0005-0000-0000-0000C0150000}"/>
    <cellStyle name="1_tree_단위수량산출-1_철거단위수량" xfId="8643" xr:uid="{00000000-0005-0000-0000-0000C1150000}"/>
    <cellStyle name="1_tree_단위수량산출1_철거단위수량_단위수량산출서" xfId="8644" xr:uid="{00000000-0005-0000-0000-0000C2150000}"/>
    <cellStyle name="1_tree_단위수량산출-1_철거단위수량_단위수량산출서" xfId="8645" xr:uid="{00000000-0005-0000-0000-0000C3150000}"/>
    <cellStyle name="1_tree_단위수량산출-1_포장단위수량" xfId="8646" xr:uid="{00000000-0005-0000-0000-0000C4150000}"/>
    <cellStyle name="1_tree_단위수량산출-1_포장단위수량_단위수량산출서" xfId="8647" xr:uid="{00000000-0005-0000-0000-0000C5150000}"/>
    <cellStyle name="1_tree_단위수량산출1_한수단위수량" xfId="8648" xr:uid="{00000000-0005-0000-0000-0000C6150000}"/>
    <cellStyle name="1_tree_단위수량산출-1_한수단위수량" xfId="8649" xr:uid="{00000000-0005-0000-0000-0000C7150000}"/>
    <cellStyle name="1_tree_단위수량산출1_한수단위수량_단위수량산출서" xfId="8650" xr:uid="{00000000-0005-0000-0000-0000C8150000}"/>
    <cellStyle name="1_tree_단위수량산출-1_한수단위수량_단위수량산출서" xfId="8651" xr:uid="{00000000-0005-0000-0000-0000C9150000}"/>
    <cellStyle name="1_tree_단위수량산출2" xfId="8652" xr:uid="{00000000-0005-0000-0000-0000CA150000}"/>
    <cellStyle name="1_tree_단위수량산출2_단위수량" xfId="8653" xr:uid="{00000000-0005-0000-0000-0000CB150000}"/>
    <cellStyle name="1_tree_단위수량산출2_단위수량_단위수량산출서" xfId="8654" xr:uid="{00000000-0005-0000-0000-0000CC150000}"/>
    <cellStyle name="1_tree_단위수량산출2_단위수량1" xfId="8655" xr:uid="{00000000-0005-0000-0000-0000CD150000}"/>
    <cellStyle name="1_tree_단위수량산출2_단위수량1_단위수량산출서" xfId="8656" xr:uid="{00000000-0005-0000-0000-0000CE150000}"/>
    <cellStyle name="1_tree_단위수량산출2_단위수량산출서" xfId="8657" xr:uid="{00000000-0005-0000-0000-0000CF150000}"/>
    <cellStyle name="1_tree_단위수량산출2_도곡단위수량" xfId="8658" xr:uid="{00000000-0005-0000-0000-0000D0150000}"/>
    <cellStyle name="1_tree_단위수량산출2_도곡단위수량_단위수량산출서" xfId="8659" xr:uid="{00000000-0005-0000-0000-0000D1150000}"/>
    <cellStyle name="1_tree_단위수량산출2_수량산출서-11.25" xfId="8660" xr:uid="{00000000-0005-0000-0000-0000D2150000}"/>
    <cellStyle name="1_tree_단위수량산출2_수량산출서-11.25_단위수량" xfId="8661" xr:uid="{00000000-0005-0000-0000-0000D3150000}"/>
    <cellStyle name="1_tree_단위수량산출2_수량산출서-11.25_단위수량_단위수량산출서" xfId="8662" xr:uid="{00000000-0005-0000-0000-0000D4150000}"/>
    <cellStyle name="1_tree_단위수량산출2_수량산출서-11.25_단위수량1" xfId="8663" xr:uid="{00000000-0005-0000-0000-0000D5150000}"/>
    <cellStyle name="1_tree_단위수량산출2_수량산출서-11.25_단위수량1_단위수량산출서" xfId="8664" xr:uid="{00000000-0005-0000-0000-0000D6150000}"/>
    <cellStyle name="1_tree_단위수량산출2_수량산출서-11.25_단위수량산출서" xfId="8665" xr:uid="{00000000-0005-0000-0000-0000D7150000}"/>
    <cellStyle name="1_tree_단위수량산출2_수량산출서-11.25_도곡단위수량" xfId="8666" xr:uid="{00000000-0005-0000-0000-0000D8150000}"/>
    <cellStyle name="1_tree_단위수량산출2_수량산출서-11.25_도곡단위수량_단위수량산출서" xfId="8667" xr:uid="{00000000-0005-0000-0000-0000D9150000}"/>
    <cellStyle name="1_tree_단위수량산출2_수량산출서-11.25_철거단위수량" xfId="8668" xr:uid="{00000000-0005-0000-0000-0000DA150000}"/>
    <cellStyle name="1_tree_단위수량산출2_수량산출서-11.25_철거단위수량_단위수량산출서" xfId="8669" xr:uid="{00000000-0005-0000-0000-0000DB150000}"/>
    <cellStyle name="1_tree_단위수량산출2_수량산출서-11.25_한수단위수량" xfId="8670" xr:uid="{00000000-0005-0000-0000-0000DC150000}"/>
    <cellStyle name="1_tree_단위수량산출2_수량산출서-11.25_한수단위수량_단위수량산출서" xfId="8671" xr:uid="{00000000-0005-0000-0000-0000DD150000}"/>
    <cellStyle name="1_tree_단위수량산출2_수량산출서-1201" xfId="8672" xr:uid="{00000000-0005-0000-0000-0000DE150000}"/>
    <cellStyle name="1_tree_단위수량산출2_수량산출서-1201_단위수량" xfId="8673" xr:uid="{00000000-0005-0000-0000-0000DF150000}"/>
    <cellStyle name="1_tree_단위수량산출2_수량산출서-1201_단위수량_단위수량산출서" xfId="8674" xr:uid="{00000000-0005-0000-0000-0000E0150000}"/>
    <cellStyle name="1_tree_단위수량산출2_수량산출서-1201_단위수량1" xfId="8675" xr:uid="{00000000-0005-0000-0000-0000E1150000}"/>
    <cellStyle name="1_tree_단위수량산출2_수량산출서-1201_단위수량1_단위수량산출서" xfId="8676" xr:uid="{00000000-0005-0000-0000-0000E2150000}"/>
    <cellStyle name="1_tree_단위수량산출2_수량산출서-1201_단위수량산출서" xfId="8677" xr:uid="{00000000-0005-0000-0000-0000E3150000}"/>
    <cellStyle name="1_tree_단위수량산출2_수량산출서-1201_도곡단위수량" xfId="8678" xr:uid="{00000000-0005-0000-0000-0000E4150000}"/>
    <cellStyle name="1_tree_단위수량산출2_수량산출서-1201_도곡단위수량_단위수량산출서" xfId="8679" xr:uid="{00000000-0005-0000-0000-0000E5150000}"/>
    <cellStyle name="1_tree_단위수량산출2_수량산출서-1201_철거단위수량" xfId="8680" xr:uid="{00000000-0005-0000-0000-0000E6150000}"/>
    <cellStyle name="1_tree_단위수량산출2_수량산출서-1201_철거단위수량_단위수량산출서" xfId="8681" xr:uid="{00000000-0005-0000-0000-0000E7150000}"/>
    <cellStyle name="1_tree_단위수량산출2_수량산출서-1201_한수단위수량" xfId="8682" xr:uid="{00000000-0005-0000-0000-0000E8150000}"/>
    <cellStyle name="1_tree_단위수량산출2_수량산출서-1201_한수단위수량_단위수량산출서" xfId="8683" xr:uid="{00000000-0005-0000-0000-0000E9150000}"/>
    <cellStyle name="1_tree_단위수량산출2_시설물단위수량" xfId="8684" xr:uid="{00000000-0005-0000-0000-0000EA150000}"/>
    <cellStyle name="1_tree_단위수량산출2_시설물단위수량_단위수량산출서" xfId="8685" xr:uid="{00000000-0005-0000-0000-0000EB150000}"/>
    <cellStyle name="1_tree_단위수량산출2_시설물단위수량1" xfId="8686" xr:uid="{00000000-0005-0000-0000-0000EC150000}"/>
    <cellStyle name="1_tree_단위수량산출2_시설물단위수량1_단위수량산출서" xfId="8687" xr:uid="{00000000-0005-0000-0000-0000ED150000}"/>
    <cellStyle name="1_tree_단위수량산출2_시설물단위수량1_시설물단위수량" xfId="8688" xr:uid="{00000000-0005-0000-0000-0000EE150000}"/>
    <cellStyle name="1_tree_단위수량산출2_시설물단위수량1_시설물단위수량_단위수량산출서" xfId="8689" xr:uid="{00000000-0005-0000-0000-0000EF150000}"/>
    <cellStyle name="1_tree_단위수량산출2_오창수량산출서" xfId="8690" xr:uid="{00000000-0005-0000-0000-0000F0150000}"/>
    <cellStyle name="1_tree_단위수량산출2_오창수량산출서_단위수량" xfId="8691" xr:uid="{00000000-0005-0000-0000-0000F1150000}"/>
    <cellStyle name="1_tree_단위수량산출2_오창수량산출서_단위수량_단위수량산출서" xfId="8692" xr:uid="{00000000-0005-0000-0000-0000F2150000}"/>
    <cellStyle name="1_tree_단위수량산출2_오창수량산출서_단위수량1" xfId="8693" xr:uid="{00000000-0005-0000-0000-0000F3150000}"/>
    <cellStyle name="1_tree_단위수량산출2_오창수량산출서_단위수량1_단위수량산출서" xfId="8694" xr:uid="{00000000-0005-0000-0000-0000F4150000}"/>
    <cellStyle name="1_tree_단위수량산출2_오창수량산출서_단위수량산출서" xfId="8695" xr:uid="{00000000-0005-0000-0000-0000F5150000}"/>
    <cellStyle name="1_tree_단위수량산출2_오창수량산출서_도곡단위수량" xfId="8696" xr:uid="{00000000-0005-0000-0000-0000F6150000}"/>
    <cellStyle name="1_tree_단위수량산출2_오창수량산출서_도곡단위수량_단위수량산출서" xfId="8697" xr:uid="{00000000-0005-0000-0000-0000F7150000}"/>
    <cellStyle name="1_tree_단위수량산출2_오창수량산출서_수량산출서-11.25" xfId="8698" xr:uid="{00000000-0005-0000-0000-0000F8150000}"/>
    <cellStyle name="1_tree_단위수량산출2_오창수량산출서_수량산출서-11.25_단위수량" xfId="8699" xr:uid="{00000000-0005-0000-0000-0000F9150000}"/>
    <cellStyle name="1_tree_단위수량산출2_오창수량산출서_수량산출서-11.25_단위수량_단위수량산출서" xfId="8700" xr:uid="{00000000-0005-0000-0000-0000FA150000}"/>
    <cellStyle name="1_tree_단위수량산출2_오창수량산출서_수량산출서-11.25_단위수량1" xfId="8701" xr:uid="{00000000-0005-0000-0000-0000FB150000}"/>
    <cellStyle name="1_tree_단위수량산출2_오창수량산출서_수량산출서-11.25_단위수량1_단위수량산출서" xfId="8702" xr:uid="{00000000-0005-0000-0000-0000FC150000}"/>
    <cellStyle name="1_tree_단위수량산출2_오창수량산출서_수량산출서-11.25_단위수량산출서" xfId="8703" xr:uid="{00000000-0005-0000-0000-0000FD150000}"/>
    <cellStyle name="1_tree_단위수량산출2_오창수량산출서_수량산출서-11.25_도곡단위수량" xfId="8704" xr:uid="{00000000-0005-0000-0000-0000FE150000}"/>
    <cellStyle name="1_tree_단위수량산출2_오창수량산출서_수량산출서-11.25_도곡단위수량_단위수량산출서" xfId="8705" xr:uid="{00000000-0005-0000-0000-0000FF150000}"/>
    <cellStyle name="1_tree_단위수량산출2_오창수량산출서_수량산출서-11.25_철거단위수량" xfId="8706" xr:uid="{00000000-0005-0000-0000-000000160000}"/>
    <cellStyle name="1_tree_단위수량산출2_오창수량산출서_수량산출서-11.25_철거단위수량_단위수량산출서" xfId="8707" xr:uid="{00000000-0005-0000-0000-000001160000}"/>
    <cellStyle name="1_tree_단위수량산출2_오창수량산출서_수량산출서-11.25_한수단위수량" xfId="8708" xr:uid="{00000000-0005-0000-0000-000002160000}"/>
    <cellStyle name="1_tree_단위수량산출2_오창수량산출서_수량산출서-11.25_한수단위수량_단위수량산출서" xfId="8709" xr:uid="{00000000-0005-0000-0000-000003160000}"/>
    <cellStyle name="1_tree_단위수량산출2_오창수량산출서_수량산출서-1201" xfId="8710" xr:uid="{00000000-0005-0000-0000-000004160000}"/>
    <cellStyle name="1_tree_단위수량산출2_오창수량산출서_수량산출서-1201_단위수량" xfId="8711" xr:uid="{00000000-0005-0000-0000-000005160000}"/>
    <cellStyle name="1_tree_단위수량산출2_오창수량산출서_수량산출서-1201_단위수량_단위수량산출서" xfId="8712" xr:uid="{00000000-0005-0000-0000-000006160000}"/>
    <cellStyle name="1_tree_단위수량산출2_오창수량산출서_수량산출서-1201_단위수량1" xfId="8713" xr:uid="{00000000-0005-0000-0000-000007160000}"/>
    <cellStyle name="1_tree_단위수량산출2_오창수량산출서_수량산출서-1201_단위수량1_단위수량산출서" xfId="8714" xr:uid="{00000000-0005-0000-0000-000008160000}"/>
    <cellStyle name="1_tree_단위수량산출2_오창수량산출서_수량산출서-1201_단위수량산출서" xfId="8715" xr:uid="{00000000-0005-0000-0000-000009160000}"/>
    <cellStyle name="1_tree_단위수량산출2_오창수량산출서_수량산출서-1201_도곡단위수량" xfId="8716" xr:uid="{00000000-0005-0000-0000-00000A160000}"/>
    <cellStyle name="1_tree_단위수량산출2_오창수량산출서_수량산출서-1201_도곡단위수량_단위수량산출서" xfId="8717" xr:uid="{00000000-0005-0000-0000-00000B160000}"/>
    <cellStyle name="1_tree_단위수량산출2_오창수량산출서_수량산출서-1201_철거단위수량" xfId="8718" xr:uid="{00000000-0005-0000-0000-00000C160000}"/>
    <cellStyle name="1_tree_단위수량산출2_오창수량산출서_수량산출서-1201_철거단위수량_단위수량산출서" xfId="8719" xr:uid="{00000000-0005-0000-0000-00000D160000}"/>
    <cellStyle name="1_tree_단위수량산출2_오창수량산출서_수량산출서-1201_한수단위수량" xfId="8720" xr:uid="{00000000-0005-0000-0000-00000E160000}"/>
    <cellStyle name="1_tree_단위수량산출2_오창수량산출서_수량산출서-1201_한수단위수량_단위수량산출서" xfId="8721" xr:uid="{00000000-0005-0000-0000-00000F160000}"/>
    <cellStyle name="1_tree_단위수량산출2_오창수량산출서_시설물단위수량" xfId="8722" xr:uid="{00000000-0005-0000-0000-000010160000}"/>
    <cellStyle name="1_tree_단위수량산출2_오창수량산출서_시설물단위수량_단위수량산출서" xfId="8723" xr:uid="{00000000-0005-0000-0000-000011160000}"/>
    <cellStyle name="1_tree_단위수량산출2_오창수량산출서_시설물단위수량1" xfId="8724" xr:uid="{00000000-0005-0000-0000-000012160000}"/>
    <cellStyle name="1_tree_단위수량산출2_오창수량산출서_시설물단위수량1_단위수량산출서" xfId="8725" xr:uid="{00000000-0005-0000-0000-000013160000}"/>
    <cellStyle name="1_tree_단위수량산출2_오창수량산출서_시설물단위수량1_시설물단위수량" xfId="8726" xr:uid="{00000000-0005-0000-0000-000014160000}"/>
    <cellStyle name="1_tree_단위수량산출2_오창수량산출서_시설물단위수량1_시설물단위수량_단위수량산출서" xfId="8727" xr:uid="{00000000-0005-0000-0000-000015160000}"/>
    <cellStyle name="1_tree_단위수량산출2_오창수량산출서_철거단위수량" xfId="8728" xr:uid="{00000000-0005-0000-0000-000016160000}"/>
    <cellStyle name="1_tree_단위수량산출2_오창수량산출서_철거단위수량_단위수량산출서" xfId="8729" xr:uid="{00000000-0005-0000-0000-000017160000}"/>
    <cellStyle name="1_tree_단위수량산출2_오창수량산출서_한수단위수량" xfId="8730" xr:uid="{00000000-0005-0000-0000-000018160000}"/>
    <cellStyle name="1_tree_단위수량산출2_오창수량산출서_한수단위수량_단위수량산출서" xfId="8731" xr:uid="{00000000-0005-0000-0000-000019160000}"/>
    <cellStyle name="1_tree_단위수량산출2_철거단위수량" xfId="8732" xr:uid="{00000000-0005-0000-0000-00001A160000}"/>
    <cellStyle name="1_tree_단위수량산출2_철거단위수량_단위수량산출서" xfId="8733" xr:uid="{00000000-0005-0000-0000-00001B160000}"/>
    <cellStyle name="1_tree_단위수량산출2_한수단위수량" xfId="8734" xr:uid="{00000000-0005-0000-0000-00001C160000}"/>
    <cellStyle name="1_tree_단위수량산출2_한수단위수량_단위수량산출서" xfId="8735" xr:uid="{00000000-0005-0000-0000-00001D160000}"/>
    <cellStyle name="1_tree_단위수량산출서" xfId="8736" xr:uid="{00000000-0005-0000-0000-00001E160000}"/>
    <cellStyle name="1_tree_도곡단위수량" xfId="8737" xr:uid="{00000000-0005-0000-0000-00001F160000}"/>
    <cellStyle name="1_tree_도곡단위수량_단위수량산출서" xfId="8738" xr:uid="{00000000-0005-0000-0000-000020160000}"/>
    <cellStyle name="1_tree_문래수량집계" xfId="8739" xr:uid="{00000000-0005-0000-0000-000021160000}"/>
    <cellStyle name="1_tree_수량산출" xfId="8740" xr:uid="{00000000-0005-0000-0000-000022160000}"/>
    <cellStyle name="1_tree_수량산출_구로리총괄내역" xfId="8741" xr:uid="{00000000-0005-0000-0000-000023160000}"/>
    <cellStyle name="1_tree_수량산출_구로리총괄내역_구로리설계예산서1029" xfId="8742" xr:uid="{00000000-0005-0000-0000-000024160000}"/>
    <cellStyle name="1_tree_수량산출_구로리총괄내역_구로리설계예산서1118준공" xfId="8743" xr:uid="{00000000-0005-0000-0000-000025160000}"/>
    <cellStyle name="1_tree_수량산출_구로리총괄내역_구로리설계예산서조경" xfId="8744" xr:uid="{00000000-0005-0000-0000-000026160000}"/>
    <cellStyle name="1_tree_수량산출_구로리총괄내역_구로리어린이공원예산서(조경)1125" xfId="8745" xr:uid="{00000000-0005-0000-0000-000027160000}"/>
    <cellStyle name="1_tree_수량산출_구로리총괄내역_내역서" xfId="8746" xr:uid="{00000000-0005-0000-0000-000028160000}"/>
    <cellStyle name="1_tree_수량산출_구로리총괄내역_노임단가표" xfId="8747" xr:uid="{00000000-0005-0000-0000-000029160000}"/>
    <cellStyle name="1_tree_수량산출_구로리총괄내역_수도권매립지" xfId="8748" xr:uid="{00000000-0005-0000-0000-00002A160000}"/>
    <cellStyle name="1_tree_수량산출_구로리총괄내역_수도권매립지1004(발주용)" xfId="8749" xr:uid="{00000000-0005-0000-0000-00002B160000}"/>
    <cellStyle name="1_tree_수량산출_구로리총괄내역_일신건영설계예산서(0211)" xfId="8750" xr:uid="{00000000-0005-0000-0000-00002C160000}"/>
    <cellStyle name="1_tree_수량산출_구로리총괄내역_일위대가" xfId="8751" xr:uid="{00000000-0005-0000-0000-00002D160000}"/>
    <cellStyle name="1_tree_수량산출_구로리총괄내역_자재단가표" xfId="8752" xr:uid="{00000000-0005-0000-0000-00002E160000}"/>
    <cellStyle name="1_tree_수량산출_구로리총괄내역_장안초등학교내역0814" xfId="8753" xr:uid="{00000000-0005-0000-0000-00002F160000}"/>
    <cellStyle name="1_tree_수량산출_총괄내역0518" xfId="8754" xr:uid="{00000000-0005-0000-0000-000030160000}"/>
    <cellStyle name="1_tree_수량산출_총괄내역0518_구로리설계예산서1029" xfId="8755" xr:uid="{00000000-0005-0000-0000-000031160000}"/>
    <cellStyle name="1_tree_수량산출_총괄내역0518_구로리설계예산서1118준공" xfId="8756" xr:uid="{00000000-0005-0000-0000-000032160000}"/>
    <cellStyle name="1_tree_수량산출_총괄내역0518_구로리설계예산서조경" xfId="8757" xr:uid="{00000000-0005-0000-0000-000033160000}"/>
    <cellStyle name="1_tree_수량산출_총괄내역0518_구로리어린이공원예산서(조경)1125" xfId="8758" xr:uid="{00000000-0005-0000-0000-000034160000}"/>
    <cellStyle name="1_tree_수량산출_총괄내역0518_내역서" xfId="8759" xr:uid="{00000000-0005-0000-0000-000035160000}"/>
    <cellStyle name="1_tree_수량산출_총괄내역0518_노임단가표" xfId="8760" xr:uid="{00000000-0005-0000-0000-000036160000}"/>
    <cellStyle name="1_tree_수량산출_총괄내역0518_수도권매립지" xfId="8761" xr:uid="{00000000-0005-0000-0000-000037160000}"/>
    <cellStyle name="1_tree_수량산출_총괄내역0518_수도권매립지1004(발주용)" xfId="8762" xr:uid="{00000000-0005-0000-0000-000038160000}"/>
    <cellStyle name="1_tree_수량산출_총괄내역0518_일신건영설계예산서(0211)" xfId="8763" xr:uid="{00000000-0005-0000-0000-000039160000}"/>
    <cellStyle name="1_tree_수량산출_총괄내역0518_일위대가" xfId="8764" xr:uid="{00000000-0005-0000-0000-00003A160000}"/>
    <cellStyle name="1_tree_수량산출_총괄내역0518_자재단가표" xfId="8765" xr:uid="{00000000-0005-0000-0000-00003B160000}"/>
    <cellStyle name="1_tree_수량산출_총괄내역0518_장안초등학교내역0814" xfId="8766" xr:uid="{00000000-0005-0000-0000-00003C160000}"/>
    <cellStyle name="1_tree_수량산출서-11.25" xfId="8767" xr:uid="{00000000-0005-0000-0000-00003D160000}"/>
    <cellStyle name="1_tree_수량산출서-11.25_단위수량" xfId="8768" xr:uid="{00000000-0005-0000-0000-00003E160000}"/>
    <cellStyle name="1_tree_수량산출서-11.25_단위수량_단위수량산출서" xfId="8769" xr:uid="{00000000-0005-0000-0000-00003F160000}"/>
    <cellStyle name="1_tree_수량산출서-11.25_단위수량1" xfId="8770" xr:uid="{00000000-0005-0000-0000-000040160000}"/>
    <cellStyle name="1_tree_수량산출서-11.25_단위수량1_단위수량산출서" xfId="8771" xr:uid="{00000000-0005-0000-0000-000041160000}"/>
    <cellStyle name="1_tree_수량산출서-11.25_단위수량산출서" xfId="8772" xr:uid="{00000000-0005-0000-0000-000042160000}"/>
    <cellStyle name="1_tree_수량산출서-11.25_도곡단위수량" xfId="8773" xr:uid="{00000000-0005-0000-0000-000043160000}"/>
    <cellStyle name="1_tree_수량산출서-11.25_도곡단위수량_단위수량산출서" xfId="8774" xr:uid="{00000000-0005-0000-0000-000044160000}"/>
    <cellStyle name="1_tree_수량산출서-11.25_철거단위수량" xfId="8775" xr:uid="{00000000-0005-0000-0000-000045160000}"/>
    <cellStyle name="1_tree_수량산출서-11.25_철거단위수량_단위수량산출서" xfId="8776" xr:uid="{00000000-0005-0000-0000-000046160000}"/>
    <cellStyle name="1_tree_수량산출서-11.25_한수단위수량" xfId="8777" xr:uid="{00000000-0005-0000-0000-000047160000}"/>
    <cellStyle name="1_tree_수량산출서-11.25_한수단위수량_단위수량산출서" xfId="8778" xr:uid="{00000000-0005-0000-0000-000048160000}"/>
    <cellStyle name="1_tree_수량산출서-1201" xfId="8779" xr:uid="{00000000-0005-0000-0000-000049160000}"/>
    <cellStyle name="1_tree_수량산출서-1201_단위수량" xfId="8780" xr:uid="{00000000-0005-0000-0000-00004A160000}"/>
    <cellStyle name="1_tree_수량산출서-1201_단위수량_단위수량산출서" xfId="8781" xr:uid="{00000000-0005-0000-0000-00004B160000}"/>
    <cellStyle name="1_tree_수량산출서-1201_단위수량1" xfId="8782" xr:uid="{00000000-0005-0000-0000-00004C160000}"/>
    <cellStyle name="1_tree_수량산출서-1201_단위수량1_단위수량산출서" xfId="8783" xr:uid="{00000000-0005-0000-0000-00004D160000}"/>
    <cellStyle name="1_tree_수량산출서-1201_단위수량산출서" xfId="8784" xr:uid="{00000000-0005-0000-0000-00004E160000}"/>
    <cellStyle name="1_tree_수량산출서-1201_도곡단위수량" xfId="8785" xr:uid="{00000000-0005-0000-0000-00004F160000}"/>
    <cellStyle name="1_tree_수량산출서-1201_도곡단위수량_단위수량산출서" xfId="8786" xr:uid="{00000000-0005-0000-0000-000050160000}"/>
    <cellStyle name="1_tree_수량산출서-1201_철거단위수량" xfId="8787" xr:uid="{00000000-0005-0000-0000-000051160000}"/>
    <cellStyle name="1_tree_수량산출서-1201_철거단위수량_단위수량산출서" xfId="8788" xr:uid="{00000000-0005-0000-0000-000052160000}"/>
    <cellStyle name="1_tree_수량산출서-1201_한수단위수량" xfId="8789" xr:uid="{00000000-0005-0000-0000-000053160000}"/>
    <cellStyle name="1_tree_수량산출서-1201_한수단위수량_단위수량산출서" xfId="8790" xr:uid="{00000000-0005-0000-0000-000054160000}"/>
    <cellStyle name="1_tree_수량집계표" xfId="8791" xr:uid="{00000000-0005-0000-0000-000055160000}"/>
    <cellStyle name="1_tree_수량총괄표" xfId="8792" xr:uid="{00000000-0005-0000-0000-000056160000}"/>
    <cellStyle name="1_tree_수원1차" xfId="8793" xr:uid="{00000000-0005-0000-0000-000057160000}"/>
    <cellStyle name="1_tree_수원변경수량산출" xfId="8794" xr:uid="{00000000-0005-0000-0000-000058160000}"/>
    <cellStyle name="1_tree_수원변경수량산출_단위수량산출서" xfId="8795" xr:uid="{00000000-0005-0000-0000-000059160000}"/>
    <cellStyle name="1_tree_수원수량집계(7.13)" xfId="8796" xr:uid="{00000000-0005-0000-0000-00005A160000}"/>
    <cellStyle name="1_tree_수원수량집계(7.31)" xfId="8797" xr:uid="{00000000-0005-0000-0000-00005B160000}"/>
    <cellStyle name="1_tree_수원수량집계(스포츠)" xfId="8798" xr:uid="{00000000-0005-0000-0000-00005C160000}"/>
    <cellStyle name="1_tree_시설물단위수량" xfId="8799" xr:uid="{00000000-0005-0000-0000-00005D160000}"/>
    <cellStyle name="1_tree_시설물단위수량_단위수량산출서" xfId="8800" xr:uid="{00000000-0005-0000-0000-00005E160000}"/>
    <cellStyle name="1_tree_시설물단위수량1" xfId="8801" xr:uid="{00000000-0005-0000-0000-00005F160000}"/>
    <cellStyle name="1_tree_시설물단위수량1_단위수량산출서" xfId="8802" xr:uid="{00000000-0005-0000-0000-000060160000}"/>
    <cellStyle name="1_tree_시설물단위수량1_시설물단위수량" xfId="8803" xr:uid="{00000000-0005-0000-0000-000061160000}"/>
    <cellStyle name="1_tree_시설물단위수량1_시설물단위수량_단위수량산출서" xfId="8804" xr:uid="{00000000-0005-0000-0000-000062160000}"/>
    <cellStyle name="1_tree_쌍용" xfId="8805" xr:uid="{00000000-0005-0000-0000-000063160000}"/>
    <cellStyle name="1_tree_쌍용_단위수량" xfId="8806" xr:uid="{00000000-0005-0000-0000-000064160000}"/>
    <cellStyle name="1_tree_쌍용_단위수량_단위수량산출서" xfId="8807" xr:uid="{00000000-0005-0000-0000-000065160000}"/>
    <cellStyle name="1_tree_쌍용_단위수량1" xfId="8808" xr:uid="{00000000-0005-0000-0000-000066160000}"/>
    <cellStyle name="1_tree_쌍용_단위수량1_단위수량산출서" xfId="8809" xr:uid="{00000000-0005-0000-0000-000067160000}"/>
    <cellStyle name="1_tree_쌍용_단위수량산출서" xfId="8810" xr:uid="{00000000-0005-0000-0000-000068160000}"/>
    <cellStyle name="1_tree_쌍용_도곡단위수량" xfId="8811" xr:uid="{00000000-0005-0000-0000-000069160000}"/>
    <cellStyle name="1_tree_쌍용_도곡단위수량_단위수량산출서" xfId="8812" xr:uid="{00000000-0005-0000-0000-00006A160000}"/>
    <cellStyle name="1_tree_쌍용_수량산출서-11.25" xfId="8813" xr:uid="{00000000-0005-0000-0000-00006B160000}"/>
    <cellStyle name="1_tree_쌍용_수량산출서-11.25_단위수량" xfId="8814" xr:uid="{00000000-0005-0000-0000-00006C160000}"/>
    <cellStyle name="1_tree_쌍용_수량산출서-11.25_단위수량_단위수량산출서" xfId="8815" xr:uid="{00000000-0005-0000-0000-00006D160000}"/>
    <cellStyle name="1_tree_쌍용_수량산출서-11.25_단위수량1" xfId="8816" xr:uid="{00000000-0005-0000-0000-00006E160000}"/>
    <cellStyle name="1_tree_쌍용_수량산출서-11.25_단위수량1_단위수량산출서" xfId="8817" xr:uid="{00000000-0005-0000-0000-00006F160000}"/>
    <cellStyle name="1_tree_쌍용_수량산출서-11.25_단위수량산출서" xfId="8818" xr:uid="{00000000-0005-0000-0000-000070160000}"/>
    <cellStyle name="1_tree_쌍용_수량산출서-11.25_도곡단위수량" xfId="8819" xr:uid="{00000000-0005-0000-0000-000071160000}"/>
    <cellStyle name="1_tree_쌍용_수량산출서-11.25_도곡단위수량_단위수량산출서" xfId="8820" xr:uid="{00000000-0005-0000-0000-000072160000}"/>
    <cellStyle name="1_tree_쌍용_수량산출서-11.25_철거단위수량" xfId="8821" xr:uid="{00000000-0005-0000-0000-000073160000}"/>
    <cellStyle name="1_tree_쌍용_수량산출서-11.25_철거단위수량_단위수량산출서" xfId="8822" xr:uid="{00000000-0005-0000-0000-000074160000}"/>
    <cellStyle name="1_tree_쌍용_수량산출서-11.25_한수단위수량" xfId="8823" xr:uid="{00000000-0005-0000-0000-000075160000}"/>
    <cellStyle name="1_tree_쌍용_수량산출서-11.25_한수단위수량_단위수량산출서" xfId="8824" xr:uid="{00000000-0005-0000-0000-000076160000}"/>
    <cellStyle name="1_tree_쌍용_수량산출서-1201" xfId="8825" xr:uid="{00000000-0005-0000-0000-000077160000}"/>
    <cellStyle name="1_tree_쌍용_수량산출서-1201_단위수량" xfId="8826" xr:uid="{00000000-0005-0000-0000-000078160000}"/>
    <cellStyle name="1_tree_쌍용_수량산출서-1201_단위수량_단위수량산출서" xfId="8827" xr:uid="{00000000-0005-0000-0000-000079160000}"/>
    <cellStyle name="1_tree_쌍용_수량산출서-1201_단위수량1" xfId="8828" xr:uid="{00000000-0005-0000-0000-00007A160000}"/>
    <cellStyle name="1_tree_쌍용_수량산출서-1201_단위수량1_단위수량산출서" xfId="8829" xr:uid="{00000000-0005-0000-0000-00007B160000}"/>
    <cellStyle name="1_tree_쌍용_수량산출서-1201_단위수량산출서" xfId="8830" xr:uid="{00000000-0005-0000-0000-00007C160000}"/>
    <cellStyle name="1_tree_쌍용_수량산출서-1201_도곡단위수량" xfId="8831" xr:uid="{00000000-0005-0000-0000-00007D160000}"/>
    <cellStyle name="1_tree_쌍용_수량산출서-1201_도곡단위수량_단위수량산출서" xfId="8832" xr:uid="{00000000-0005-0000-0000-00007E160000}"/>
    <cellStyle name="1_tree_쌍용_수량산출서-1201_철거단위수량" xfId="8833" xr:uid="{00000000-0005-0000-0000-00007F160000}"/>
    <cellStyle name="1_tree_쌍용_수량산출서-1201_철거단위수량_단위수량산출서" xfId="8834" xr:uid="{00000000-0005-0000-0000-000080160000}"/>
    <cellStyle name="1_tree_쌍용_수량산출서-1201_한수단위수량" xfId="8835" xr:uid="{00000000-0005-0000-0000-000081160000}"/>
    <cellStyle name="1_tree_쌍용_수량산출서-1201_한수단위수량_단위수량산출서" xfId="8836" xr:uid="{00000000-0005-0000-0000-000082160000}"/>
    <cellStyle name="1_tree_쌍용_시설물단위수량" xfId="8837" xr:uid="{00000000-0005-0000-0000-000083160000}"/>
    <cellStyle name="1_tree_쌍용_시설물단위수량_단위수량산출서" xfId="8838" xr:uid="{00000000-0005-0000-0000-000084160000}"/>
    <cellStyle name="1_tree_쌍용_시설물단위수량1" xfId="8839" xr:uid="{00000000-0005-0000-0000-000085160000}"/>
    <cellStyle name="1_tree_쌍용_시설물단위수량1_단위수량산출서" xfId="8840" xr:uid="{00000000-0005-0000-0000-000086160000}"/>
    <cellStyle name="1_tree_쌍용_시설물단위수량1_시설물단위수량" xfId="8841" xr:uid="{00000000-0005-0000-0000-000087160000}"/>
    <cellStyle name="1_tree_쌍용_시설물단위수량1_시설물단위수량_단위수량산출서" xfId="8842" xr:uid="{00000000-0005-0000-0000-000088160000}"/>
    <cellStyle name="1_tree_쌍용_오창수량산출서" xfId="8843" xr:uid="{00000000-0005-0000-0000-000089160000}"/>
    <cellStyle name="1_tree_쌍용_오창수량산출서_단위수량" xfId="8844" xr:uid="{00000000-0005-0000-0000-00008A160000}"/>
    <cellStyle name="1_tree_쌍용_오창수량산출서_단위수량_단위수량산출서" xfId="8845" xr:uid="{00000000-0005-0000-0000-00008B160000}"/>
    <cellStyle name="1_tree_쌍용_오창수량산출서_단위수량1" xfId="8846" xr:uid="{00000000-0005-0000-0000-00008C160000}"/>
    <cellStyle name="1_tree_쌍용_오창수량산출서_단위수량1_단위수량산출서" xfId="8847" xr:uid="{00000000-0005-0000-0000-00008D160000}"/>
    <cellStyle name="1_tree_쌍용_오창수량산출서_단위수량산출서" xfId="8848" xr:uid="{00000000-0005-0000-0000-00008E160000}"/>
    <cellStyle name="1_tree_쌍용_오창수량산출서_도곡단위수량" xfId="8849" xr:uid="{00000000-0005-0000-0000-00008F160000}"/>
    <cellStyle name="1_tree_쌍용_오창수량산출서_도곡단위수량_단위수량산출서" xfId="8850" xr:uid="{00000000-0005-0000-0000-000090160000}"/>
    <cellStyle name="1_tree_쌍용_오창수량산출서_수량산출서-11.25" xfId="8851" xr:uid="{00000000-0005-0000-0000-000091160000}"/>
    <cellStyle name="1_tree_쌍용_오창수량산출서_수량산출서-11.25_단위수량" xfId="8852" xr:uid="{00000000-0005-0000-0000-000092160000}"/>
    <cellStyle name="1_tree_쌍용_오창수량산출서_수량산출서-11.25_단위수량_단위수량산출서" xfId="8853" xr:uid="{00000000-0005-0000-0000-000093160000}"/>
    <cellStyle name="1_tree_쌍용_오창수량산출서_수량산출서-11.25_단위수량1" xfId="8854" xr:uid="{00000000-0005-0000-0000-000094160000}"/>
    <cellStyle name="1_tree_쌍용_오창수량산출서_수량산출서-11.25_단위수량1_단위수량산출서" xfId="8855" xr:uid="{00000000-0005-0000-0000-000095160000}"/>
    <cellStyle name="1_tree_쌍용_오창수량산출서_수량산출서-11.25_단위수량산출서" xfId="8856" xr:uid="{00000000-0005-0000-0000-000096160000}"/>
    <cellStyle name="1_tree_쌍용_오창수량산출서_수량산출서-11.25_도곡단위수량" xfId="8857" xr:uid="{00000000-0005-0000-0000-000097160000}"/>
    <cellStyle name="1_tree_쌍용_오창수량산출서_수량산출서-11.25_도곡단위수량_단위수량산출서" xfId="8858" xr:uid="{00000000-0005-0000-0000-000098160000}"/>
    <cellStyle name="1_tree_쌍용_오창수량산출서_수량산출서-11.25_철거단위수량" xfId="8859" xr:uid="{00000000-0005-0000-0000-000099160000}"/>
    <cellStyle name="1_tree_쌍용_오창수량산출서_수량산출서-11.25_철거단위수량_단위수량산출서" xfId="8860" xr:uid="{00000000-0005-0000-0000-00009A160000}"/>
    <cellStyle name="1_tree_쌍용_오창수량산출서_수량산출서-11.25_한수단위수량" xfId="8861" xr:uid="{00000000-0005-0000-0000-00009B160000}"/>
    <cellStyle name="1_tree_쌍용_오창수량산출서_수량산출서-11.25_한수단위수량_단위수량산출서" xfId="8862" xr:uid="{00000000-0005-0000-0000-00009C160000}"/>
    <cellStyle name="1_tree_쌍용_오창수량산출서_수량산출서-1201" xfId="8863" xr:uid="{00000000-0005-0000-0000-00009D160000}"/>
    <cellStyle name="1_tree_쌍용_오창수량산출서_수량산출서-1201_단위수량" xfId="8864" xr:uid="{00000000-0005-0000-0000-00009E160000}"/>
    <cellStyle name="1_tree_쌍용_오창수량산출서_수량산출서-1201_단위수량_단위수량산출서" xfId="8865" xr:uid="{00000000-0005-0000-0000-00009F160000}"/>
    <cellStyle name="1_tree_쌍용_오창수량산출서_수량산출서-1201_단위수량1" xfId="8866" xr:uid="{00000000-0005-0000-0000-0000A0160000}"/>
    <cellStyle name="1_tree_쌍용_오창수량산출서_수량산출서-1201_단위수량1_단위수량산출서" xfId="8867" xr:uid="{00000000-0005-0000-0000-0000A1160000}"/>
    <cellStyle name="1_tree_쌍용_오창수량산출서_수량산출서-1201_단위수량산출서" xfId="8868" xr:uid="{00000000-0005-0000-0000-0000A2160000}"/>
    <cellStyle name="1_tree_쌍용_오창수량산출서_수량산출서-1201_도곡단위수량" xfId="8869" xr:uid="{00000000-0005-0000-0000-0000A3160000}"/>
    <cellStyle name="1_tree_쌍용_오창수량산출서_수량산출서-1201_도곡단위수량_단위수량산출서" xfId="8870" xr:uid="{00000000-0005-0000-0000-0000A4160000}"/>
    <cellStyle name="1_tree_쌍용_오창수량산출서_수량산출서-1201_철거단위수량" xfId="8871" xr:uid="{00000000-0005-0000-0000-0000A5160000}"/>
    <cellStyle name="1_tree_쌍용_오창수량산출서_수량산출서-1201_철거단위수량_단위수량산출서" xfId="8872" xr:uid="{00000000-0005-0000-0000-0000A6160000}"/>
    <cellStyle name="1_tree_쌍용_오창수량산출서_수량산출서-1201_한수단위수량" xfId="8873" xr:uid="{00000000-0005-0000-0000-0000A7160000}"/>
    <cellStyle name="1_tree_쌍용_오창수량산출서_수량산출서-1201_한수단위수량_단위수량산출서" xfId="8874" xr:uid="{00000000-0005-0000-0000-0000A8160000}"/>
    <cellStyle name="1_tree_쌍용_오창수량산출서_시설물단위수량" xfId="8875" xr:uid="{00000000-0005-0000-0000-0000A9160000}"/>
    <cellStyle name="1_tree_쌍용_오창수량산출서_시설물단위수량_단위수량산출서" xfId="8876" xr:uid="{00000000-0005-0000-0000-0000AA160000}"/>
    <cellStyle name="1_tree_쌍용_오창수량산출서_시설물단위수량1" xfId="8877" xr:uid="{00000000-0005-0000-0000-0000AB160000}"/>
    <cellStyle name="1_tree_쌍용_오창수량산출서_시설물단위수량1_단위수량산출서" xfId="8878" xr:uid="{00000000-0005-0000-0000-0000AC160000}"/>
    <cellStyle name="1_tree_쌍용_오창수량산출서_시설물단위수량1_시설물단위수량" xfId="8879" xr:uid="{00000000-0005-0000-0000-0000AD160000}"/>
    <cellStyle name="1_tree_쌍용_오창수량산출서_시설물단위수량1_시설물단위수량_단위수량산출서" xfId="8880" xr:uid="{00000000-0005-0000-0000-0000AE160000}"/>
    <cellStyle name="1_tree_쌍용_오창수량산출서_철거단위수량" xfId="8881" xr:uid="{00000000-0005-0000-0000-0000AF160000}"/>
    <cellStyle name="1_tree_쌍용_오창수량산출서_철거단위수량_단위수량산출서" xfId="8882" xr:uid="{00000000-0005-0000-0000-0000B0160000}"/>
    <cellStyle name="1_tree_쌍용_오창수량산출서_한수단위수량" xfId="8883" xr:uid="{00000000-0005-0000-0000-0000B1160000}"/>
    <cellStyle name="1_tree_쌍용_오창수량산출서_한수단위수량_단위수량산출서" xfId="8884" xr:uid="{00000000-0005-0000-0000-0000B2160000}"/>
    <cellStyle name="1_tree_쌍용_철거단위수량" xfId="8885" xr:uid="{00000000-0005-0000-0000-0000B3160000}"/>
    <cellStyle name="1_tree_쌍용_철거단위수량_단위수량산출서" xfId="8886" xr:uid="{00000000-0005-0000-0000-0000B4160000}"/>
    <cellStyle name="1_tree_쌍용_한수단위수량" xfId="8887" xr:uid="{00000000-0005-0000-0000-0000B5160000}"/>
    <cellStyle name="1_tree_쌍용_한수단위수량_단위수량산출서" xfId="8888" xr:uid="{00000000-0005-0000-0000-0000B6160000}"/>
    <cellStyle name="1_tree_쌍용수량0905" xfId="8889" xr:uid="{00000000-0005-0000-0000-0000B7160000}"/>
    <cellStyle name="1_tree_쌍용수량0905_단위수량산출서" xfId="8890" xr:uid="{00000000-0005-0000-0000-0000B8160000}"/>
    <cellStyle name="1_tree_쌍용수량집계" xfId="8891" xr:uid="{00000000-0005-0000-0000-0000B9160000}"/>
    <cellStyle name="1_tree_오창수량산출서" xfId="8892" xr:uid="{00000000-0005-0000-0000-0000BA160000}"/>
    <cellStyle name="1_tree_오창수량산출서_단위수량" xfId="8893" xr:uid="{00000000-0005-0000-0000-0000BB160000}"/>
    <cellStyle name="1_tree_오창수량산출서_단위수량_단위수량산출서" xfId="8894" xr:uid="{00000000-0005-0000-0000-0000BC160000}"/>
    <cellStyle name="1_tree_오창수량산출서_단위수량1" xfId="8895" xr:uid="{00000000-0005-0000-0000-0000BD160000}"/>
    <cellStyle name="1_tree_오창수량산출서_단위수량1_단위수량산출서" xfId="8896" xr:uid="{00000000-0005-0000-0000-0000BE160000}"/>
    <cellStyle name="1_tree_오창수량산출서_단위수량산출서" xfId="8897" xr:uid="{00000000-0005-0000-0000-0000BF160000}"/>
    <cellStyle name="1_tree_오창수량산출서_도곡단위수량" xfId="8898" xr:uid="{00000000-0005-0000-0000-0000C0160000}"/>
    <cellStyle name="1_tree_오창수량산출서_도곡단위수량_단위수량산출서" xfId="8899" xr:uid="{00000000-0005-0000-0000-0000C1160000}"/>
    <cellStyle name="1_tree_오창수량산출서_수량산출서-11.25" xfId="8900" xr:uid="{00000000-0005-0000-0000-0000C2160000}"/>
    <cellStyle name="1_tree_오창수량산출서_수량산출서-11.25_단위수량" xfId="8901" xr:uid="{00000000-0005-0000-0000-0000C3160000}"/>
    <cellStyle name="1_tree_오창수량산출서_수량산출서-11.25_단위수량_단위수량산출서" xfId="8902" xr:uid="{00000000-0005-0000-0000-0000C4160000}"/>
    <cellStyle name="1_tree_오창수량산출서_수량산출서-11.25_단위수량1" xfId="8903" xr:uid="{00000000-0005-0000-0000-0000C5160000}"/>
    <cellStyle name="1_tree_오창수량산출서_수량산출서-11.25_단위수량1_단위수량산출서" xfId="8904" xr:uid="{00000000-0005-0000-0000-0000C6160000}"/>
    <cellStyle name="1_tree_오창수량산출서_수량산출서-11.25_단위수량산출서" xfId="8905" xr:uid="{00000000-0005-0000-0000-0000C7160000}"/>
    <cellStyle name="1_tree_오창수량산출서_수량산출서-11.25_도곡단위수량" xfId="8906" xr:uid="{00000000-0005-0000-0000-0000C8160000}"/>
    <cellStyle name="1_tree_오창수량산출서_수량산출서-11.25_도곡단위수량_단위수량산출서" xfId="8907" xr:uid="{00000000-0005-0000-0000-0000C9160000}"/>
    <cellStyle name="1_tree_오창수량산출서_수량산출서-11.25_철거단위수량" xfId="8908" xr:uid="{00000000-0005-0000-0000-0000CA160000}"/>
    <cellStyle name="1_tree_오창수량산출서_수량산출서-11.25_철거단위수량_단위수량산출서" xfId="8909" xr:uid="{00000000-0005-0000-0000-0000CB160000}"/>
    <cellStyle name="1_tree_오창수량산출서_수량산출서-11.25_한수단위수량" xfId="8910" xr:uid="{00000000-0005-0000-0000-0000CC160000}"/>
    <cellStyle name="1_tree_오창수량산출서_수량산출서-11.25_한수단위수량_단위수량산출서" xfId="8911" xr:uid="{00000000-0005-0000-0000-0000CD160000}"/>
    <cellStyle name="1_tree_오창수량산출서_수량산출서-1201" xfId="8912" xr:uid="{00000000-0005-0000-0000-0000CE160000}"/>
    <cellStyle name="1_tree_오창수량산출서_수량산출서-1201_단위수량" xfId="8913" xr:uid="{00000000-0005-0000-0000-0000CF160000}"/>
    <cellStyle name="1_tree_오창수량산출서_수량산출서-1201_단위수량_단위수량산출서" xfId="8914" xr:uid="{00000000-0005-0000-0000-0000D0160000}"/>
    <cellStyle name="1_tree_오창수량산출서_수량산출서-1201_단위수량1" xfId="8915" xr:uid="{00000000-0005-0000-0000-0000D1160000}"/>
    <cellStyle name="1_tree_오창수량산출서_수량산출서-1201_단위수량1_단위수량산출서" xfId="8916" xr:uid="{00000000-0005-0000-0000-0000D2160000}"/>
    <cellStyle name="1_tree_오창수량산출서_수량산출서-1201_단위수량산출서" xfId="8917" xr:uid="{00000000-0005-0000-0000-0000D3160000}"/>
    <cellStyle name="1_tree_오창수량산출서_수량산출서-1201_도곡단위수량" xfId="8918" xr:uid="{00000000-0005-0000-0000-0000D4160000}"/>
    <cellStyle name="1_tree_오창수량산출서_수량산출서-1201_도곡단위수량_단위수량산출서" xfId="8919" xr:uid="{00000000-0005-0000-0000-0000D5160000}"/>
    <cellStyle name="1_tree_오창수량산출서_수량산출서-1201_철거단위수량" xfId="8920" xr:uid="{00000000-0005-0000-0000-0000D6160000}"/>
    <cellStyle name="1_tree_오창수량산출서_수량산출서-1201_철거단위수량_단위수량산출서" xfId="8921" xr:uid="{00000000-0005-0000-0000-0000D7160000}"/>
    <cellStyle name="1_tree_오창수량산출서_수량산출서-1201_한수단위수량" xfId="8922" xr:uid="{00000000-0005-0000-0000-0000D8160000}"/>
    <cellStyle name="1_tree_오창수량산출서_수량산출서-1201_한수단위수량_단위수량산출서" xfId="8923" xr:uid="{00000000-0005-0000-0000-0000D9160000}"/>
    <cellStyle name="1_tree_오창수량산출서_시설물단위수량" xfId="8924" xr:uid="{00000000-0005-0000-0000-0000DA160000}"/>
    <cellStyle name="1_tree_오창수량산출서_시설물단위수량_단위수량산출서" xfId="8925" xr:uid="{00000000-0005-0000-0000-0000DB160000}"/>
    <cellStyle name="1_tree_오창수량산출서_시설물단위수량1" xfId="8926" xr:uid="{00000000-0005-0000-0000-0000DC160000}"/>
    <cellStyle name="1_tree_오창수량산출서_시설물단위수량1_단위수량산출서" xfId="8927" xr:uid="{00000000-0005-0000-0000-0000DD160000}"/>
    <cellStyle name="1_tree_오창수량산출서_시설물단위수량1_시설물단위수량" xfId="8928" xr:uid="{00000000-0005-0000-0000-0000DE160000}"/>
    <cellStyle name="1_tree_오창수량산출서_시설물단위수량1_시설물단위수량_단위수량산출서" xfId="8929" xr:uid="{00000000-0005-0000-0000-0000DF160000}"/>
    <cellStyle name="1_tree_오창수량산출서_철거단위수량" xfId="8930" xr:uid="{00000000-0005-0000-0000-0000E0160000}"/>
    <cellStyle name="1_tree_오창수량산출서_철거단위수량_단위수량산출서" xfId="8931" xr:uid="{00000000-0005-0000-0000-0000E1160000}"/>
    <cellStyle name="1_tree_오창수량산출서_한수단위수량" xfId="8932" xr:uid="{00000000-0005-0000-0000-0000E2160000}"/>
    <cellStyle name="1_tree_오창수량산출서_한수단위수량_단위수량산출서" xfId="8933" xr:uid="{00000000-0005-0000-0000-0000E3160000}"/>
    <cellStyle name="1_tree_용평수량집계" xfId="8934" xr:uid="{00000000-0005-0000-0000-0000E4160000}"/>
    <cellStyle name="1_tree_은파단위수량" xfId="8935" xr:uid="{00000000-0005-0000-0000-0000E5160000}"/>
    <cellStyle name="1_tree_은파단위수량_단위수량" xfId="8936" xr:uid="{00000000-0005-0000-0000-0000E6160000}"/>
    <cellStyle name="1_tree_은파단위수량_단위수량_단위수량산출서" xfId="8937" xr:uid="{00000000-0005-0000-0000-0000E7160000}"/>
    <cellStyle name="1_tree_은파단위수량_단위수량1" xfId="8938" xr:uid="{00000000-0005-0000-0000-0000E8160000}"/>
    <cellStyle name="1_tree_은파단위수량_단위수량1_단위수량산출서" xfId="8939" xr:uid="{00000000-0005-0000-0000-0000E9160000}"/>
    <cellStyle name="1_tree_은파단위수량_단위수량산출서" xfId="8940" xr:uid="{00000000-0005-0000-0000-0000EA160000}"/>
    <cellStyle name="1_tree_은파단위수량_도곡단위수량" xfId="8941" xr:uid="{00000000-0005-0000-0000-0000EB160000}"/>
    <cellStyle name="1_tree_은파단위수량_도곡단위수량_단위수량산출서" xfId="8942" xr:uid="{00000000-0005-0000-0000-0000EC160000}"/>
    <cellStyle name="1_tree_은파단위수량_수량산출서-11.25" xfId="8943" xr:uid="{00000000-0005-0000-0000-0000ED160000}"/>
    <cellStyle name="1_tree_은파단위수량_수량산출서-11.25_단위수량" xfId="8944" xr:uid="{00000000-0005-0000-0000-0000EE160000}"/>
    <cellStyle name="1_tree_은파단위수량_수량산출서-11.25_단위수량_단위수량산출서" xfId="8945" xr:uid="{00000000-0005-0000-0000-0000EF160000}"/>
    <cellStyle name="1_tree_은파단위수량_수량산출서-11.25_단위수량1" xfId="8946" xr:uid="{00000000-0005-0000-0000-0000F0160000}"/>
    <cellStyle name="1_tree_은파단위수량_수량산출서-11.25_단위수량1_단위수량산출서" xfId="8947" xr:uid="{00000000-0005-0000-0000-0000F1160000}"/>
    <cellStyle name="1_tree_은파단위수량_수량산출서-11.25_단위수량산출서" xfId="8948" xr:uid="{00000000-0005-0000-0000-0000F2160000}"/>
    <cellStyle name="1_tree_은파단위수량_수량산출서-11.25_도곡단위수량" xfId="8949" xr:uid="{00000000-0005-0000-0000-0000F3160000}"/>
    <cellStyle name="1_tree_은파단위수량_수량산출서-11.25_도곡단위수량_단위수량산출서" xfId="8950" xr:uid="{00000000-0005-0000-0000-0000F4160000}"/>
    <cellStyle name="1_tree_은파단위수량_수량산출서-11.25_철거단위수량" xfId="8951" xr:uid="{00000000-0005-0000-0000-0000F5160000}"/>
    <cellStyle name="1_tree_은파단위수량_수량산출서-11.25_철거단위수량_단위수량산출서" xfId="8952" xr:uid="{00000000-0005-0000-0000-0000F6160000}"/>
    <cellStyle name="1_tree_은파단위수량_수량산출서-11.25_한수단위수량" xfId="8953" xr:uid="{00000000-0005-0000-0000-0000F7160000}"/>
    <cellStyle name="1_tree_은파단위수량_수량산출서-11.25_한수단위수량_단위수량산출서" xfId="8954" xr:uid="{00000000-0005-0000-0000-0000F8160000}"/>
    <cellStyle name="1_tree_은파단위수량_수량산출서-1201" xfId="8955" xr:uid="{00000000-0005-0000-0000-0000F9160000}"/>
    <cellStyle name="1_tree_은파단위수량_수량산출서-1201_단위수량" xfId="8956" xr:uid="{00000000-0005-0000-0000-0000FA160000}"/>
    <cellStyle name="1_tree_은파단위수량_수량산출서-1201_단위수량_단위수량산출서" xfId="8957" xr:uid="{00000000-0005-0000-0000-0000FB160000}"/>
    <cellStyle name="1_tree_은파단위수량_수량산출서-1201_단위수량1" xfId="8958" xr:uid="{00000000-0005-0000-0000-0000FC160000}"/>
    <cellStyle name="1_tree_은파단위수량_수량산출서-1201_단위수량1_단위수량산출서" xfId="8959" xr:uid="{00000000-0005-0000-0000-0000FD160000}"/>
    <cellStyle name="1_tree_은파단위수량_수량산출서-1201_단위수량산출서" xfId="8960" xr:uid="{00000000-0005-0000-0000-0000FE160000}"/>
    <cellStyle name="1_tree_은파단위수량_수량산출서-1201_도곡단위수량" xfId="8961" xr:uid="{00000000-0005-0000-0000-0000FF160000}"/>
    <cellStyle name="1_tree_은파단위수량_수량산출서-1201_도곡단위수량_단위수량산출서" xfId="8962" xr:uid="{00000000-0005-0000-0000-000000170000}"/>
    <cellStyle name="1_tree_은파단위수량_수량산출서-1201_철거단위수량" xfId="8963" xr:uid="{00000000-0005-0000-0000-000001170000}"/>
    <cellStyle name="1_tree_은파단위수량_수량산출서-1201_철거단위수량_단위수량산출서" xfId="8964" xr:uid="{00000000-0005-0000-0000-000002170000}"/>
    <cellStyle name="1_tree_은파단위수량_수량산출서-1201_한수단위수량" xfId="8965" xr:uid="{00000000-0005-0000-0000-000003170000}"/>
    <cellStyle name="1_tree_은파단위수량_수량산출서-1201_한수단위수량_단위수량산출서" xfId="8966" xr:uid="{00000000-0005-0000-0000-000004170000}"/>
    <cellStyle name="1_tree_은파단위수량_시설물단위수량" xfId="8967" xr:uid="{00000000-0005-0000-0000-000005170000}"/>
    <cellStyle name="1_tree_은파단위수량_시설물단위수량_단위수량산출서" xfId="8968" xr:uid="{00000000-0005-0000-0000-000006170000}"/>
    <cellStyle name="1_tree_은파단위수량_시설물단위수량1" xfId="8969" xr:uid="{00000000-0005-0000-0000-000007170000}"/>
    <cellStyle name="1_tree_은파단위수량_시설물단위수량1_단위수량산출서" xfId="8970" xr:uid="{00000000-0005-0000-0000-000008170000}"/>
    <cellStyle name="1_tree_은파단위수량_시설물단위수량1_시설물단위수량" xfId="8971" xr:uid="{00000000-0005-0000-0000-000009170000}"/>
    <cellStyle name="1_tree_은파단위수량_시설물단위수량1_시설물단위수량_단위수량산출서" xfId="8972" xr:uid="{00000000-0005-0000-0000-00000A170000}"/>
    <cellStyle name="1_tree_은파단위수량_오창수량산출서" xfId="8973" xr:uid="{00000000-0005-0000-0000-00000B170000}"/>
    <cellStyle name="1_tree_은파단위수량_오창수량산출서_단위수량" xfId="8974" xr:uid="{00000000-0005-0000-0000-00000C170000}"/>
    <cellStyle name="1_tree_은파단위수량_오창수량산출서_단위수량_단위수량산출서" xfId="8975" xr:uid="{00000000-0005-0000-0000-00000D170000}"/>
    <cellStyle name="1_tree_은파단위수량_오창수량산출서_단위수량1" xfId="8976" xr:uid="{00000000-0005-0000-0000-00000E170000}"/>
    <cellStyle name="1_tree_은파단위수량_오창수량산출서_단위수량1_단위수량산출서" xfId="8977" xr:uid="{00000000-0005-0000-0000-00000F170000}"/>
    <cellStyle name="1_tree_은파단위수량_오창수량산출서_단위수량산출서" xfId="8978" xr:uid="{00000000-0005-0000-0000-000010170000}"/>
    <cellStyle name="1_tree_은파단위수량_오창수량산출서_도곡단위수량" xfId="8979" xr:uid="{00000000-0005-0000-0000-000011170000}"/>
    <cellStyle name="1_tree_은파단위수량_오창수량산출서_도곡단위수량_단위수량산출서" xfId="8980" xr:uid="{00000000-0005-0000-0000-000012170000}"/>
    <cellStyle name="1_tree_은파단위수량_오창수량산출서_수량산출서-11.25" xfId="8981" xr:uid="{00000000-0005-0000-0000-000013170000}"/>
    <cellStyle name="1_tree_은파단위수량_오창수량산출서_수량산출서-11.25_단위수량" xfId="8982" xr:uid="{00000000-0005-0000-0000-000014170000}"/>
    <cellStyle name="1_tree_은파단위수량_오창수량산출서_수량산출서-11.25_단위수량_단위수량산출서" xfId="8983" xr:uid="{00000000-0005-0000-0000-000015170000}"/>
    <cellStyle name="1_tree_은파단위수량_오창수량산출서_수량산출서-11.25_단위수량1" xfId="8984" xr:uid="{00000000-0005-0000-0000-000016170000}"/>
    <cellStyle name="1_tree_은파단위수량_오창수량산출서_수량산출서-11.25_단위수량1_단위수량산출서" xfId="8985" xr:uid="{00000000-0005-0000-0000-000017170000}"/>
    <cellStyle name="1_tree_은파단위수량_오창수량산출서_수량산출서-11.25_단위수량산출서" xfId="8986" xr:uid="{00000000-0005-0000-0000-000018170000}"/>
    <cellStyle name="1_tree_은파단위수량_오창수량산출서_수량산출서-11.25_도곡단위수량" xfId="8987" xr:uid="{00000000-0005-0000-0000-000019170000}"/>
    <cellStyle name="1_tree_은파단위수량_오창수량산출서_수량산출서-11.25_도곡단위수량_단위수량산출서" xfId="8988" xr:uid="{00000000-0005-0000-0000-00001A170000}"/>
    <cellStyle name="1_tree_은파단위수량_오창수량산출서_수량산출서-11.25_철거단위수량" xfId="8989" xr:uid="{00000000-0005-0000-0000-00001B170000}"/>
    <cellStyle name="1_tree_은파단위수량_오창수량산출서_수량산출서-11.25_철거단위수량_단위수량산출서" xfId="8990" xr:uid="{00000000-0005-0000-0000-00001C170000}"/>
    <cellStyle name="1_tree_은파단위수량_오창수량산출서_수량산출서-11.25_한수단위수량" xfId="8991" xr:uid="{00000000-0005-0000-0000-00001D170000}"/>
    <cellStyle name="1_tree_은파단위수량_오창수량산출서_수량산출서-11.25_한수단위수량_단위수량산출서" xfId="8992" xr:uid="{00000000-0005-0000-0000-00001E170000}"/>
    <cellStyle name="1_tree_은파단위수량_오창수량산출서_수량산출서-1201" xfId="8993" xr:uid="{00000000-0005-0000-0000-00001F170000}"/>
    <cellStyle name="1_tree_은파단위수량_오창수량산출서_수량산출서-1201_단위수량" xfId="8994" xr:uid="{00000000-0005-0000-0000-000020170000}"/>
    <cellStyle name="1_tree_은파단위수량_오창수량산출서_수량산출서-1201_단위수량_단위수량산출서" xfId="8995" xr:uid="{00000000-0005-0000-0000-000021170000}"/>
    <cellStyle name="1_tree_은파단위수량_오창수량산출서_수량산출서-1201_단위수량1" xfId="8996" xr:uid="{00000000-0005-0000-0000-000022170000}"/>
    <cellStyle name="1_tree_은파단위수량_오창수량산출서_수량산출서-1201_단위수량1_단위수량산출서" xfId="8997" xr:uid="{00000000-0005-0000-0000-000023170000}"/>
    <cellStyle name="1_tree_은파단위수량_오창수량산출서_수량산출서-1201_단위수량산출서" xfId="8998" xr:uid="{00000000-0005-0000-0000-000024170000}"/>
    <cellStyle name="1_tree_은파단위수량_오창수량산출서_수량산출서-1201_도곡단위수량" xfId="8999" xr:uid="{00000000-0005-0000-0000-000025170000}"/>
    <cellStyle name="1_tree_은파단위수량_오창수량산출서_수량산출서-1201_도곡단위수량_단위수량산출서" xfId="9000" xr:uid="{00000000-0005-0000-0000-000026170000}"/>
    <cellStyle name="1_tree_은파단위수량_오창수량산출서_수량산출서-1201_철거단위수량" xfId="9001" xr:uid="{00000000-0005-0000-0000-000027170000}"/>
    <cellStyle name="1_tree_은파단위수량_오창수량산출서_수량산출서-1201_철거단위수량_단위수량산출서" xfId="9002" xr:uid="{00000000-0005-0000-0000-000028170000}"/>
    <cellStyle name="1_tree_은파단위수량_오창수량산출서_수량산출서-1201_한수단위수량" xfId="9003" xr:uid="{00000000-0005-0000-0000-000029170000}"/>
    <cellStyle name="1_tree_은파단위수량_오창수량산출서_수량산출서-1201_한수단위수량_단위수량산출서" xfId="9004" xr:uid="{00000000-0005-0000-0000-00002A170000}"/>
    <cellStyle name="1_tree_은파단위수량_오창수량산출서_시설물단위수량" xfId="9005" xr:uid="{00000000-0005-0000-0000-00002B170000}"/>
    <cellStyle name="1_tree_은파단위수량_오창수량산출서_시설물단위수량_단위수량산출서" xfId="9006" xr:uid="{00000000-0005-0000-0000-00002C170000}"/>
    <cellStyle name="1_tree_은파단위수량_오창수량산출서_시설물단위수량1" xfId="9007" xr:uid="{00000000-0005-0000-0000-00002D170000}"/>
    <cellStyle name="1_tree_은파단위수량_오창수량산출서_시설물단위수량1_단위수량산출서" xfId="9008" xr:uid="{00000000-0005-0000-0000-00002E170000}"/>
    <cellStyle name="1_tree_은파단위수량_오창수량산출서_시설물단위수량1_시설물단위수량" xfId="9009" xr:uid="{00000000-0005-0000-0000-00002F170000}"/>
    <cellStyle name="1_tree_은파단위수량_오창수량산출서_시설물단위수량1_시설물단위수량_단위수량산출서" xfId="9010" xr:uid="{00000000-0005-0000-0000-000030170000}"/>
    <cellStyle name="1_tree_은파단위수량_오창수량산출서_철거단위수량" xfId="9011" xr:uid="{00000000-0005-0000-0000-000031170000}"/>
    <cellStyle name="1_tree_은파단위수량_오창수량산출서_철거단위수량_단위수량산출서" xfId="9012" xr:uid="{00000000-0005-0000-0000-000032170000}"/>
    <cellStyle name="1_tree_은파단위수량_오창수량산출서_한수단위수량" xfId="9013" xr:uid="{00000000-0005-0000-0000-000033170000}"/>
    <cellStyle name="1_tree_은파단위수량_오창수량산출서_한수단위수량_단위수량산출서" xfId="9014" xr:uid="{00000000-0005-0000-0000-000034170000}"/>
    <cellStyle name="1_tree_은파단위수량_철거단위수량" xfId="9015" xr:uid="{00000000-0005-0000-0000-000035170000}"/>
    <cellStyle name="1_tree_은파단위수량_철거단위수량_단위수량산출서" xfId="9016" xr:uid="{00000000-0005-0000-0000-000036170000}"/>
    <cellStyle name="1_tree_은파단위수량_포장단위수량" xfId="9017" xr:uid="{00000000-0005-0000-0000-000037170000}"/>
    <cellStyle name="1_tree_은파단위수량_포장단위수량_단위수량산출서" xfId="9018" xr:uid="{00000000-0005-0000-0000-000038170000}"/>
    <cellStyle name="1_tree_은파단위수량_한수단위수량" xfId="9019" xr:uid="{00000000-0005-0000-0000-000039170000}"/>
    <cellStyle name="1_tree_은파단위수량_한수단위수량_단위수량산출서" xfId="9020" xr:uid="{00000000-0005-0000-0000-00003A170000}"/>
    <cellStyle name="1_tree_은파수량집계" xfId="9021" xr:uid="{00000000-0005-0000-0000-00003B170000}"/>
    <cellStyle name="1_tree_은파수량집계_단위수량산출서" xfId="9022" xr:uid="{00000000-0005-0000-0000-00003C170000}"/>
    <cellStyle name="1_tree_이식수목수량산출" xfId="9023" xr:uid="{00000000-0005-0000-0000-00003D170000}"/>
    <cellStyle name="1_tree_이식수목수량산출_단위수량산출서" xfId="9024" xr:uid="{00000000-0005-0000-0000-00003E170000}"/>
    <cellStyle name="1_tree_이식수목집계표" xfId="9025" xr:uid="{00000000-0005-0000-0000-00003F170000}"/>
    <cellStyle name="1_tree_조경포장,관로시설" xfId="9026" xr:uid="{00000000-0005-0000-0000-000040170000}"/>
    <cellStyle name="1_tree_조경포장,관로시설_단위수량" xfId="9027" xr:uid="{00000000-0005-0000-0000-000041170000}"/>
    <cellStyle name="1_tree_조경포장,관로시설_단위수량_단위수량산출서" xfId="9028" xr:uid="{00000000-0005-0000-0000-000042170000}"/>
    <cellStyle name="1_tree_조경포장,관로시설_단위수량1" xfId="9029" xr:uid="{00000000-0005-0000-0000-000043170000}"/>
    <cellStyle name="1_tree_조경포장,관로시설_단위수량1_단위수량산출서" xfId="9030" xr:uid="{00000000-0005-0000-0000-000044170000}"/>
    <cellStyle name="1_tree_조경포장,관로시설_단위수량산출서" xfId="9031" xr:uid="{00000000-0005-0000-0000-000045170000}"/>
    <cellStyle name="1_tree_조경포장,관로시설_도곡단위수량" xfId="9032" xr:uid="{00000000-0005-0000-0000-000046170000}"/>
    <cellStyle name="1_tree_조경포장,관로시설_도곡단위수량_단위수량산출서" xfId="9033" xr:uid="{00000000-0005-0000-0000-000047170000}"/>
    <cellStyle name="1_tree_조경포장,관로시설_수량산출서-11.25" xfId="9034" xr:uid="{00000000-0005-0000-0000-000048170000}"/>
    <cellStyle name="1_tree_조경포장,관로시설_수량산출서-11.25_단위수량" xfId="9035" xr:uid="{00000000-0005-0000-0000-000049170000}"/>
    <cellStyle name="1_tree_조경포장,관로시설_수량산출서-11.25_단위수량_단위수량산출서" xfId="9036" xr:uid="{00000000-0005-0000-0000-00004A170000}"/>
    <cellStyle name="1_tree_조경포장,관로시설_수량산출서-11.25_단위수량1" xfId="9037" xr:uid="{00000000-0005-0000-0000-00004B170000}"/>
    <cellStyle name="1_tree_조경포장,관로시설_수량산출서-11.25_단위수량1_단위수량산출서" xfId="9038" xr:uid="{00000000-0005-0000-0000-00004C170000}"/>
    <cellStyle name="1_tree_조경포장,관로시설_수량산출서-11.25_단위수량산출서" xfId="9039" xr:uid="{00000000-0005-0000-0000-00004D170000}"/>
    <cellStyle name="1_tree_조경포장,관로시설_수량산출서-11.25_도곡단위수량" xfId="9040" xr:uid="{00000000-0005-0000-0000-00004E170000}"/>
    <cellStyle name="1_tree_조경포장,관로시설_수량산출서-11.25_도곡단위수량_단위수량산출서" xfId="9041" xr:uid="{00000000-0005-0000-0000-00004F170000}"/>
    <cellStyle name="1_tree_조경포장,관로시설_수량산출서-11.25_철거단위수량" xfId="9042" xr:uid="{00000000-0005-0000-0000-000050170000}"/>
    <cellStyle name="1_tree_조경포장,관로시설_수량산출서-11.25_철거단위수량_단위수량산출서" xfId="9043" xr:uid="{00000000-0005-0000-0000-000051170000}"/>
    <cellStyle name="1_tree_조경포장,관로시설_수량산출서-11.25_한수단위수량" xfId="9044" xr:uid="{00000000-0005-0000-0000-000052170000}"/>
    <cellStyle name="1_tree_조경포장,관로시설_수량산출서-11.25_한수단위수량_단위수량산출서" xfId="9045" xr:uid="{00000000-0005-0000-0000-000053170000}"/>
    <cellStyle name="1_tree_조경포장,관로시설_수량산출서-1201" xfId="9046" xr:uid="{00000000-0005-0000-0000-000054170000}"/>
    <cellStyle name="1_tree_조경포장,관로시설_수량산출서-1201_단위수량" xfId="9047" xr:uid="{00000000-0005-0000-0000-000055170000}"/>
    <cellStyle name="1_tree_조경포장,관로시설_수량산출서-1201_단위수량_단위수량산출서" xfId="9048" xr:uid="{00000000-0005-0000-0000-000056170000}"/>
    <cellStyle name="1_tree_조경포장,관로시설_수량산출서-1201_단위수량1" xfId="9049" xr:uid="{00000000-0005-0000-0000-000057170000}"/>
    <cellStyle name="1_tree_조경포장,관로시설_수량산출서-1201_단위수량1_단위수량산출서" xfId="9050" xr:uid="{00000000-0005-0000-0000-000058170000}"/>
    <cellStyle name="1_tree_조경포장,관로시설_수량산출서-1201_단위수량산출서" xfId="9051" xr:uid="{00000000-0005-0000-0000-000059170000}"/>
    <cellStyle name="1_tree_조경포장,관로시설_수량산출서-1201_도곡단위수량" xfId="9052" xr:uid="{00000000-0005-0000-0000-00005A170000}"/>
    <cellStyle name="1_tree_조경포장,관로시설_수량산출서-1201_도곡단위수량_단위수량산출서" xfId="9053" xr:uid="{00000000-0005-0000-0000-00005B170000}"/>
    <cellStyle name="1_tree_조경포장,관로시설_수량산출서-1201_철거단위수량" xfId="9054" xr:uid="{00000000-0005-0000-0000-00005C170000}"/>
    <cellStyle name="1_tree_조경포장,관로시설_수량산출서-1201_철거단위수량_단위수량산출서" xfId="9055" xr:uid="{00000000-0005-0000-0000-00005D170000}"/>
    <cellStyle name="1_tree_조경포장,관로시설_수량산출서-1201_한수단위수량" xfId="9056" xr:uid="{00000000-0005-0000-0000-00005E170000}"/>
    <cellStyle name="1_tree_조경포장,관로시설_수량산출서-1201_한수단위수량_단위수량산출서" xfId="9057" xr:uid="{00000000-0005-0000-0000-00005F170000}"/>
    <cellStyle name="1_tree_조경포장,관로시설_시설물단위수량" xfId="9058" xr:uid="{00000000-0005-0000-0000-000060170000}"/>
    <cellStyle name="1_tree_조경포장,관로시설_시설물단위수량_단위수량산출서" xfId="9059" xr:uid="{00000000-0005-0000-0000-000061170000}"/>
    <cellStyle name="1_tree_조경포장,관로시설_시설물단위수량1" xfId="9060" xr:uid="{00000000-0005-0000-0000-000062170000}"/>
    <cellStyle name="1_tree_조경포장,관로시설_시설물단위수량1_단위수량산출서" xfId="9061" xr:uid="{00000000-0005-0000-0000-000063170000}"/>
    <cellStyle name="1_tree_조경포장,관로시설_시설물단위수량1_시설물단위수량" xfId="9062" xr:uid="{00000000-0005-0000-0000-000064170000}"/>
    <cellStyle name="1_tree_조경포장,관로시설_시설물단위수량1_시설물단위수량_단위수량산출서" xfId="9063" xr:uid="{00000000-0005-0000-0000-000065170000}"/>
    <cellStyle name="1_tree_조경포장,관로시설_오창수량산출서" xfId="9064" xr:uid="{00000000-0005-0000-0000-000066170000}"/>
    <cellStyle name="1_tree_조경포장,관로시설_오창수량산출서_단위수량" xfId="9065" xr:uid="{00000000-0005-0000-0000-000067170000}"/>
    <cellStyle name="1_tree_조경포장,관로시설_오창수량산출서_단위수량_단위수량산출서" xfId="9066" xr:uid="{00000000-0005-0000-0000-000068170000}"/>
    <cellStyle name="1_tree_조경포장,관로시설_오창수량산출서_단위수량1" xfId="9067" xr:uid="{00000000-0005-0000-0000-000069170000}"/>
    <cellStyle name="1_tree_조경포장,관로시설_오창수량산출서_단위수량1_단위수량산출서" xfId="9068" xr:uid="{00000000-0005-0000-0000-00006A170000}"/>
    <cellStyle name="1_tree_조경포장,관로시설_오창수량산출서_단위수량산출서" xfId="9069" xr:uid="{00000000-0005-0000-0000-00006B170000}"/>
    <cellStyle name="1_tree_조경포장,관로시설_오창수량산출서_도곡단위수량" xfId="9070" xr:uid="{00000000-0005-0000-0000-00006C170000}"/>
    <cellStyle name="1_tree_조경포장,관로시설_오창수량산출서_도곡단위수량_단위수량산출서" xfId="9071" xr:uid="{00000000-0005-0000-0000-00006D170000}"/>
    <cellStyle name="1_tree_조경포장,관로시설_오창수량산출서_수량산출서-11.25" xfId="9072" xr:uid="{00000000-0005-0000-0000-00006E170000}"/>
    <cellStyle name="1_tree_조경포장,관로시설_오창수량산출서_수량산출서-11.25_단위수량" xfId="9073" xr:uid="{00000000-0005-0000-0000-00006F170000}"/>
    <cellStyle name="1_tree_조경포장,관로시설_오창수량산출서_수량산출서-11.25_단위수량_단위수량산출서" xfId="9074" xr:uid="{00000000-0005-0000-0000-000070170000}"/>
    <cellStyle name="1_tree_조경포장,관로시설_오창수량산출서_수량산출서-11.25_단위수량1" xfId="9075" xr:uid="{00000000-0005-0000-0000-000071170000}"/>
    <cellStyle name="1_tree_조경포장,관로시설_오창수량산출서_수량산출서-11.25_단위수량1_단위수량산출서" xfId="9076" xr:uid="{00000000-0005-0000-0000-000072170000}"/>
    <cellStyle name="1_tree_조경포장,관로시설_오창수량산출서_수량산출서-11.25_단위수량산출서" xfId="9077" xr:uid="{00000000-0005-0000-0000-000073170000}"/>
    <cellStyle name="1_tree_조경포장,관로시설_오창수량산출서_수량산출서-11.25_도곡단위수량" xfId="9078" xr:uid="{00000000-0005-0000-0000-000074170000}"/>
    <cellStyle name="1_tree_조경포장,관로시설_오창수량산출서_수량산출서-11.25_도곡단위수량_단위수량산출서" xfId="9079" xr:uid="{00000000-0005-0000-0000-000075170000}"/>
    <cellStyle name="1_tree_조경포장,관로시설_오창수량산출서_수량산출서-11.25_철거단위수량" xfId="9080" xr:uid="{00000000-0005-0000-0000-000076170000}"/>
    <cellStyle name="1_tree_조경포장,관로시설_오창수량산출서_수량산출서-11.25_철거단위수량_단위수량산출서" xfId="9081" xr:uid="{00000000-0005-0000-0000-000077170000}"/>
    <cellStyle name="1_tree_조경포장,관로시설_오창수량산출서_수량산출서-11.25_한수단위수량" xfId="9082" xr:uid="{00000000-0005-0000-0000-000078170000}"/>
    <cellStyle name="1_tree_조경포장,관로시설_오창수량산출서_수량산출서-11.25_한수단위수량_단위수량산출서" xfId="9083" xr:uid="{00000000-0005-0000-0000-000079170000}"/>
    <cellStyle name="1_tree_조경포장,관로시설_오창수량산출서_수량산출서-1201" xfId="9084" xr:uid="{00000000-0005-0000-0000-00007A170000}"/>
    <cellStyle name="1_tree_조경포장,관로시설_오창수량산출서_수량산출서-1201_단위수량" xfId="9085" xr:uid="{00000000-0005-0000-0000-00007B170000}"/>
    <cellStyle name="1_tree_조경포장,관로시설_오창수량산출서_수량산출서-1201_단위수량_단위수량산출서" xfId="9086" xr:uid="{00000000-0005-0000-0000-00007C170000}"/>
    <cellStyle name="1_tree_조경포장,관로시설_오창수량산출서_수량산출서-1201_단위수량1" xfId="9087" xr:uid="{00000000-0005-0000-0000-00007D170000}"/>
    <cellStyle name="1_tree_조경포장,관로시설_오창수량산출서_수량산출서-1201_단위수량1_단위수량산출서" xfId="9088" xr:uid="{00000000-0005-0000-0000-00007E170000}"/>
    <cellStyle name="1_tree_조경포장,관로시설_오창수량산출서_수량산출서-1201_단위수량산출서" xfId="9089" xr:uid="{00000000-0005-0000-0000-00007F170000}"/>
    <cellStyle name="1_tree_조경포장,관로시설_오창수량산출서_수량산출서-1201_도곡단위수량" xfId="9090" xr:uid="{00000000-0005-0000-0000-000080170000}"/>
    <cellStyle name="1_tree_조경포장,관로시설_오창수량산출서_수량산출서-1201_도곡단위수량_단위수량산출서" xfId="9091" xr:uid="{00000000-0005-0000-0000-000081170000}"/>
    <cellStyle name="1_tree_조경포장,관로시설_오창수량산출서_수량산출서-1201_철거단위수량" xfId="9092" xr:uid="{00000000-0005-0000-0000-000082170000}"/>
    <cellStyle name="1_tree_조경포장,관로시설_오창수량산출서_수량산출서-1201_철거단위수량_단위수량산출서" xfId="9093" xr:uid="{00000000-0005-0000-0000-000083170000}"/>
    <cellStyle name="1_tree_조경포장,관로시설_오창수량산출서_수량산출서-1201_한수단위수량" xfId="9094" xr:uid="{00000000-0005-0000-0000-000084170000}"/>
    <cellStyle name="1_tree_조경포장,관로시설_오창수량산출서_수량산출서-1201_한수단위수량_단위수량산출서" xfId="9095" xr:uid="{00000000-0005-0000-0000-000085170000}"/>
    <cellStyle name="1_tree_조경포장,관로시설_오창수량산출서_시설물단위수량" xfId="9096" xr:uid="{00000000-0005-0000-0000-000086170000}"/>
    <cellStyle name="1_tree_조경포장,관로시설_오창수량산출서_시설물단위수량_단위수량산출서" xfId="9097" xr:uid="{00000000-0005-0000-0000-000087170000}"/>
    <cellStyle name="1_tree_조경포장,관로시설_오창수량산출서_시설물단위수량1" xfId="9098" xr:uid="{00000000-0005-0000-0000-000088170000}"/>
    <cellStyle name="1_tree_조경포장,관로시설_오창수량산출서_시설물단위수량1_단위수량산출서" xfId="9099" xr:uid="{00000000-0005-0000-0000-000089170000}"/>
    <cellStyle name="1_tree_조경포장,관로시설_오창수량산출서_시설물단위수량1_시설물단위수량" xfId="9100" xr:uid="{00000000-0005-0000-0000-00008A170000}"/>
    <cellStyle name="1_tree_조경포장,관로시설_오창수량산출서_시설물단위수량1_시설물단위수량_단위수량산출서" xfId="9101" xr:uid="{00000000-0005-0000-0000-00008B170000}"/>
    <cellStyle name="1_tree_조경포장,관로시설_오창수량산출서_철거단위수량" xfId="9102" xr:uid="{00000000-0005-0000-0000-00008C170000}"/>
    <cellStyle name="1_tree_조경포장,관로시설_오창수량산출서_철거단위수량_단위수량산출서" xfId="9103" xr:uid="{00000000-0005-0000-0000-00008D170000}"/>
    <cellStyle name="1_tree_조경포장,관로시설_오창수량산출서_한수단위수량" xfId="9104" xr:uid="{00000000-0005-0000-0000-00008E170000}"/>
    <cellStyle name="1_tree_조경포장,관로시설_오창수량산출서_한수단위수량_단위수량산출서" xfId="9105" xr:uid="{00000000-0005-0000-0000-00008F170000}"/>
    <cellStyle name="1_tree_조경포장,관로시설_철거단위수량" xfId="9106" xr:uid="{00000000-0005-0000-0000-000090170000}"/>
    <cellStyle name="1_tree_조경포장,관로시설_철거단위수량_단위수량산출서" xfId="9107" xr:uid="{00000000-0005-0000-0000-000091170000}"/>
    <cellStyle name="1_tree_조경포장,관로시설_한수단위수량" xfId="9108" xr:uid="{00000000-0005-0000-0000-000092170000}"/>
    <cellStyle name="1_tree_조경포장,관로시설_한수단위수량_단위수량산출서" xfId="9109" xr:uid="{00000000-0005-0000-0000-000093170000}"/>
    <cellStyle name="1_tree_철거단위수량" xfId="9110" xr:uid="{00000000-0005-0000-0000-000094170000}"/>
    <cellStyle name="1_tree_철거단위수량_단위수량산출서" xfId="9111" xr:uid="{00000000-0005-0000-0000-000095170000}"/>
    <cellStyle name="1_tree_총괄" xfId="9112" xr:uid="{00000000-0005-0000-0000-000096170000}"/>
    <cellStyle name="1_tree_총괄내역0518" xfId="9113" xr:uid="{00000000-0005-0000-0000-000097170000}"/>
    <cellStyle name="1_tree_총괄내역0518_구로리설계예산서1029" xfId="9114" xr:uid="{00000000-0005-0000-0000-000098170000}"/>
    <cellStyle name="1_tree_총괄내역0518_구로리설계예산서1118준공" xfId="9115" xr:uid="{00000000-0005-0000-0000-000099170000}"/>
    <cellStyle name="1_tree_총괄내역0518_구로리설계예산서조경" xfId="9116" xr:uid="{00000000-0005-0000-0000-00009A170000}"/>
    <cellStyle name="1_tree_총괄내역0518_구로리어린이공원예산서(조경)1125" xfId="9117" xr:uid="{00000000-0005-0000-0000-00009B170000}"/>
    <cellStyle name="1_tree_총괄내역0518_내역서" xfId="9118" xr:uid="{00000000-0005-0000-0000-00009C170000}"/>
    <cellStyle name="1_tree_총괄내역0518_노임단가표" xfId="9119" xr:uid="{00000000-0005-0000-0000-00009D170000}"/>
    <cellStyle name="1_tree_총괄내역0518_수도권매립지" xfId="9120" xr:uid="{00000000-0005-0000-0000-00009E170000}"/>
    <cellStyle name="1_tree_총괄내역0518_수도권매립지1004(발주용)" xfId="9121" xr:uid="{00000000-0005-0000-0000-00009F170000}"/>
    <cellStyle name="1_tree_총괄내역0518_일신건영설계예산서(0211)" xfId="9122" xr:uid="{00000000-0005-0000-0000-0000A0170000}"/>
    <cellStyle name="1_tree_총괄내역0518_일위대가" xfId="9123" xr:uid="{00000000-0005-0000-0000-0000A1170000}"/>
    <cellStyle name="1_tree_총괄내역0518_자재단가표" xfId="9124" xr:uid="{00000000-0005-0000-0000-0000A2170000}"/>
    <cellStyle name="1_tree_총괄내역0518_장안초등학교내역0814" xfId="9125" xr:uid="{00000000-0005-0000-0000-0000A3170000}"/>
    <cellStyle name="1_tree_최종1스포츠집계" xfId="9126" xr:uid="{00000000-0005-0000-0000-0000A4170000}"/>
    <cellStyle name="1_tree_터미널1" xfId="9127" xr:uid="{00000000-0005-0000-0000-0000A5170000}"/>
    <cellStyle name="1_tree_터미널1_1" xfId="9128" xr:uid="{00000000-0005-0000-0000-0000A6170000}"/>
    <cellStyle name="1_tree_터미널1-0" xfId="9129" xr:uid="{00000000-0005-0000-0000-0000A7170000}"/>
    <cellStyle name="1_tree_터미널1-0_단위수량산출서" xfId="9130" xr:uid="{00000000-0005-0000-0000-0000A8170000}"/>
    <cellStyle name="1_tree_터미널1-0_쌍용수량0905" xfId="9131" xr:uid="{00000000-0005-0000-0000-0000A9170000}"/>
    <cellStyle name="1_tree_터미널1-0_쌍용수량0905_단위수량산출서" xfId="9132" xr:uid="{00000000-0005-0000-0000-0000AA170000}"/>
    <cellStyle name="1_tree_터미널2" xfId="9133" xr:uid="{00000000-0005-0000-0000-0000AB170000}"/>
    <cellStyle name="1_tree_터미널2_골프장수목" xfId="9134" xr:uid="{00000000-0005-0000-0000-0000AC170000}"/>
    <cellStyle name="1_tree_터미널2_수량집계표" xfId="9135" xr:uid="{00000000-0005-0000-0000-0000AD170000}"/>
    <cellStyle name="1_tree_터미널2_수량총괄표" xfId="9136" xr:uid="{00000000-0005-0000-0000-0000AE170000}"/>
    <cellStyle name="1_tree_터미널2_용평수량집계" xfId="9137" xr:uid="{00000000-0005-0000-0000-0000AF170000}"/>
    <cellStyle name="1_tree_포장단위수량" xfId="9138" xr:uid="{00000000-0005-0000-0000-0000B0170000}"/>
    <cellStyle name="1_tree_포장단위수량_단위수량산출서" xfId="9139" xr:uid="{00000000-0005-0000-0000-0000B1170000}"/>
    <cellStyle name="1_tree_한수단위수량" xfId="9140" xr:uid="{00000000-0005-0000-0000-0000B2170000}"/>
    <cellStyle name="1_tree_한수단위수량_단위수량산출서" xfId="9141" xr:uid="{00000000-0005-0000-0000-0000B3170000}"/>
    <cellStyle name="1_tree_한풍단위수량" xfId="9142" xr:uid="{00000000-0005-0000-0000-0000B4170000}"/>
    <cellStyle name="1_tree_한풍단위수량_골프장수목" xfId="9143" xr:uid="{00000000-0005-0000-0000-0000B5170000}"/>
    <cellStyle name="1_tree_한풍단위수량_수량집계표" xfId="9144" xr:uid="{00000000-0005-0000-0000-0000B6170000}"/>
    <cellStyle name="1_tree_한풍단위수량_수량총괄표" xfId="9145" xr:uid="{00000000-0005-0000-0000-0000B7170000}"/>
    <cellStyle name="1_tree_한풍단위수량_용평수량집계" xfId="9146" xr:uid="{00000000-0005-0000-0000-0000B8170000}"/>
    <cellStyle name="1_tree_한풍집계" xfId="9147" xr:uid="{00000000-0005-0000-0000-0000B9170000}"/>
    <cellStyle name="1_tree_한풍집계_견적대비및수량총괄표" xfId="9148" xr:uid="{00000000-0005-0000-0000-0000BA170000}"/>
    <cellStyle name="1_tree_한풍집계_골프장수목" xfId="9149" xr:uid="{00000000-0005-0000-0000-0000BB170000}"/>
    <cellStyle name="1_tree_한풍집계_단위수량산출" xfId="9150" xr:uid="{00000000-0005-0000-0000-0000BC170000}"/>
    <cellStyle name="1_tree_한풍집계_수량집계표" xfId="9151" xr:uid="{00000000-0005-0000-0000-0000BD170000}"/>
    <cellStyle name="1_tree_한풍집계_수량총괄표" xfId="9152" xr:uid="{00000000-0005-0000-0000-0000BE170000}"/>
    <cellStyle name="1_tree_한풍집계_수원수량집계(7.13)" xfId="9153" xr:uid="{00000000-0005-0000-0000-0000BF170000}"/>
    <cellStyle name="1_tree_한풍집계_수원수량집계(7.31)" xfId="9154" xr:uid="{00000000-0005-0000-0000-0000C0170000}"/>
    <cellStyle name="1_tree_한풍집계_수원수량집계(스포츠)" xfId="9155" xr:uid="{00000000-0005-0000-0000-0000C1170000}"/>
    <cellStyle name="1_tree_한풍집계_쌍용수량0905" xfId="9156" xr:uid="{00000000-0005-0000-0000-0000C2170000}"/>
    <cellStyle name="1_tree_한풍집계_쌍용수량0905_단위수량산출서" xfId="9157" xr:uid="{00000000-0005-0000-0000-0000C3170000}"/>
    <cellStyle name="1_tree_한풍집계_쌍용수량집계" xfId="9158" xr:uid="{00000000-0005-0000-0000-0000C4170000}"/>
    <cellStyle name="1_tree_한풍집계_용평수량집계" xfId="9159" xr:uid="{00000000-0005-0000-0000-0000C5170000}"/>
    <cellStyle name="1_tree_한풍집계_이식수목수량산출" xfId="9160" xr:uid="{00000000-0005-0000-0000-0000C6170000}"/>
    <cellStyle name="1_tree_한풍집계_이식수목수량산출_단위수량산출서" xfId="9161" xr:uid="{00000000-0005-0000-0000-0000C7170000}"/>
    <cellStyle name="1_tree_한풍집계_이식수목집계표" xfId="9162" xr:uid="{00000000-0005-0000-0000-0000C8170000}"/>
    <cellStyle name="1_tree_한풍집계_터미널1" xfId="9163" xr:uid="{00000000-0005-0000-0000-0000C9170000}"/>
    <cellStyle name="1_tree_한풍집계_터미널1_1" xfId="9164" xr:uid="{00000000-0005-0000-0000-0000CA170000}"/>
    <cellStyle name="1_tree_한풍집계_터미널2" xfId="9165" xr:uid="{00000000-0005-0000-0000-0000CB170000}"/>
    <cellStyle name="1_tree_한풍집계_터미널2_골프장수목" xfId="9166" xr:uid="{00000000-0005-0000-0000-0000CC170000}"/>
    <cellStyle name="1_tree_한풍집계_터미널2_수량집계표" xfId="9167" xr:uid="{00000000-0005-0000-0000-0000CD170000}"/>
    <cellStyle name="1_tree_한풍집계_터미널2_수량총괄표" xfId="9168" xr:uid="{00000000-0005-0000-0000-0000CE170000}"/>
    <cellStyle name="1_tree_한풍집계_터미널2_용평수량집계" xfId="9169" xr:uid="{00000000-0005-0000-0000-0000CF170000}"/>
    <cellStyle name="1_tree_휴게시설" xfId="9170" xr:uid="{00000000-0005-0000-0000-0000D0170000}"/>
    <cellStyle name="1_tree_휴게시설_단위수량" xfId="9171" xr:uid="{00000000-0005-0000-0000-0000D1170000}"/>
    <cellStyle name="1_tree_휴게시설_단위수량_단위수량산출서" xfId="9172" xr:uid="{00000000-0005-0000-0000-0000D2170000}"/>
    <cellStyle name="1_tree_휴게시설_단위수량1" xfId="9173" xr:uid="{00000000-0005-0000-0000-0000D3170000}"/>
    <cellStyle name="1_tree_휴게시설_단위수량1_단위수량산출서" xfId="9174" xr:uid="{00000000-0005-0000-0000-0000D4170000}"/>
    <cellStyle name="1_tree_휴게시설_단위수량산출서" xfId="9175" xr:uid="{00000000-0005-0000-0000-0000D5170000}"/>
    <cellStyle name="1_tree_휴게시설_도곡단위수량" xfId="9176" xr:uid="{00000000-0005-0000-0000-0000D6170000}"/>
    <cellStyle name="1_tree_휴게시설_도곡단위수량_단위수량산출서" xfId="9177" xr:uid="{00000000-0005-0000-0000-0000D7170000}"/>
    <cellStyle name="1_tree_휴게시설_수량산출서-11.25" xfId="9178" xr:uid="{00000000-0005-0000-0000-0000D8170000}"/>
    <cellStyle name="1_tree_휴게시설_수량산출서-11.25_단위수량" xfId="9179" xr:uid="{00000000-0005-0000-0000-0000D9170000}"/>
    <cellStyle name="1_tree_휴게시설_수량산출서-11.25_단위수량_단위수량산출서" xfId="9180" xr:uid="{00000000-0005-0000-0000-0000DA170000}"/>
    <cellStyle name="1_tree_휴게시설_수량산출서-11.25_단위수량1" xfId="9181" xr:uid="{00000000-0005-0000-0000-0000DB170000}"/>
    <cellStyle name="1_tree_휴게시설_수량산출서-11.25_단위수량1_단위수량산출서" xfId="9182" xr:uid="{00000000-0005-0000-0000-0000DC170000}"/>
    <cellStyle name="1_tree_휴게시설_수량산출서-11.25_단위수량산출서" xfId="9183" xr:uid="{00000000-0005-0000-0000-0000DD170000}"/>
    <cellStyle name="1_tree_휴게시설_수량산출서-11.25_도곡단위수량" xfId="9184" xr:uid="{00000000-0005-0000-0000-0000DE170000}"/>
    <cellStyle name="1_tree_휴게시설_수량산출서-11.25_도곡단위수량_단위수량산출서" xfId="9185" xr:uid="{00000000-0005-0000-0000-0000DF170000}"/>
    <cellStyle name="1_tree_휴게시설_수량산출서-11.25_철거단위수량" xfId="9186" xr:uid="{00000000-0005-0000-0000-0000E0170000}"/>
    <cellStyle name="1_tree_휴게시설_수량산출서-11.25_철거단위수량_단위수량산출서" xfId="9187" xr:uid="{00000000-0005-0000-0000-0000E1170000}"/>
    <cellStyle name="1_tree_휴게시설_수량산출서-11.25_한수단위수량" xfId="9188" xr:uid="{00000000-0005-0000-0000-0000E2170000}"/>
    <cellStyle name="1_tree_휴게시설_수량산출서-11.25_한수단위수량_단위수량산출서" xfId="9189" xr:uid="{00000000-0005-0000-0000-0000E3170000}"/>
    <cellStyle name="1_tree_휴게시설_수량산출서-1201" xfId="9190" xr:uid="{00000000-0005-0000-0000-0000E4170000}"/>
    <cellStyle name="1_tree_휴게시설_수량산출서-1201_단위수량" xfId="9191" xr:uid="{00000000-0005-0000-0000-0000E5170000}"/>
    <cellStyle name="1_tree_휴게시설_수량산출서-1201_단위수량_단위수량산출서" xfId="9192" xr:uid="{00000000-0005-0000-0000-0000E6170000}"/>
    <cellStyle name="1_tree_휴게시설_수량산출서-1201_단위수량1" xfId="9193" xr:uid="{00000000-0005-0000-0000-0000E7170000}"/>
    <cellStyle name="1_tree_휴게시설_수량산출서-1201_단위수량1_단위수량산출서" xfId="9194" xr:uid="{00000000-0005-0000-0000-0000E8170000}"/>
    <cellStyle name="1_tree_휴게시설_수량산출서-1201_단위수량산출서" xfId="9195" xr:uid="{00000000-0005-0000-0000-0000E9170000}"/>
    <cellStyle name="1_tree_휴게시설_수량산출서-1201_도곡단위수량" xfId="9196" xr:uid="{00000000-0005-0000-0000-0000EA170000}"/>
    <cellStyle name="1_tree_휴게시설_수량산출서-1201_도곡단위수량_단위수량산출서" xfId="9197" xr:uid="{00000000-0005-0000-0000-0000EB170000}"/>
    <cellStyle name="1_tree_휴게시설_수량산출서-1201_철거단위수량" xfId="9198" xr:uid="{00000000-0005-0000-0000-0000EC170000}"/>
    <cellStyle name="1_tree_휴게시설_수량산출서-1201_철거단위수량_단위수량산출서" xfId="9199" xr:uid="{00000000-0005-0000-0000-0000ED170000}"/>
    <cellStyle name="1_tree_휴게시설_수량산출서-1201_한수단위수량" xfId="9200" xr:uid="{00000000-0005-0000-0000-0000EE170000}"/>
    <cellStyle name="1_tree_휴게시설_수량산출서-1201_한수단위수량_단위수량산출서" xfId="9201" xr:uid="{00000000-0005-0000-0000-0000EF170000}"/>
    <cellStyle name="1_tree_휴게시설_시설물단위수량" xfId="9202" xr:uid="{00000000-0005-0000-0000-0000F0170000}"/>
    <cellStyle name="1_tree_휴게시설_시설물단위수량_단위수량산출서" xfId="9203" xr:uid="{00000000-0005-0000-0000-0000F1170000}"/>
    <cellStyle name="1_tree_휴게시설_시설물단위수량1" xfId="9204" xr:uid="{00000000-0005-0000-0000-0000F2170000}"/>
    <cellStyle name="1_tree_휴게시설_시설물단위수량1_단위수량산출서" xfId="9205" xr:uid="{00000000-0005-0000-0000-0000F3170000}"/>
    <cellStyle name="1_tree_휴게시설_시설물단위수량1_시설물단위수량" xfId="9206" xr:uid="{00000000-0005-0000-0000-0000F4170000}"/>
    <cellStyle name="1_tree_휴게시설_시설물단위수량1_시설물단위수량_단위수량산출서" xfId="9207" xr:uid="{00000000-0005-0000-0000-0000F5170000}"/>
    <cellStyle name="1_tree_휴게시설_오창수량산출서" xfId="9208" xr:uid="{00000000-0005-0000-0000-0000F6170000}"/>
    <cellStyle name="1_tree_휴게시설_오창수량산출서_단위수량" xfId="9209" xr:uid="{00000000-0005-0000-0000-0000F7170000}"/>
    <cellStyle name="1_tree_휴게시설_오창수량산출서_단위수량_단위수량산출서" xfId="9210" xr:uid="{00000000-0005-0000-0000-0000F8170000}"/>
    <cellStyle name="1_tree_휴게시설_오창수량산출서_단위수량1" xfId="9211" xr:uid="{00000000-0005-0000-0000-0000F9170000}"/>
    <cellStyle name="1_tree_휴게시설_오창수량산출서_단위수량1_단위수량산출서" xfId="9212" xr:uid="{00000000-0005-0000-0000-0000FA170000}"/>
    <cellStyle name="1_tree_휴게시설_오창수량산출서_단위수량산출서" xfId="9213" xr:uid="{00000000-0005-0000-0000-0000FB170000}"/>
    <cellStyle name="1_tree_휴게시설_오창수량산출서_도곡단위수량" xfId="9214" xr:uid="{00000000-0005-0000-0000-0000FC170000}"/>
    <cellStyle name="1_tree_휴게시설_오창수량산출서_도곡단위수량_단위수량산출서" xfId="9215" xr:uid="{00000000-0005-0000-0000-0000FD170000}"/>
    <cellStyle name="1_tree_휴게시설_오창수량산출서_수량산출서-11.25" xfId="9216" xr:uid="{00000000-0005-0000-0000-0000FE170000}"/>
    <cellStyle name="1_tree_휴게시설_오창수량산출서_수량산출서-11.25_단위수량" xfId="9217" xr:uid="{00000000-0005-0000-0000-0000FF170000}"/>
    <cellStyle name="1_tree_휴게시설_오창수량산출서_수량산출서-11.25_단위수량_단위수량산출서" xfId="9218" xr:uid="{00000000-0005-0000-0000-000000180000}"/>
    <cellStyle name="1_tree_휴게시설_오창수량산출서_수량산출서-11.25_단위수량1" xfId="9219" xr:uid="{00000000-0005-0000-0000-000001180000}"/>
    <cellStyle name="1_tree_휴게시설_오창수량산출서_수량산출서-11.25_단위수량1_단위수량산출서" xfId="9220" xr:uid="{00000000-0005-0000-0000-000002180000}"/>
    <cellStyle name="1_tree_휴게시설_오창수량산출서_수량산출서-11.25_단위수량산출서" xfId="9221" xr:uid="{00000000-0005-0000-0000-000003180000}"/>
    <cellStyle name="1_tree_휴게시설_오창수량산출서_수량산출서-11.25_도곡단위수량" xfId="9222" xr:uid="{00000000-0005-0000-0000-000004180000}"/>
    <cellStyle name="1_tree_휴게시설_오창수량산출서_수량산출서-11.25_도곡단위수량_단위수량산출서" xfId="9223" xr:uid="{00000000-0005-0000-0000-000005180000}"/>
    <cellStyle name="1_tree_휴게시설_오창수량산출서_수량산출서-11.25_철거단위수량" xfId="9224" xr:uid="{00000000-0005-0000-0000-000006180000}"/>
    <cellStyle name="1_tree_휴게시설_오창수량산출서_수량산출서-11.25_철거단위수량_단위수량산출서" xfId="9225" xr:uid="{00000000-0005-0000-0000-000007180000}"/>
    <cellStyle name="1_tree_휴게시설_오창수량산출서_수량산출서-11.25_한수단위수량" xfId="9226" xr:uid="{00000000-0005-0000-0000-000008180000}"/>
    <cellStyle name="1_tree_휴게시설_오창수량산출서_수량산출서-11.25_한수단위수량_단위수량산출서" xfId="9227" xr:uid="{00000000-0005-0000-0000-000009180000}"/>
    <cellStyle name="1_tree_휴게시설_오창수량산출서_수량산출서-1201" xfId="9228" xr:uid="{00000000-0005-0000-0000-00000A180000}"/>
    <cellStyle name="1_tree_휴게시설_오창수량산출서_수량산출서-1201_단위수량" xfId="9229" xr:uid="{00000000-0005-0000-0000-00000B180000}"/>
    <cellStyle name="1_tree_휴게시설_오창수량산출서_수량산출서-1201_단위수량_단위수량산출서" xfId="9230" xr:uid="{00000000-0005-0000-0000-00000C180000}"/>
    <cellStyle name="1_tree_휴게시설_오창수량산출서_수량산출서-1201_단위수량1" xfId="9231" xr:uid="{00000000-0005-0000-0000-00000D180000}"/>
    <cellStyle name="1_tree_휴게시설_오창수량산출서_수량산출서-1201_단위수량1_단위수량산출서" xfId="9232" xr:uid="{00000000-0005-0000-0000-00000E180000}"/>
    <cellStyle name="1_tree_휴게시설_오창수량산출서_수량산출서-1201_단위수량산출서" xfId="9233" xr:uid="{00000000-0005-0000-0000-00000F180000}"/>
    <cellStyle name="1_tree_휴게시설_오창수량산출서_수량산출서-1201_도곡단위수량" xfId="9234" xr:uid="{00000000-0005-0000-0000-000010180000}"/>
    <cellStyle name="1_tree_휴게시설_오창수량산출서_수량산출서-1201_도곡단위수량_단위수량산출서" xfId="9235" xr:uid="{00000000-0005-0000-0000-000011180000}"/>
    <cellStyle name="1_tree_휴게시설_오창수량산출서_수량산출서-1201_철거단위수량" xfId="9236" xr:uid="{00000000-0005-0000-0000-000012180000}"/>
    <cellStyle name="1_tree_휴게시설_오창수량산출서_수량산출서-1201_철거단위수량_단위수량산출서" xfId="9237" xr:uid="{00000000-0005-0000-0000-000013180000}"/>
    <cellStyle name="1_tree_휴게시설_오창수량산출서_수량산출서-1201_한수단위수량" xfId="9238" xr:uid="{00000000-0005-0000-0000-000014180000}"/>
    <cellStyle name="1_tree_휴게시설_오창수량산출서_수량산출서-1201_한수단위수량_단위수량산출서" xfId="9239" xr:uid="{00000000-0005-0000-0000-000015180000}"/>
    <cellStyle name="1_tree_휴게시설_오창수량산출서_시설물단위수량" xfId="9240" xr:uid="{00000000-0005-0000-0000-000016180000}"/>
    <cellStyle name="1_tree_휴게시설_오창수량산출서_시설물단위수량_단위수량산출서" xfId="9241" xr:uid="{00000000-0005-0000-0000-000017180000}"/>
    <cellStyle name="1_tree_휴게시설_오창수량산출서_시설물단위수량1" xfId="9242" xr:uid="{00000000-0005-0000-0000-000018180000}"/>
    <cellStyle name="1_tree_휴게시설_오창수량산출서_시설물단위수량1_단위수량산출서" xfId="9243" xr:uid="{00000000-0005-0000-0000-000019180000}"/>
    <cellStyle name="1_tree_휴게시설_오창수량산출서_시설물단위수량1_시설물단위수량" xfId="9244" xr:uid="{00000000-0005-0000-0000-00001A180000}"/>
    <cellStyle name="1_tree_휴게시설_오창수량산출서_시설물단위수량1_시설물단위수량_단위수량산출서" xfId="9245" xr:uid="{00000000-0005-0000-0000-00001B180000}"/>
    <cellStyle name="1_tree_휴게시설_오창수량산출서_철거단위수량" xfId="9246" xr:uid="{00000000-0005-0000-0000-00001C180000}"/>
    <cellStyle name="1_tree_휴게시설_오창수량산출서_철거단위수량_단위수량산출서" xfId="9247" xr:uid="{00000000-0005-0000-0000-00001D180000}"/>
    <cellStyle name="1_tree_휴게시설_오창수량산출서_한수단위수량" xfId="9248" xr:uid="{00000000-0005-0000-0000-00001E180000}"/>
    <cellStyle name="1_tree_휴게시설_오창수량산출서_한수단위수량_단위수량산출서" xfId="9249" xr:uid="{00000000-0005-0000-0000-00001F180000}"/>
    <cellStyle name="1_tree_휴게시설_철거단위수량" xfId="9250" xr:uid="{00000000-0005-0000-0000-000020180000}"/>
    <cellStyle name="1_tree_휴게시설_철거단위수량_단위수량산출서" xfId="9251" xr:uid="{00000000-0005-0000-0000-000021180000}"/>
    <cellStyle name="1_tree_휴게시설_한수단위수량" xfId="9252" xr:uid="{00000000-0005-0000-0000-000022180000}"/>
    <cellStyle name="1_tree_휴게시설_한수단위수량_단위수량산출서" xfId="9253" xr:uid="{00000000-0005-0000-0000-000023180000}"/>
    <cellStyle name="1_TRUNG PMU 5" xfId="1497" xr:uid="{00000000-0005-0000-0000-000024180000}"/>
    <cellStyle name="1_Upper Structure" xfId="9254" xr:uid="{00000000-0005-0000-0000-000025180000}"/>
    <cellStyle name="1_VatLieu 3 cau -NA" xfId="1501" xr:uid="{00000000-0005-0000-0000-000026180000}"/>
    <cellStyle name="1_ÿÿÿÿÿ" xfId="1502" xr:uid="{00000000-0005-0000-0000-000027180000}"/>
    <cellStyle name="1_ÿÿÿÿÿ_1" xfId="1503" xr:uid="{00000000-0005-0000-0000-000028180000}"/>
    <cellStyle name="1_ÿÿÿÿÿ_Book1" xfId="1504" xr:uid="{00000000-0005-0000-0000-000029180000}"/>
    <cellStyle name="1_ÿÿÿÿÿ_DADT-16-11" xfId="9255" xr:uid="{00000000-0005-0000-0000-00002A180000}"/>
    <cellStyle name="1_ÿÿÿÿÿ_dtK0-K3 _22_11_07" xfId="9256" xr:uid="{00000000-0005-0000-0000-00002B180000}"/>
    <cellStyle name="1_ÿÿÿÿÿ_Dutoan-10-6-08-tinh lai chi phi kiem toan" xfId="9257" xr:uid="{00000000-0005-0000-0000-00002C180000}"/>
    <cellStyle name="1_ÿÿÿÿÿ_goi1" xfId="1505" xr:uid="{00000000-0005-0000-0000-00002D180000}"/>
    <cellStyle name="1_ÿÿÿÿÿ_Tong hop DT dieu chinh duong 38-95" xfId="1506" xr:uid="{00000000-0005-0000-0000-00002E180000}"/>
    <cellStyle name="1_견적대비표-수정" xfId="9258" xr:uid="{00000000-0005-0000-0000-00002F180000}"/>
    <cellStyle name="1_과천수량집계" xfId="9259" xr:uid="{00000000-0005-0000-0000-000030180000}"/>
    <cellStyle name="1_단가조사표" xfId="9260" xr:uid="{00000000-0005-0000-0000-000031180000}"/>
    <cellStyle name="1_수원1차" xfId="9261" xr:uid="{00000000-0005-0000-0000-000032180000}"/>
    <cellStyle name="1_수원변경수량산출" xfId="9262" xr:uid="{00000000-0005-0000-0000-000033180000}"/>
    <cellStyle name="1_수원수량집계(7.13)" xfId="9263" xr:uid="{00000000-0005-0000-0000-000034180000}"/>
    <cellStyle name="1_수원수량집계(7.31)" xfId="9264" xr:uid="{00000000-0005-0000-0000-000035180000}"/>
    <cellStyle name="1_수원수량집계(스포츠)" xfId="9265" xr:uid="{00000000-0005-0000-0000-000036180000}"/>
    <cellStyle name="1_시민계략공사" xfId="9266" xr:uid="{00000000-0005-0000-0000-000037180000}"/>
    <cellStyle name="1_시민계략공사_이식" xfId="9267" xr:uid="{00000000-0005-0000-0000-000038180000}"/>
    <cellStyle name="1_시민계략공사_전기-한남" xfId="9268" xr:uid="{00000000-0005-0000-0000-000039180000}"/>
    <cellStyle name="1_시민계략공사_전기-한남_이식" xfId="9269" xr:uid="{00000000-0005-0000-0000-00003A180000}"/>
    <cellStyle name="1_쌍용수량0905" xfId="9270" xr:uid="{00000000-0005-0000-0000-00003B180000}"/>
    <cellStyle name="1_쌍용수량0905_단위수량산출서" xfId="9271" xr:uid="{00000000-0005-0000-0000-00003C180000}"/>
    <cellStyle name="1_쌍용수량집계" xfId="9272" xr:uid="{00000000-0005-0000-0000-00003D180000}"/>
    <cellStyle name="1_용평수량집계" xfId="9273" xr:uid="{00000000-0005-0000-0000-00003E180000}"/>
    <cellStyle name="1_은파수량집계" xfId="9274" xr:uid="{00000000-0005-0000-0000-00003F180000}"/>
    <cellStyle name="1_이식" xfId="9275" xr:uid="{00000000-0005-0000-0000-000040180000}"/>
    <cellStyle name="1_이식수목수량산출" xfId="9276" xr:uid="{00000000-0005-0000-0000-000041180000}"/>
    <cellStyle name="1_이식수목수량산출_단위수량산출서" xfId="9277" xr:uid="{00000000-0005-0000-0000-000042180000}"/>
    <cellStyle name="1_이식수목집계표" xfId="9278" xr:uid="{00000000-0005-0000-0000-000043180000}"/>
    <cellStyle name="1_주차장 수량총괄(25,33)-1" xfId="9279" xr:uid="{00000000-0005-0000-0000-000044180000}"/>
    <cellStyle name="1_최종1스포츠집계" xfId="9280" xr:uid="{00000000-0005-0000-0000-000045180000}"/>
    <cellStyle name="1_최종토목 PMIS" xfId="9281" xr:uid="{00000000-0005-0000-0000-000046180000}"/>
    <cellStyle name="1_터미널1-0" xfId="9282" xr:uid="{00000000-0005-0000-0000-000047180000}"/>
    <cellStyle name="1_터미널1-0_단위수량산출서" xfId="9283" xr:uid="{00000000-0005-0000-0000-000048180000}"/>
    <cellStyle name="1_터미널1-0_쌍용수량0905" xfId="9284" xr:uid="{00000000-0005-0000-0000-000049180000}"/>
    <cellStyle name="1_터미널1-0_쌍용수량0905_단위수량산출서" xfId="9285" xr:uid="{00000000-0005-0000-0000-00004A180000}"/>
    <cellStyle name="1_포항4수량수량서" xfId="9286" xr:uid="{00000000-0005-0000-0000-00004B180000}"/>
    <cellStyle name="1_포항4수량수량서_이식" xfId="9287" xr:uid="{00000000-0005-0000-0000-00004C180000}"/>
    <cellStyle name="1_한풍단위수량" xfId="9288" xr:uid="{00000000-0005-0000-0000-00004D180000}"/>
    <cellStyle name="1_한풍단위수량_골프장수목" xfId="9289" xr:uid="{00000000-0005-0000-0000-00004E180000}"/>
    <cellStyle name="1_한풍단위수량_수량집계표" xfId="9290" xr:uid="{00000000-0005-0000-0000-00004F180000}"/>
    <cellStyle name="1_한풍단위수량_수량총괄표" xfId="9291" xr:uid="{00000000-0005-0000-0000-000050180000}"/>
    <cellStyle name="1_한풍단위수량_용평수량집계" xfId="9292" xr:uid="{00000000-0005-0000-0000-000051180000}"/>
    <cellStyle name="_x0001_1¼„½(" xfId="1507" xr:uid="{00000000-0005-0000-0000-000052180000}"/>
    <cellStyle name="_x0001_1¼½(" xfId="1508" xr:uid="{00000000-0005-0000-0000-000053180000}"/>
    <cellStyle name="11" xfId="9293" xr:uid="{00000000-0005-0000-0000-000054180000}"/>
    <cellStyle name="111" xfId="9294" xr:uid="{00000000-0005-0000-0000-000055180000}"/>
    <cellStyle name="1-2" xfId="1509" xr:uid="{00000000-0005-0000-0000-000056180000}"/>
    <cellStyle name="15" xfId="1510" xr:uid="{00000000-0005-0000-0000-000057180000}"/>
    <cellStyle name="18" xfId="1511" xr:uid="{00000000-0005-0000-0000-000058180000}"/>
    <cellStyle name="¹éºÐÀ²_      " xfId="1512" xr:uid="{00000000-0005-0000-0000-000059180000}"/>
    <cellStyle name="2" xfId="1513" xr:uid="{00000000-0005-0000-0000-00005A180000}"/>
    <cellStyle name="2_06.THOPkluongTINH LAI thang11-2007-2" xfId="9295" xr:uid="{00000000-0005-0000-0000-00005B180000}"/>
    <cellStyle name="2_6.Bang_luong_moi_XDCB" xfId="1514" xr:uid="{00000000-0005-0000-0000-00005C180000}"/>
    <cellStyle name="2_7 noi 48 goi C5 9 vi na" xfId="9296" xr:uid="{00000000-0005-0000-0000-00005D180000}"/>
    <cellStyle name="2_7 noi 48 goi C5 9 vi na_Ba Dieu(5-12-07)" xfId="9297" xr:uid="{00000000-0005-0000-0000-00005E180000}"/>
    <cellStyle name="2_7 noi 48 goi C5 9 vi na_Cầu Cựa Gà" xfId="9298" xr:uid="{00000000-0005-0000-0000-00005F180000}"/>
    <cellStyle name="2_7 noi 48 goi C5 9 vi na_Du toan san lap - 23-12-2008" xfId="9299" xr:uid="{00000000-0005-0000-0000-000060180000}"/>
    <cellStyle name="2_7 noi 48 goi C5 9 vi na_Duong BT" xfId="9300" xr:uid="{00000000-0005-0000-0000-000061180000}"/>
    <cellStyle name="2_7 noi 48 goi C5 9 vi na_Duong R1 - Dai Phuoc (14-04-2009)" xfId="9301" xr:uid="{00000000-0005-0000-0000-000062180000}"/>
    <cellStyle name="2_7 noi 48 goi C5 9 vi na_Phu luc hop dong nuoc thai" xfId="9302" xr:uid="{00000000-0005-0000-0000-000063180000}"/>
    <cellStyle name="2_A che do KS +chi BQL" xfId="9303" xr:uid="{00000000-0005-0000-0000-000064180000}"/>
    <cellStyle name="2_BANG CAM COC GPMB 8km" xfId="9304" xr:uid="{00000000-0005-0000-0000-000065180000}"/>
    <cellStyle name="2_Bang tong hop khoi luong" xfId="1515" xr:uid="{00000000-0005-0000-0000-000066180000}"/>
    <cellStyle name="2_BC thang ve xay lap" xfId="9305" xr:uid="{00000000-0005-0000-0000-000067180000}"/>
    <cellStyle name="2_Book1" xfId="1516" xr:uid="{00000000-0005-0000-0000-000068180000}"/>
    <cellStyle name="2_Book1_06.THOPkluongTINH LAI thang11-2007-2" xfId="9306" xr:uid="{00000000-0005-0000-0000-000069180000}"/>
    <cellStyle name="2_Book1_1" xfId="1517" xr:uid="{00000000-0005-0000-0000-00006A180000}"/>
    <cellStyle name="2_Book1_1_bang chi tiet giao khoan chinfon" xfId="9307" xr:uid="{00000000-0005-0000-0000-00006B180000}"/>
    <cellStyle name="2_Book1_1_Book1" xfId="9308" xr:uid="{00000000-0005-0000-0000-00006C180000}"/>
    <cellStyle name="2_Book1_1_Book1_Cầu Cựa Gà" xfId="9309" xr:uid="{00000000-0005-0000-0000-00006D180000}"/>
    <cellStyle name="2_Book1_1_Book1_Du toan san lap - 23-12-2008" xfId="9310" xr:uid="{00000000-0005-0000-0000-00006E180000}"/>
    <cellStyle name="2_Book1_1_Book1_Duong BT" xfId="9311" xr:uid="{00000000-0005-0000-0000-00006F180000}"/>
    <cellStyle name="2_Book1_1_Book1_Duong R1 - Dai Phuoc (14-04-2009)" xfId="9312" xr:uid="{00000000-0005-0000-0000-000070180000}"/>
    <cellStyle name="2_Book1_1_Cau My Dong" xfId="9314" xr:uid="{00000000-0005-0000-0000-000071180000}"/>
    <cellStyle name="2_Book1_1_Cầu Cựa Gà" xfId="9313" xr:uid="{00000000-0005-0000-0000-000072180000}"/>
    <cellStyle name="2_Book1_1_DADT-16-11" xfId="9315" xr:uid="{00000000-0005-0000-0000-000073180000}"/>
    <cellStyle name="2_Book1_1_dtK0-K3 _22_11_07" xfId="9316" xr:uid="{00000000-0005-0000-0000-000074180000}"/>
    <cellStyle name="2_Book1_1_Du toan san lap - 23-12-2008" xfId="9317" xr:uid="{00000000-0005-0000-0000-000075180000}"/>
    <cellStyle name="2_Book1_1_Duong BT" xfId="9318" xr:uid="{00000000-0005-0000-0000-000076180000}"/>
    <cellStyle name="2_Book1_1_Dutoan-10-6-08-tinh lai chi phi kiem toan" xfId="9319" xr:uid="{00000000-0005-0000-0000-000077180000}"/>
    <cellStyle name="2_Book1_1_Goi 06-TL127 cau (12.06.07)" xfId="9320" xr:uid="{00000000-0005-0000-0000-000078180000}"/>
    <cellStyle name="2_Book1_1_Khoan thu 20.7.07" xfId="9321" xr:uid="{00000000-0005-0000-0000-000079180000}"/>
    <cellStyle name="2_Book1_1_Lai Ha" xfId="9322" xr:uid="{00000000-0005-0000-0000-00007A180000}"/>
    <cellStyle name="2_Book1_1_Lai Ha_Rev1" xfId="9323" xr:uid="{00000000-0005-0000-0000-00007B180000}"/>
    <cellStyle name="2_Book1_1_N6_25-11-2008_PHAN DUONG" xfId="9324" xr:uid="{00000000-0005-0000-0000-00007C180000}"/>
    <cellStyle name="2_Book1_1_Quyet toan bang tai" xfId="9325" xr:uid="{00000000-0005-0000-0000-00007D180000}"/>
    <cellStyle name="2_Book1_1_Thanh toan noi bo D12" xfId="9326" xr:uid="{00000000-0005-0000-0000-00007E180000}"/>
    <cellStyle name="2_Book1_2" xfId="9327" xr:uid="{00000000-0005-0000-0000-00007F180000}"/>
    <cellStyle name="2_Book1_Book1" xfId="1518" xr:uid="{00000000-0005-0000-0000-000080180000}"/>
    <cellStyle name="2_Book1_Book3" xfId="1519" xr:uid="{00000000-0005-0000-0000-000081180000}"/>
    <cellStyle name="2_Book1_Cau Hoa Son Km 1+441.06 (22-10-2006)" xfId="1520" xr:uid="{00000000-0005-0000-0000-000082180000}"/>
    <cellStyle name="2_Book1_Cau Hoa Son Km 1+441.06 (5-7-2006)" xfId="1521" xr:uid="{00000000-0005-0000-0000-000083180000}"/>
    <cellStyle name="2_Book1_Cau Nam Tot(ngay 2-10-2006)" xfId="1522" xr:uid="{00000000-0005-0000-0000-000084180000}"/>
    <cellStyle name="2_Book1_CAU XOP XANG II(su­a)" xfId="9328" xr:uid="{00000000-0005-0000-0000-000085180000}"/>
    <cellStyle name="2_Book1_Chau Thon - Tan Xuan (goi 5)" xfId="1523" xr:uid="{00000000-0005-0000-0000-000086180000}"/>
    <cellStyle name="2_Book1_DADT-16-11" xfId="9329" xr:uid="{00000000-0005-0000-0000-000087180000}"/>
    <cellStyle name="2_Book1_Dieu phoi dat goi 1" xfId="1524" xr:uid="{00000000-0005-0000-0000-000088180000}"/>
    <cellStyle name="2_Book1_Dieu phoi dat goi 2" xfId="1525" xr:uid="{00000000-0005-0000-0000-000089180000}"/>
    <cellStyle name="2_Book1_DT cau" xfId="1526" xr:uid="{00000000-0005-0000-0000-00008A180000}"/>
    <cellStyle name="2_Book1_DT Hoang Mai(25-1-2007)" xfId="1527" xr:uid="{00000000-0005-0000-0000-00008B180000}"/>
    <cellStyle name="2_Book1_DT Km0-5+337.16" xfId="1529" xr:uid="{00000000-0005-0000-0000-00008C180000}"/>
    <cellStyle name="2_Book1_DT Kha thi ngay 11-2-06" xfId="1528" xr:uid="{00000000-0005-0000-0000-00008D180000}"/>
    <cellStyle name="2_Book1_DT ngay 04-01-2006" xfId="1530" xr:uid="{00000000-0005-0000-0000-00008E180000}"/>
    <cellStyle name="2_Book1_DT ngay 11-4-2006" xfId="1531" xr:uid="{00000000-0005-0000-0000-00008F180000}"/>
    <cellStyle name="2_Book1_DT ngay 15-11-05" xfId="1532" xr:uid="{00000000-0005-0000-0000-000090180000}"/>
    <cellStyle name="2_Book1_DT theo DM24" xfId="1533" xr:uid="{00000000-0005-0000-0000-000091180000}"/>
    <cellStyle name="2_Book1_dtK0-K3 _22_11_07" xfId="9330" xr:uid="{00000000-0005-0000-0000-000092180000}"/>
    <cellStyle name="2_Book1_Du toan goi 3 ngay 16-12-2006" xfId="1534" xr:uid="{00000000-0005-0000-0000-000093180000}"/>
    <cellStyle name="2_Book1_Du toan KT-TCsua theo TT 03 - YC 471" xfId="1535" xr:uid="{00000000-0005-0000-0000-000094180000}"/>
    <cellStyle name="2_Book1_Du toan ngay 27-10-2006" xfId="1536" xr:uid="{00000000-0005-0000-0000-000095180000}"/>
    <cellStyle name="2_Book1_Du toan Phuong lam" xfId="1537" xr:uid="{00000000-0005-0000-0000-000096180000}"/>
    <cellStyle name="2_Book1_Du toan QL 27 (23-12-2005)" xfId="1538" xr:uid="{00000000-0005-0000-0000-000097180000}"/>
    <cellStyle name="2_Book1_DuAnKT ngay 11-2-2006" xfId="1539" xr:uid="{00000000-0005-0000-0000-000098180000}"/>
    <cellStyle name="2_Book1_Dutoan-10-6-08-tinh lai chi phi kiem toan" xfId="9331" xr:uid="{00000000-0005-0000-0000-000099180000}"/>
    <cellStyle name="2_Book1_Goi 1" xfId="1540" xr:uid="{00000000-0005-0000-0000-00009A180000}"/>
    <cellStyle name="2_Book1_Goi thau so 1 (5-7-2006)" xfId="1541" xr:uid="{00000000-0005-0000-0000-00009B180000}"/>
    <cellStyle name="2_Book1_Goi thau so 2 (20-6-2006)" xfId="1542" xr:uid="{00000000-0005-0000-0000-00009C180000}"/>
    <cellStyle name="2_Book1_Goi02(25-05-2006)" xfId="1543" xr:uid="{00000000-0005-0000-0000-00009D180000}"/>
    <cellStyle name="2_Book1_Gia ghi dia" xfId="9332" xr:uid="{00000000-0005-0000-0000-00009E180000}"/>
    <cellStyle name="2_Book1_K C N - HUNG DONG L.NHUA" xfId="9333" xr:uid="{00000000-0005-0000-0000-00009F180000}"/>
    <cellStyle name="2_Book1_KL HOTHU" xfId="9335" xr:uid="{00000000-0005-0000-0000-0000A0180000}"/>
    <cellStyle name="2_Book1_KL nen_s" xfId="9336" xr:uid="{00000000-0005-0000-0000-0000A1180000}"/>
    <cellStyle name="2_Book1_Khoan thu 20.7.07" xfId="9334" xr:uid="{00000000-0005-0000-0000-0000A2180000}"/>
    <cellStyle name="2_Book1_Khoi Luong Hoang Truong - Hoang Phu" xfId="1544" xr:uid="{00000000-0005-0000-0000-0000A3180000}"/>
    <cellStyle name="2_Book1_LY LICH XIET BU LONG" xfId="9337" xr:uid="{00000000-0005-0000-0000-0000A4180000}"/>
    <cellStyle name="2_Book1_Muong TL" xfId="1545" xr:uid="{00000000-0005-0000-0000-0000A5180000}"/>
    <cellStyle name="2_Book1_Phu luc hop dong nuoc thai" xfId="9338" xr:uid="{00000000-0005-0000-0000-0000A6180000}"/>
    <cellStyle name="2_Book1_Quyet toan bang tai" xfId="9339" xr:uid="{00000000-0005-0000-0000-0000A7180000}"/>
    <cellStyle name="2_Book1_Tuyen so 1-Km0+00 - Km0+852.56" xfId="1546" xr:uid="{00000000-0005-0000-0000-0000A8180000}"/>
    <cellStyle name="2_Book1_TV sua ngay 02-08-06" xfId="1547" xr:uid="{00000000-0005-0000-0000-0000A9180000}"/>
    <cellStyle name="2_Book1_Thanh toan noi bo D12" xfId="9340" xr:uid="{00000000-0005-0000-0000-0000AA180000}"/>
    <cellStyle name="2_Book1_ÿÿÿÿÿ" xfId="1548" xr:uid="{00000000-0005-0000-0000-0000AB180000}"/>
    <cellStyle name="2_BoQ VC2 OP1_15-8-2008" xfId="9341" xr:uid="{00000000-0005-0000-0000-0000AC180000}"/>
    <cellStyle name="2_C" xfId="1549" xr:uid="{00000000-0005-0000-0000-0000AD180000}"/>
    <cellStyle name="2_cap lieu lo" xfId="9342" xr:uid="{00000000-0005-0000-0000-0000AE180000}"/>
    <cellStyle name="2_Cau Hoa Son Km 1+441.06 (5-7-2006)" xfId="1550" xr:uid="{00000000-0005-0000-0000-0000AF180000}"/>
    <cellStyle name="2_Cau Hoi 115" xfId="1551" xr:uid="{00000000-0005-0000-0000-0000B0180000}"/>
    <cellStyle name="2_Cau Hua Trai (TT 04)" xfId="1552" xr:uid="{00000000-0005-0000-0000-0000B1180000}"/>
    <cellStyle name="2_Cau My Thinh (26-11-2006)" xfId="1553" xr:uid="{00000000-0005-0000-0000-0000B2180000}"/>
    <cellStyle name="2_Cau Nam Tot(ngay 2-10-2006)" xfId="1554" xr:uid="{00000000-0005-0000-0000-0000B3180000}"/>
    <cellStyle name="2_Cau Thanh Ha 1" xfId="1555" xr:uid="{00000000-0005-0000-0000-0000B4180000}"/>
    <cellStyle name="2_Cau thuy dien Ban La (Cu Anh)" xfId="1556" xr:uid="{00000000-0005-0000-0000-0000B5180000}"/>
    <cellStyle name="2_Cau thuy dien Ban La (Cu Anh)_Book1" xfId="9343" xr:uid="{00000000-0005-0000-0000-0000B6180000}"/>
    <cellStyle name="2_Cau thuy dien Ban La (Cu Anh)_Book1_Cầu Cựa Gà" xfId="9344" xr:uid="{00000000-0005-0000-0000-0000B7180000}"/>
    <cellStyle name="2_Cau thuy dien Ban La (Cu Anh)_Book1_Du toan san lap - 23-12-2008" xfId="9345" xr:uid="{00000000-0005-0000-0000-0000B8180000}"/>
    <cellStyle name="2_Cau thuy dien Ban La (Cu Anh)_Book1_Duong BT" xfId="9346" xr:uid="{00000000-0005-0000-0000-0000B9180000}"/>
    <cellStyle name="2_Cau thuy dien Ban La (Cu Anh)_Book1_Duong R1 - Dai Phuoc (14-04-2009)" xfId="9347" xr:uid="{00000000-0005-0000-0000-0000BA180000}"/>
    <cellStyle name="2_Cau thuy dien Ban La (Cu Anh)_Cau My Dong" xfId="9349" xr:uid="{00000000-0005-0000-0000-0000BB180000}"/>
    <cellStyle name="2_Cau thuy dien Ban La (Cu Anh)_Cầu Cựa Gà" xfId="9348" xr:uid="{00000000-0005-0000-0000-0000BC180000}"/>
    <cellStyle name="2_Cau thuy dien Ban La (Cu Anh)_DADT-16-11" xfId="9350" xr:uid="{00000000-0005-0000-0000-0000BD180000}"/>
    <cellStyle name="2_Cau thuy dien Ban La (Cu Anh)_dtK0-K3 _22_11_07" xfId="9351" xr:uid="{00000000-0005-0000-0000-0000BE180000}"/>
    <cellStyle name="2_Cau thuy dien Ban La (Cu Anh)_Du toan san lap - 23-12-2008" xfId="9352" xr:uid="{00000000-0005-0000-0000-0000BF180000}"/>
    <cellStyle name="2_Cau thuy dien Ban La (Cu Anh)_Duong BT" xfId="9353" xr:uid="{00000000-0005-0000-0000-0000C0180000}"/>
    <cellStyle name="2_Cau thuy dien Ban La (Cu Anh)_Dutoan-10-6-08-tinh lai chi phi kiem toan" xfId="9354" xr:uid="{00000000-0005-0000-0000-0000C1180000}"/>
    <cellStyle name="2_Cau thuy dien Ban La (Cu Anh)_Goi 06-TL127 cau (12.06.07)" xfId="9355" xr:uid="{00000000-0005-0000-0000-0000C2180000}"/>
    <cellStyle name="2_Cau thuy dien Ban La (Cu Anh)_Lai Ha" xfId="9356" xr:uid="{00000000-0005-0000-0000-0000C3180000}"/>
    <cellStyle name="2_Cau thuy dien Ban La (Cu Anh)_Lai Ha_Rev1" xfId="9357" xr:uid="{00000000-0005-0000-0000-0000C4180000}"/>
    <cellStyle name="2_Cau thuy dien Ban La (Cu Anh)_N6_25-11-2008_PHAN DUONG" xfId="9358" xr:uid="{00000000-0005-0000-0000-0000C5180000}"/>
    <cellStyle name="2_CAU XOP XANG II(su­a)" xfId="9359" xr:uid="{00000000-0005-0000-0000-0000C6180000}"/>
    <cellStyle name="2_cong" xfId="1559" xr:uid="{00000000-0005-0000-0000-0000C7180000}"/>
    <cellStyle name="2_Chao gia But Son chinh" xfId="9360" xr:uid="{00000000-0005-0000-0000-0000C8180000}"/>
    <cellStyle name="2_Chao gia cau Thai nguyen" xfId="9361" xr:uid="{00000000-0005-0000-0000-0000C9180000}"/>
    <cellStyle name="2_Chau Thon - Tan Xuan (goi 5)" xfId="1557" xr:uid="{00000000-0005-0000-0000-0000CA180000}"/>
    <cellStyle name="2_Chi phi KS" xfId="1558" xr:uid="{00000000-0005-0000-0000-0000CB180000}"/>
    <cellStyle name="2_Chiet tinh" xfId="9362" xr:uid="{00000000-0005-0000-0000-0000CC180000}"/>
    <cellStyle name="2_DADT-16-11" xfId="9363" xr:uid="{00000000-0005-0000-0000-0000CD180000}"/>
    <cellStyle name="2_Dakt-Cau tinh Hua Phan" xfId="1560" xr:uid="{00000000-0005-0000-0000-0000CE180000}"/>
    <cellStyle name="2_De xuat chao gia" xfId="9364" xr:uid="{00000000-0005-0000-0000-0000CF180000}"/>
    <cellStyle name="2_DIEN" xfId="1561" xr:uid="{00000000-0005-0000-0000-0000D0180000}"/>
    <cellStyle name="2_Dieu phoi dat goi 1" xfId="1562" xr:uid="{00000000-0005-0000-0000-0000D1180000}"/>
    <cellStyle name="2_Dieu phoi dat goi 2" xfId="1563" xr:uid="{00000000-0005-0000-0000-0000D2180000}"/>
    <cellStyle name="2_Dinh muc thiet ke" xfId="1564" xr:uid="{00000000-0005-0000-0000-0000D3180000}"/>
    <cellStyle name="2_DOAN4" xfId="9365" xr:uid="{00000000-0005-0000-0000-0000D4180000}"/>
    <cellStyle name="2_DONGIA" xfId="9366" xr:uid="{00000000-0005-0000-0000-0000D5180000}"/>
    <cellStyle name="2_DT cau" xfId="1565" xr:uid="{00000000-0005-0000-0000-0000D6180000}"/>
    <cellStyle name="2_DT Ga Dao Ly ngay 01-03-2006" xfId="1566" xr:uid="{00000000-0005-0000-0000-0000D7180000}"/>
    <cellStyle name="2_DT Hoang Mai(25-1-2007)" xfId="1567" xr:uid="{00000000-0005-0000-0000-0000D8180000}"/>
    <cellStyle name="2_DT Km0-5+337.16" xfId="1569" xr:uid="{00000000-0005-0000-0000-0000D9180000}"/>
    <cellStyle name="2_DT KT ngay 10-9-2005" xfId="1570" xr:uid="{00000000-0005-0000-0000-0000DA180000}"/>
    <cellStyle name="2_DT Kha thi ngay 11-2-06" xfId="1568" xr:uid="{00000000-0005-0000-0000-0000DB180000}"/>
    <cellStyle name="2_DT ngay 04-01-2006" xfId="1571" xr:uid="{00000000-0005-0000-0000-0000DC180000}"/>
    <cellStyle name="2_DT ngay 11-4-2006" xfId="1572" xr:uid="{00000000-0005-0000-0000-0000DD180000}"/>
    <cellStyle name="2_DT ngay 15-11-05" xfId="1573" xr:uid="{00000000-0005-0000-0000-0000DE180000}"/>
    <cellStyle name="2_DT theo DM24" xfId="1574" xr:uid="{00000000-0005-0000-0000-0000DF180000}"/>
    <cellStyle name="2_DT972000" xfId="9367" xr:uid="{00000000-0005-0000-0000-0000E0180000}"/>
    <cellStyle name="2_Dtdchinh2397" xfId="9368" xr:uid="{00000000-0005-0000-0000-0000E1180000}"/>
    <cellStyle name="2_Dtdchinh2397_06.THOPkluongTINH LAI thang11-2007-2" xfId="9369" xr:uid="{00000000-0005-0000-0000-0000E2180000}"/>
    <cellStyle name="2_Dtdchinh2397_06.THOPkluongTINH LAI thang11-2007-2_Cầu Cựa Gà" xfId="9370" xr:uid="{00000000-0005-0000-0000-0000E3180000}"/>
    <cellStyle name="2_Dtdchinh2397_06.THOPkluongTINH LAI thang11-2007-2_Du toan san lap - 23-12-2008" xfId="9371" xr:uid="{00000000-0005-0000-0000-0000E4180000}"/>
    <cellStyle name="2_Dtdchinh2397_06.THOPkluongTINH LAI thang11-2007-2_Duong BT" xfId="9372" xr:uid="{00000000-0005-0000-0000-0000E5180000}"/>
    <cellStyle name="2_Dtdchinh2397_06.THOPkluongTINH LAI thang11-2007-2_Duong R1 - Dai Phuoc (14-04-2009)" xfId="9373" xr:uid="{00000000-0005-0000-0000-0000E6180000}"/>
    <cellStyle name="2_Dtdchinh2397_Ba Dieu(5-12-07)" xfId="9374" xr:uid="{00000000-0005-0000-0000-0000E7180000}"/>
    <cellStyle name="2_Dtdchinh2397_Book1" xfId="9375" xr:uid="{00000000-0005-0000-0000-0000E8180000}"/>
    <cellStyle name="2_Dtdchinh2397_Book1_Cầu Cựa Gà" xfId="9376" xr:uid="{00000000-0005-0000-0000-0000E9180000}"/>
    <cellStyle name="2_Dtdchinh2397_Book1_Du toan san lap - 23-12-2008" xfId="9377" xr:uid="{00000000-0005-0000-0000-0000EA180000}"/>
    <cellStyle name="2_Dtdchinh2397_Book1_Duong BT" xfId="9378" xr:uid="{00000000-0005-0000-0000-0000EB180000}"/>
    <cellStyle name="2_Dtdchinh2397_Book1_Duong R1 - Dai Phuoc (14-04-2009)" xfId="9379" xr:uid="{00000000-0005-0000-0000-0000EC180000}"/>
    <cellStyle name="2_Dtdchinh2397_DADT-16-11" xfId="9380" xr:uid="{00000000-0005-0000-0000-0000ED180000}"/>
    <cellStyle name="2_Dtdchinh2397_DaiPhuoc_DM24_BVTC(rev)" xfId="9381" xr:uid="{00000000-0005-0000-0000-0000EE180000}"/>
    <cellStyle name="2_Dtdchinh2397_DT200T8-07BVTC_lan2" xfId="9382" xr:uid="{00000000-0005-0000-0000-0000EF180000}"/>
    <cellStyle name="2_Dtdchinh2397_dtK0-K3 _22_11_07" xfId="9383" xr:uid="{00000000-0005-0000-0000-0000F0180000}"/>
    <cellStyle name="2_Dtdchinh2397_Duong BT" xfId="9384" xr:uid="{00000000-0005-0000-0000-0000F1180000}"/>
    <cellStyle name="2_Dtdchinh2397_Duong R1 - Dai Phuoc (14-04-2009)" xfId="9385" xr:uid="{00000000-0005-0000-0000-0000F2180000}"/>
    <cellStyle name="2_Dtdchinh2397_Dutoan-10-6-08-tinh lai chi phi kiem toan" xfId="9386" xr:uid="{00000000-0005-0000-0000-0000F3180000}"/>
    <cellStyle name="2_Dtdchinh2397_Goi 06-TL127 cau (12.06.07)" xfId="9387" xr:uid="{00000000-0005-0000-0000-0000F4180000}"/>
    <cellStyle name="2_Dtdchinh2397_KL HOTHU" xfId="9388" xr:uid="{00000000-0005-0000-0000-0000F5180000}"/>
    <cellStyle name="2_Dtdchinh2397_KL nen_s" xfId="9389" xr:uid="{00000000-0005-0000-0000-0000F6180000}"/>
    <cellStyle name="2_Dtdchinh2397_Lai Ha" xfId="9390" xr:uid="{00000000-0005-0000-0000-0000F7180000}"/>
    <cellStyle name="2_Dtdchinh2397_Lai Ha_Rev1" xfId="9391" xr:uid="{00000000-0005-0000-0000-0000F8180000}"/>
    <cellStyle name="2_Dtdchinh2397_N6_25-11-2008_PHAN DUONG" xfId="9392" xr:uid="{00000000-0005-0000-0000-0000F9180000}"/>
    <cellStyle name="2_dtK0-K3 _22_11_07" xfId="9393" xr:uid="{00000000-0005-0000-0000-0000FA180000}"/>
    <cellStyle name="2_DTKScamcocMT-Cantho" xfId="9394" xr:uid="{00000000-0005-0000-0000-0000FB180000}"/>
    <cellStyle name="2_DTKSTK MT-CT" xfId="9395" xr:uid="{00000000-0005-0000-0000-0000FC180000}"/>
    <cellStyle name="2_DT-OKhoi 323-T9-06" xfId="9396" xr:uid="{00000000-0005-0000-0000-0000FD180000}"/>
    <cellStyle name="2_DT-SLO CLINKE 484-T9-06" xfId="9397" xr:uid="{00000000-0005-0000-0000-0000FE180000}"/>
    <cellStyle name="2_DTXL goi 11(20-9-05)" xfId="1575" xr:uid="{00000000-0005-0000-0000-0000FF180000}"/>
    <cellStyle name="2_du toan" xfId="1576" xr:uid="{00000000-0005-0000-0000-000000190000}"/>
    <cellStyle name="2_du toan (03-11-05)" xfId="1577" xr:uid="{00000000-0005-0000-0000-000001190000}"/>
    <cellStyle name="2_Du toan (12-05-2005) Tham dinh" xfId="1578" xr:uid="{00000000-0005-0000-0000-000002190000}"/>
    <cellStyle name="2_Du toan (21-11-2004)" xfId="1579" xr:uid="{00000000-0005-0000-0000-000003190000}"/>
    <cellStyle name="2_Du toan (23-05-2005) Tham dinh" xfId="1580" xr:uid="{00000000-0005-0000-0000-000004190000}"/>
    <cellStyle name="2_Du toan (28-3-2005) Sua theo TT 03" xfId="1581" xr:uid="{00000000-0005-0000-0000-000005190000}"/>
    <cellStyle name="2_Du toan (5 - 04 - 2004)" xfId="1582" xr:uid="{00000000-0005-0000-0000-000006190000}"/>
    <cellStyle name="2_Du toan (6-3-2005)" xfId="1583" xr:uid="{00000000-0005-0000-0000-000007190000}"/>
    <cellStyle name="2_Du toan (Ban A)" xfId="1584" xr:uid="{00000000-0005-0000-0000-000008190000}"/>
    <cellStyle name="2_Du toan (ngay 13 - 07 - 2004)" xfId="1585" xr:uid="{00000000-0005-0000-0000-000009190000}"/>
    <cellStyle name="2_Du toan (ngay 24-11-06)" xfId="1586" xr:uid="{00000000-0005-0000-0000-00000A190000}"/>
    <cellStyle name="2_Du toan (ngay 25-9-06)" xfId="1587" xr:uid="{00000000-0005-0000-0000-00000B190000}"/>
    <cellStyle name="2_Du toan 558 (Km17+508.12 - Km 22)" xfId="1588" xr:uid="{00000000-0005-0000-0000-00000C190000}"/>
    <cellStyle name="2_Du toan 558 (Km17+508.12 - Km 22)_Book1" xfId="9398" xr:uid="{00000000-0005-0000-0000-00000D190000}"/>
    <cellStyle name="2_Du toan 558 (Km17+508.12 - Km 22)_Book1_Cầu Cựa Gà" xfId="9399" xr:uid="{00000000-0005-0000-0000-00000E190000}"/>
    <cellStyle name="2_Du toan 558 (Km17+508.12 - Km 22)_Book1_Du toan san lap - 23-12-2008" xfId="9400" xr:uid="{00000000-0005-0000-0000-00000F190000}"/>
    <cellStyle name="2_Du toan 558 (Km17+508.12 - Km 22)_Book1_Duong BT" xfId="9401" xr:uid="{00000000-0005-0000-0000-000010190000}"/>
    <cellStyle name="2_Du toan 558 (Km17+508.12 - Km 22)_Book1_Duong R1 - Dai Phuoc (14-04-2009)" xfId="9402" xr:uid="{00000000-0005-0000-0000-000011190000}"/>
    <cellStyle name="2_Du toan 558 (Km17+508.12 - Km 22)_Cau My Dong" xfId="9404" xr:uid="{00000000-0005-0000-0000-000012190000}"/>
    <cellStyle name="2_Du toan 558 (Km17+508.12 - Km 22)_Cầu Cựa Gà" xfId="9403" xr:uid="{00000000-0005-0000-0000-000013190000}"/>
    <cellStyle name="2_Du toan 558 (Km17+508.12 - Km 22)_DADT-16-11" xfId="9405" xr:uid="{00000000-0005-0000-0000-000014190000}"/>
    <cellStyle name="2_Du toan 558 (Km17+508.12 - Km 22)_dtK0-K3 _22_11_07" xfId="9406" xr:uid="{00000000-0005-0000-0000-000015190000}"/>
    <cellStyle name="2_Du toan 558 (Km17+508.12 - Km 22)_Du toan san lap - 23-12-2008" xfId="9407" xr:uid="{00000000-0005-0000-0000-000016190000}"/>
    <cellStyle name="2_Du toan 558 (Km17+508.12 - Km 22)_Duong BT" xfId="9408" xr:uid="{00000000-0005-0000-0000-000017190000}"/>
    <cellStyle name="2_Du toan 558 (Km17+508.12 - Km 22)_Dutoan-10-6-08-tinh lai chi phi kiem toan" xfId="9409" xr:uid="{00000000-0005-0000-0000-000018190000}"/>
    <cellStyle name="2_Du toan 558 (Km17+508.12 - Km 22)_Goi 06-TL127 cau (12.06.07)" xfId="9410" xr:uid="{00000000-0005-0000-0000-000019190000}"/>
    <cellStyle name="2_Du toan 558 (Km17+508.12 - Km 22)_Lai Ha" xfId="9411" xr:uid="{00000000-0005-0000-0000-00001A190000}"/>
    <cellStyle name="2_Du toan 558 (Km17+508.12 - Km 22)_Lai Ha_Rev1" xfId="9412" xr:uid="{00000000-0005-0000-0000-00001B190000}"/>
    <cellStyle name="2_Du toan 558 (Km17+508.12 - Km 22)_N6_25-11-2008_PHAN DUONG" xfId="9413" xr:uid="{00000000-0005-0000-0000-00001C190000}"/>
    <cellStyle name="2_du toan B1" xfId="9414" xr:uid="{00000000-0005-0000-0000-00001D190000}"/>
    <cellStyle name="2_Du toan bien phap" xfId="9415" xr:uid="{00000000-0005-0000-0000-00001E190000}"/>
    <cellStyle name="2_Du toan bo sung (11-2004)" xfId="1589" xr:uid="{00000000-0005-0000-0000-00001F190000}"/>
    <cellStyle name="2_Du toan Cang Vung Ang (Tham tra 3-11-06)" xfId="1590" xr:uid="{00000000-0005-0000-0000-000020190000}"/>
    <cellStyle name="2_Du toan Cang Vung Ang ngay 09-8-06 " xfId="1591" xr:uid="{00000000-0005-0000-0000-000021190000}"/>
    <cellStyle name="2_Du toan Goi 1" xfId="1592" xr:uid="{00000000-0005-0000-0000-000022190000}"/>
    <cellStyle name="2_du toan goi 12" xfId="1593" xr:uid="{00000000-0005-0000-0000-000023190000}"/>
    <cellStyle name="2_Du toan Goi 2" xfId="1594" xr:uid="{00000000-0005-0000-0000-000024190000}"/>
    <cellStyle name="2_Du toan goi 3 ngay 16-12-2006" xfId="1595" xr:uid="{00000000-0005-0000-0000-000025190000}"/>
    <cellStyle name="2_Du toan KT-TCsua theo TT 03 - YC 471" xfId="1596" xr:uid="{00000000-0005-0000-0000-000026190000}"/>
    <cellStyle name="2_du toan khoan TVH" xfId="9416" xr:uid="{00000000-0005-0000-0000-000027190000}"/>
    <cellStyle name="2_Du toan lan trai (160107)" xfId="9417" xr:uid="{00000000-0005-0000-0000-000028190000}"/>
    <cellStyle name="2_Du toan ngay (28-10-2005)" xfId="1597" xr:uid="{00000000-0005-0000-0000-000029190000}"/>
    <cellStyle name="2_Du toan ngay 1-9-2004 (version 1)" xfId="1598" xr:uid="{00000000-0005-0000-0000-00002A190000}"/>
    <cellStyle name="2_Du toan Phuong lam" xfId="1599" xr:uid="{00000000-0005-0000-0000-00002B190000}"/>
    <cellStyle name="2_Du toan QL 27 (23-12-2005)" xfId="1600" xr:uid="{00000000-0005-0000-0000-00002C190000}"/>
    <cellStyle name="2_Du toan XM Bim Son" xfId="9418" xr:uid="{00000000-0005-0000-0000-00002D190000}"/>
    <cellStyle name="2_Du_toan_Ho_Xa___Vinh_Tan_WB3 sua ngay 18-8-06" xfId="1601" xr:uid="{00000000-0005-0000-0000-00002E190000}"/>
    <cellStyle name="2_DuAnKT ngay 11-2-2006" xfId="1602" xr:uid="{00000000-0005-0000-0000-00002F190000}"/>
    <cellStyle name="2_Duong Thanh Hoa" xfId="1603" xr:uid="{00000000-0005-0000-0000-000030190000}"/>
    <cellStyle name="2_DUTOAN" xfId="9419" xr:uid="{00000000-0005-0000-0000-000031190000}"/>
    <cellStyle name="2_goi 1" xfId="1606" xr:uid="{00000000-0005-0000-0000-000032190000}"/>
    <cellStyle name="2_Goi 1 (TT04)" xfId="1607" xr:uid="{00000000-0005-0000-0000-000033190000}"/>
    <cellStyle name="2_goi 1 duyet theo luong mo (an)" xfId="1608" xr:uid="{00000000-0005-0000-0000-000034190000}"/>
    <cellStyle name="2_Goi 1_1" xfId="1609" xr:uid="{00000000-0005-0000-0000-000035190000}"/>
    <cellStyle name="2_goi 2" xfId="9439" xr:uid="{00000000-0005-0000-0000-000036190000}"/>
    <cellStyle name="2_Goi so 1" xfId="1610" xr:uid="{00000000-0005-0000-0000-000037190000}"/>
    <cellStyle name="2_Goi thau so 1 (5-7-2006)" xfId="1611" xr:uid="{00000000-0005-0000-0000-000038190000}"/>
    <cellStyle name="2_Goi thau so 2 (20-6-2006)" xfId="1612" xr:uid="{00000000-0005-0000-0000-000039190000}"/>
    <cellStyle name="2_Goi02(25-05-2006)" xfId="1613" xr:uid="{00000000-0005-0000-0000-00003A190000}"/>
    <cellStyle name="2_Goi1N206" xfId="1614" xr:uid="{00000000-0005-0000-0000-00003B190000}"/>
    <cellStyle name="2_Goi2N206" xfId="1615" xr:uid="{00000000-0005-0000-0000-00003C190000}"/>
    <cellStyle name="2_Goi4N216" xfId="1616" xr:uid="{00000000-0005-0000-0000-00003D190000}"/>
    <cellStyle name="2_Goi5N216" xfId="1617" xr:uid="{00000000-0005-0000-0000-00003E190000}"/>
    <cellStyle name="2_GTHDKT Kho TH (Cty 12)" xfId="9440" xr:uid="{00000000-0005-0000-0000-00003F190000}"/>
    <cellStyle name="2_Gia ca may va thiet bi TT06(Ha Nam)" xfId="9420" xr:uid="{00000000-0005-0000-0000-000040190000}"/>
    <cellStyle name="2_Gia dang lam" xfId="9421" xr:uid="{00000000-0005-0000-0000-000041190000}"/>
    <cellStyle name="2_Gia_tri_sua" xfId="9422" xr:uid="{00000000-0005-0000-0000-000042190000}"/>
    <cellStyle name="2_Gia_VL cau-JIBIC-Ha-tinh" xfId="1604" xr:uid="{00000000-0005-0000-0000-000043190000}"/>
    <cellStyle name="2_Gia_VLQL48_duyet " xfId="1605" xr:uid="{00000000-0005-0000-0000-000044190000}"/>
    <cellStyle name="2_Gia_VLQL48_duyet _Book1" xfId="9423" xr:uid="{00000000-0005-0000-0000-000045190000}"/>
    <cellStyle name="2_Gia_VLQL48_duyet _Book1_Cầu Cựa Gà" xfId="9424" xr:uid="{00000000-0005-0000-0000-000046190000}"/>
    <cellStyle name="2_Gia_VLQL48_duyet _Book1_Du toan san lap - 23-12-2008" xfId="9425" xr:uid="{00000000-0005-0000-0000-000047190000}"/>
    <cellStyle name="2_Gia_VLQL48_duyet _Book1_Duong BT" xfId="9426" xr:uid="{00000000-0005-0000-0000-000048190000}"/>
    <cellStyle name="2_Gia_VLQL48_duyet _Book1_Duong R1 - Dai Phuoc (14-04-2009)" xfId="9427" xr:uid="{00000000-0005-0000-0000-000049190000}"/>
    <cellStyle name="2_Gia_VLQL48_duyet _Cau My Dong" xfId="9429" xr:uid="{00000000-0005-0000-0000-00004A190000}"/>
    <cellStyle name="2_Gia_VLQL48_duyet _Cầu Cựa Gà" xfId="9428" xr:uid="{00000000-0005-0000-0000-00004B190000}"/>
    <cellStyle name="2_Gia_VLQL48_duyet _DADT-16-11" xfId="9430" xr:uid="{00000000-0005-0000-0000-00004C190000}"/>
    <cellStyle name="2_Gia_VLQL48_duyet _dtK0-K3 _22_11_07" xfId="9431" xr:uid="{00000000-0005-0000-0000-00004D190000}"/>
    <cellStyle name="2_Gia_VLQL48_duyet _Du toan san lap - 23-12-2008" xfId="9432" xr:uid="{00000000-0005-0000-0000-00004E190000}"/>
    <cellStyle name="2_Gia_VLQL48_duyet _Duong BT" xfId="9433" xr:uid="{00000000-0005-0000-0000-00004F190000}"/>
    <cellStyle name="2_Gia_VLQL48_duyet _Dutoan-10-6-08-tinh lai chi phi kiem toan" xfId="9434" xr:uid="{00000000-0005-0000-0000-000050190000}"/>
    <cellStyle name="2_Gia_VLQL48_duyet _Goi 06-TL127 cau (12.06.07)" xfId="9435" xr:uid="{00000000-0005-0000-0000-000051190000}"/>
    <cellStyle name="2_Gia_VLQL48_duyet _Lai Ha" xfId="9436" xr:uid="{00000000-0005-0000-0000-000052190000}"/>
    <cellStyle name="2_Gia_VLQL48_duyet _Lai Ha_Rev1" xfId="9437" xr:uid="{00000000-0005-0000-0000-000053190000}"/>
    <cellStyle name="2_Gia_VLQL48_duyet _N6_25-11-2008_PHAN DUONG" xfId="9438" xr:uid="{00000000-0005-0000-0000-000054190000}"/>
    <cellStyle name="2_Hoi Song" xfId="1618" xr:uid="{00000000-0005-0000-0000-000055190000}"/>
    <cellStyle name="2_HT-LO" xfId="1619" xr:uid="{00000000-0005-0000-0000-000056190000}"/>
    <cellStyle name="2_KL" xfId="1627" xr:uid="{00000000-0005-0000-0000-000057190000}"/>
    <cellStyle name="2_KL HOTHU" xfId="9441" xr:uid="{00000000-0005-0000-0000-000058190000}"/>
    <cellStyle name="2_KL nen_s" xfId="9442" xr:uid="{00000000-0005-0000-0000-000059190000}"/>
    <cellStyle name="2_KL12-13,16-17" xfId="1628" xr:uid="{00000000-0005-0000-0000-00005A190000}"/>
    <cellStyle name="2_Kl1-8-05" xfId="1629" xr:uid="{00000000-0005-0000-0000-00005B190000}"/>
    <cellStyle name="2_Kl6-6-05" xfId="1630" xr:uid="{00000000-0005-0000-0000-00005C190000}"/>
    <cellStyle name="2_Kldoan3" xfId="1631" xr:uid="{00000000-0005-0000-0000-00005D190000}"/>
    <cellStyle name="2_Klnutgiao" xfId="1632" xr:uid="{00000000-0005-0000-0000-00005E190000}"/>
    <cellStyle name="2_KLPA2s" xfId="1633" xr:uid="{00000000-0005-0000-0000-00005F190000}"/>
    <cellStyle name="2_KlQdinhduyet" xfId="1634" xr:uid="{00000000-0005-0000-0000-000060190000}"/>
    <cellStyle name="2_KlQdinhduyet_Book1" xfId="9443" xr:uid="{00000000-0005-0000-0000-000061190000}"/>
    <cellStyle name="2_KlQdinhduyet_Book1_Cầu Cựa Gà" xfId="9444" xr:uid="{00000000-0005-0000-0000-000062190000}"/>
    <cellStyle name="2_KlQdinhduyet_Book1_Du toan san lap - 23-12-2008" xfId="9445" xr:uid="{00000000-0005-0000-0000-000063190000}"/>
    <cellStyle name="2_KlQdinhduyet_Book1_Duong BT" xfId="9446" xr:uid="{00000000-0005-0000-0000-000064190000}"/>
    <cellStyle name="2_KlQdinhduyet_Book1_Duong R1 - Dai Phuoc (14-04-2009)" xfId="9447" xr:uid="{00000000-0005-0000-0000-000065190000}"/>
    <cellStyle name="2_KlQdinhduyet_Cau My Dong" xfId="9449" xr:uid="{00000000-0005-0000-0000-000066190000}"/>
    <cellStyle name="2_KlQdinhduyet_Cầu Cựa Gà" xfId="9448" xr:uid="{00000000-0005-0000-0000-000067190000}"/>
    <cellStyle name="2_KlQdinhduyet_DADT-16-11" xfId="9450" xr:uid="{00000000-0005-0000-0000-000068190000}"/>
    <cellStyle name="2_KlQdinhduyet_dtK0-K3 _22_11_07" xfId="9451" xr:uid="{00000000-0005-0000-0000-000069190000}"/>
    <cellStyle name="2_KlQdinhduyet_Du toan san lap - 23-12-2008" xfId="9452" xr:uid="{00000000-0005-0000-0000-00006A190000}"/>
    <cellStyle name="2_KlQdinhduyet_Duong BT" xfId="9453" xr:uid="{00000000-0005-0000-0000-00006B190000}"/>
    <cellStyle name="2_KlQdinhduyet_Dutoan-10-6-08-tinh lai chi phi kiem toan" xfId="9454" xr:uid="{00000000-0005-0000-0000-00006C190000}"/>
    <cellStyle name="2_KlQdinhduyet_Goi 06-TL127 cau (12.06.07)" xfId="9455" xr:uid="{00000000-0005-0000-0000-00006D190000}"/>
    <cellStyle name="2_KlQdinhduyet_Lai Ha" xfId="9456" xr:uid="{00000000-0005-0000-0000-00006E190000}"/>
    <cellStyle name="2_KlQdinhduyet_Lai Ha_Rev1" xfId="9457" xr:uid="{00000000-0005-0000-0000-00006F190000}"/>
    <cellStyle name="2_KlQdinhduyet_N6_25-11-2008_PHAN DUONG" xfId="9458" xr:uid="{00000000-0005-0000-0000-000070190000}"/>
    <cellStyle name="2_KlQL4goi5KCS" xfId="1635" xr:uid="{00000000-0005-0000-0000-000071190000}"/>
    <cellStyle name="2_Kltayth" xfId="1636" xr:uid="{00000000-0005-0000-0000-000072190000}"/>
    <cellStyle name="2_KltaythQDduyet" xfId="1637" xr:uid="{00000000-0005-0000-0000-000073190000}"/>
    <cellStyle name="2_Kluong4-2004" xfId="1638" xr:uid="{00000000-0005-0000-0000-000074190000}"/>
    <cellStyle name="2_kluongduong13" xfId="1639" xr:uid="{00000000-0005-0000-0000-000075190000}"/>
    <cellStyle name="2_Km13-Km16" xfId="1640" xr:uid="{00000000-0005-0000-0000-000076190000}"/>
    <cellStyle name="2_Khoi luong" xfId="1620" xr:uid="{00000000-0005-0000-0000-000077190000}"/>
    <cellStyle name="2_Khoi luong doan 1" xfId="1621" xr:uid="{00000000-0005-0000-0000-000078190000}"/>
    <cellStyle name="2_Khoi luong doan 2" xfId="1622" xr:uid="{00000000-0005-0000-0000-000079190000}"/>
    <cellStyle name="2_Khoi Luong Hoang Truong - Hoang Phu" xfId="1623" xr:uid="{00000000-0005-0000-0000-00007A190000}"/>
    <cellStyle name="2_Khoi nghi PDPhungPA1" xfId="1624" xr:uid="{00000000-0005-0000-0000-00007B190000}"/>
    <cellStyle name="2_khoiluong" xfId="1625" xr:uid="{00000000-0005-0000-0000-00007C190000}"/>
    <cellStyle name="2_Khoiluong12-13" xfId="1626" xr:uid="{00000000-0005-0000-0000-00007D190000}"/>
    <cellStyle name="2_Luong A6" xfId="1641" xr:uid="{00000000-0005-0000-0000-00007E190000}"/>
    <cellStyle name="2_LY LICH XIET BU LONG" xfId="9459" xr:uid="{00000000-0005-0000-0000-00007F190000}"/>
    <cellStyle name="2_LY LICH XIET BU LONG_Phu luc hop dong nuoc thai" xfId="9460" xr:uid="{00000000-0005-0000-0000-000080190000}"/>
    <cellStyle name="2_maugiacotaluy" xfId="1642" xr:uid="{00000000-0005-0000-0000-000081190000}"/>
    <cellStyle name="2_My Thanh Son Thanh" xfId="1643" xr:uid="{00000000-0005-0000-0000-000082190000}"/>
    <cellStyle name="2_NC" xfId="9461" xr:uid="{00000000-0005-0000-0000-000083190000}"/>
    <cellStyle name="2_NenmatduongNTs" xfId="1644" xr:uid="{00000000-0005-0000-0000-000084190000}"/>
    <cellStyle name="2_Nhom I" xfId="1645" xr:uid="{00000000-0005-0000-0000-000085190000}"/>
    <cellStyle name="2_pkhai-kl-8" xfId="9465" xr:uid="{00000000-0005-0000-0000-000086190000}"/>
    <cellStyle name="2_PLHD - t lo 2 Cty 9 " xfId="9466" xr:uid="{00000000-0005-0000-0000-000087190000}"/>
    <cellStyle name="2_Project N.Du" xfId="1647" xr:uid="{00000000-0005-0000-0000-000088190000}"/>
    <cellStyle name="2_Project N.Du.dien" xfId="1648" xr:uid="{00000000-0005-0000-0000-000089190000}"/>
    <cellStyle name="2_Project QL4" xfId="1649" xr:uid="{00000000-0005-0000-0000-00008A190000}"/>
    <cellStyle name="2_Project QL4 goi 7" xfId="1650" xr:uid="{00000000-0005-0000-0000-00008B190000}"/>
    <cellStyle name="2_Project QL4 goi5" xfId="1651" xr:uid="{00000000-0005-0000-0000-00008C190000}"/>
    <cellStyle name="2_Project QL4 goi8" xfId="1652" xr:uid="{00000000-0005-0000-0000-00008D190000}"/>
    <cellStyle name="2_Phieu TT C.TY BAO NO" xfId="9462" xr:uid="{00000000-0005-0000-0000-00008E190000}"/>
    <cellStyle name="2_Phu luc HD1" xfId="9463" xr:uid="{00000000-0005-0000-0000-00008F190000}"/>
    <cellStyle name="2_Phuong an kinh te XM Thang Long" xfId="9464" xr:uid="{00000000-0005-0000-0000-000090190000}"/>
    <cellStyle name="2_Phuong an-CKNH (sua) " xfId="1646" xr:uid="{00000000-0005-0000-0000-000091190000}"/>
    <cellStyle name="2_QL1A-SUA2005" xfId="9467" xr:uid="{00000000-0005-0000-0000-000092190000}"/>
    <cellStyle name="2_Sheet1" xfId="1653" xr:uid="{00000000-0005-0000-0000-000093190000}"/>
    <cellStyle name="2_Silo Vung Ang" xfId="9468" xr:uid="{00000000-0005-0000-0000-000094190000}"/>
    <cellStyle name="2_siloximang-thau in" xfId="9469" xr:uid="{00000000-0005-0000-0000-000095190000}"/>
    <cellStyle name="2_SuoiTon" xfId="9470" xr:uid="{00000000-0005-0000-0000-000096190000}"/>
    <cellStyle name="2_t" xfId="1654" xr:uid="{00000000-0005-0000-0000-000097190000}"/>
    <cellStyle name="2_Tamsan" xfId="9471" xr:uid="{00000000-0005-0000-0000-000098190000}"/>
    <cellStyle name="2_Tamsan_Phu luc hop dong nuoc thai" xfId="9472" xr:uid="{00000000-0005-0000-0000-000099190000}"/>
    <cellStyle name="2_Tay THoa" xfId="1655" xr:uid="{00000000-0005-0000-0000-00009A190000}"/>
    <cellStyle name="2_TDTNXP6(duyet)" xfId="1656" xr:uid="{00000000-0005-0000-0000-00009B190000}"/>
    <cellStyle name="2_Tong hop DT dieu chinh duong 38-95" xfId="1658" xr:uid="{00000000-0005-0000-0000-00009C190000}"/>
    <cellStyle name="2_Tong hop khoi luong duong 557 (30-5-2006)" xfId="1659" xr:uid="{00000000-0005-0000-0000-00009D190000}"/>
    <cellStyle name="2_Tong muc dau tu" xfId="1660" xr:uid="{00000000-0005-0000-0000-00009E190000}"/>
    <cellStyle name="2_Tuyen duong 1722N Ba Che - Thieu Toan" xfId="1662" xr:uid="{00000000-0005-0000-0000-00009F190000}"/>
    <cellStyle name="2_Tuyen so 1-Km0+00 - Km0+852.56" xfId="1663" xr:uid="{00000000-0005-0000-0000-0000A0190000}"/>
    <cellStyle name="2_TV sua ngay 02-08-06" xfId="1664" xr:uid="{00000000-0005-0000-0000-0000A1190000}"/>
    <cellStyle name="2_TH theo doi Thanh toan" xfId="9473" xr:uid="{00000000-0005-0000-0000-0000A2190000}"/>
    <cellStyle name="2_Tham tra (8-11)1" xfId="1657" xr:uid="{00000000-0005-0000-0000-0000A3190000}"/>
    <cellStyle name="2_THANG NGOAI+PHU TRO DUOI+THANG LEO BO" xfId="9474" xr:uid="{00000000-0005-0000-0000-0000A4190000}"/>
    <cellStyle name="2_THANG NGOAI+PHU TRO DUOI+THANG LEO BO_Phu luc hop dong nuoc thai" xfId="9475" xr:uid="{00000000-0005-0000-0000-0000A5190000}"/>
    <cellStyle name="2_THANH TOAN CAM PHA(to ngoc)" xfId="9476" xr:uid="{00000000-0005-0000-0000-0000A6190000}"/>
    <cellStyle name="2_THANH TOAN CAM PHA(to ngoc)_Phu luc hop dong nuoc thai" xfId="9477" xr:uid="{00000000-0005-0000-0000-0000A7190000}"/>
    <cellStyle name="2_Thanh toan gia cong va bien phap Cam Pha - Doi 12" xfId="9478" xr:uid="{00000000-0005-0000-0000-0000A8190000}"/>
    <cellStyle name="2_THANH TOAN T1-T5 ,05" xfId="9479" xr:uid="{00000000-0005-0000-0000-0000A9190000}"/>
    <cellStyle name="2_Thanh toan to van hanh" xfId="9480" xr:uid="{00000000-0005-0000-0000-0000AA190000}"/>
    <cellStyle name="2_TRUNG PMU 5" xfId="1661" xr:uid="{00000000-0005-0000-0000-0000AB190000}"/>
    <cellStyle name="2_VatLieu 3 cau -NA" xfId="1665" xr:uid="{00000000-0005-0000-0000-0000AC190000}"/>
    <cellStyle name="2_ÿÿÿÿÿ" xfId="1666" xr:uid="{00000000-0005-0000-0000-0000AD190000}"/>
    <cellStyle name="2_ÿÿÿÿÿ_1" xfId="1667" xr:uid="{00000000-0005-0000-0000-0000AE190000}"/>
    <cellStyle name="2_ÿÿÿÿÿ_Book1" xfId="1668" xr:uid="{00000000-0005-0000-0000-0000AF190000}"/>
    <cellStyle name="2_ÿÿÿÿÿ_DADT-16-11" xfId="9481" xr:uid="{00000000-0005-0000-0000-0000B0190000}"/>
    <cellStyle name="2_ÿÿÿÿÿ_dtK0-K3 _22_11_07" xfId="9482" xr:uid="{00000000-0005-0000-0000-0000B1190000}"/>
    <cellStyle name="2_ÿÿÿÿÿ_Dutoan-10-6-08-tinh lai chi phi kiem toan" xfId="9483" xr:uid="{00000000-0005-0000-0000-0000B2190000}"/>
    <cellStyle name="2_ÿÿÿÿÿ_goi1" xfId="1669" xr:uid="{00000000-0005-0000-0000-0000B3190000}"/>
    <cellStyle name="2_ÿÿÿÿÿ_Tong hop DT dieu chinh duong 38-95" xfId="1670" xr:uid="{00000000-0005-0000-0000-0000B4190000}"/>
    <cellStyle name="2_단가조사표" xfId="9484" xr:uid="{00000000-0005-0000-0000-0000B5190000}"/>
    <cellStyle name="2_이식" xfId="9485" xr:uid="{00000000-0005-0000-0000-0000B6190000}"/>
    <cellStyle name="2_최종토목 PMIS" xfId="9486" xr:uid="{00000000-0005-0000-0000-0000B7190000}"/>
    <cellStyle name="20" xfId="1671" xr:uid="{00000000-0005-0000-0000-0000B8190000}"/>
    <cellStyle name="20% - Accent1 2" xfId="9487" xr:uid="{00000000-0005-0000-0000-0000B9190000}"/>
    <cellStyle name="20% - Accent2 2" xfId="9488" xr:uid="{00000000-0005-0000-0000-0000BA190000}"/>
    <cellStyle name="20% - Accent3 2" xfId="9489" xr:uid="{00000000-0005-0000-0000-0000BB190000}"/>
    <cellStyle name="20% - Accent4 2" xfId="9490" xr:uid="{00000000-0005-0000-0000-0000BC190000}"/>
    <cellStyle name="20% - Accent5 2" xfId="9491" xr:uid="{00000000-0005-0000-0000-0000BD190000}"/>
    <cellStyle name="20% - Accent6 2" xfId="9492" xr:uid="{00000000-0005-0000-0000-0000BE190000}"/>
    <cellStyle name="20% - Nhấn1" xfId="9493" xr:uid="{00000000-0005-0000-0000-0000BF190000}"/>
    <cellStyle name="20% - Nhấn2" xfId="9494" xr:uid="{00000000-0005-0000-0000-0000C0190000}"/>
    <cellStyle name="20% - Nhấn3" xfId="9495" xr:uid="{00000000-0005-0000-0000-0000C1190000}"/>
    <cellStyle name="20% - Nhấn4" xfId="9496" xr:uid="{00000000-0005-0000-0000-0000C2190000}"/>
    <cellStyle name="20% - Nhấn5" xfId="9497" xr:uid="{00000000-0005-0000-0000-0000C3190000}"/>
    <cellStyle name="20% - Nhấn6" xfId="9498" xr:uid="{00000000-0005-0000-0000-0000C4190000}"/>
    <cellStyle name="20% - アクセント 1_Civil work " xfId="1672" xr:uid="{00000000-0005-0000-0000-0000C5190000}"/>
    <cellStyle name="20% - アクセント 2_Civil work " xfId="1673" xr:uid="{00000000-0005-0000-0000-0000C6190000}"/>
    <cellStyle name="20% - アクセント 3_Civil work " xfId="1674" xr:uid="{00000000-0005-0000-0000-0000C7190000}"/>
    <cellStyle name="20% - アクセント 4_Civil work " xfId="1675" xr:uid="{00000000-0005-0000-0000-0000C8190000}"/>
    <cellStyle name="20% - アクセント 5_Civil work " xfId="1676" xr:uid="{00000000-0005-0000-0000-0000C9190000}"/>
    <cellStyle name="20% - アクセント 6_Civil work " xfId="1677" xr:uid="{00000000-0005-0000-0000-0000CA190000}"/>
    <cellStyle name="20% - 강조색1" xfId="1678" xr:uid="{00000000-0005-0000-0000-0000CB190000}"/>
    <cellStyle name="20% - 강조색2" xfId="1679" xr:uid="{00000000-0005-0000-0000-0000CC190000}"/>
    <cellStyle name="20% - 강조색3" xfId="1680" xr:uid="{00000000-0005-0000-0000-0000CD190000}"/>
    <cellStyle name="20% - 강조색4" xfId="1681" xr:uid="{00000000-0005-0000-0000-0000CE190000}"/>
    <cellStyle name="20% - 강조색5" xfId="1682" xr:uid="{00000000-0005-0000-0000-0000CF190000}"/>
    <cellStyle name="20% - 강조색6" xfId="1683" xr:uid="{00000000-0005-0000-0000-0000D0190000}"/>
    <cellStyle name="20% - 强调文字颜色 1" xfId="9499" xr:uid="{00000000-0005-0000-0000-0000D1190000}"/>
    <cellStyle name="20% - 强调文字颜色 2" xfId="9500" xr:uid="{00000000-0005-0000-0000-0000D2190000}"/>
    <cellStyle name="20% - 强调文字颜色 3" xfId="9501" xr:uid="{00000000-0005-0000-0000-0000D3190000}"/>
    <cellStyle name="20% - 强调文字颜色 4" xfId="9502" xr:uid="{00000000-0005-0000-0000-0000D4190000}"/>
    <cellStyle name="20% - 强调文字颜色 5" xfId="9503" xr:uid="{00000000-0005-0000-0000-0000D5190000}"/>
    <cellStyle name="20% - 强调文字颜色 6" xfId="9504" xr:uid="{00000000-0005-0000-0000-0000D6190000}"/>
    <cellStyle name="20% - 輔色1" xfId="9505" xr:uid="{00000000-0005-0000-0000-0000D7190000}"/>
    <cellStyle name="20% - 輔色2" xfId="9506" xr:uid="{00000000-0005-0000-0000-0000D8190000}"/>
    <cellStyle name="20% - 輔色3" xfId="9507" xr:uid="{00000000-0005-0000-0000-0000D9190000}"/>
    <cellStyle name="20% - 輔色4" xfId="9508" xr:uid="{00000000-0005-0000-0000-0000DA190000}"/>
    <cellStyle name="20% - 輔色5" xfId="9509" xr:uid="{00000000-0005-0000-0000-0000DB190000}"/>
    <cellStyle name="20% - 輔色6" xfId="9510" xr:uid="{00000000-0005-0000-0000-0000DC190000}"/>
    <cellStyle name="-2001" xfId="9511" xr:uid="{00000000-0005-0000-0000-0000DD190000}"/>
    <cellStyle name="2자리" xfId="9512" xr:uid="{00000000-0005-0000-0000-0000DE190000}"/>
    <cellStyle name="2자리선" xfId="9513" xr:uid="{00000000-0005-0000-0000-0000DF190000}"/>
    <cellStyle name="3" xfId="1684" xr:uid="{00000000-0005-0000-0000-0000E0190000}"/>
    <cellStyle name="3_06.THOPkluongTINH LAI thang11-2007-2" xfId="9514" xr:uid="{00000000-0005-0000-0000-0000E1190000}"/>
    <cellStyle name="3_6.Bang_luong_moi_XDCB" xfId="1685" xr:uid="{00000000-0005-0000-0000-0000E2190000}"/>
    <cellStyle name="3_7 noi 48 goi C5 9 vi na" xfId="9515" xr:uid="{00000000-0005-0000-0000-0000E3190000}"/>
    <cellStyle name="3_7 noi 48 goi C5 9 vi na_Ba Dieu(5-12-07)" xfId="9516" xr:uid="{00000000-0005-0000-0000-0000E4190000}"/>
    <cellStyle name="3_7 noi 48 goi C5 9 vi na_Cầu Cựa Gà" xfId="9517" xr:uid="{00000000-0005-0000-0000-0000E5190000}"/>
    <cellStyle name="3_7 noi 48 goi C5 9 vi na_Du toan san lap - 23-12-2008" xfId="9518" xr:uid="{00000000-0005-0000-0000-0000E6190000}"/>
    <cellStyle name="3_7 noi 48 goi C5 9 vi na_Duong BT" xfId="9519" xr:uid="{00000000-0005-0000-0000-0000E7190000}"/>
    <cellStyle name="3_7 noi 48 goi C5 9 vi na_Duong R1 - Dai Phuoc (14-04-2009)" xfId="9520" xr:uid="{00000000-0005-0000-0000-0000E8190000}"/>
    <cellStyle name="3_7 noi 48 goi C5 9 vi na_Phu luc hop dong nuoc thai" xfId="9521" xr:uid="{00000000-0005-0000-0000-0000E9190000}"/>
    <cellStyle name="3_A che do KS +chi BQL" xfId="9522" xr:uid="{00000000-0005-0000-0000-0000EA190000}"/>
    <cellStyle name="3_BANG CAM COC GPMB 8km" xfId="9523" xr:uid="{00000000-0005-0000-0000-0000EB190000}"/>
    <cellStyle name="3_Bang tong hop khoi luong" xfId="1686" xr:uid="{00000000-0005-0000-0000-0000EC190000}"/>
    <cellStyle name="3_BC thang ve xay lap" xfId="9524" xr:uid="{00000000-0005-0000-0000-0000ED190000}"/>
    <cellStyle name="3_Book1" xfId="1687" xr:uid="{00000000-0005-0000-0000-0000EE190000}"/>
    <cellStyle name="3_Book1_06.THOPkluongTINH LAI thang11-2007-2" xfId="9525" xr:uid="{00000000-0005-0000-0000-0000EF190000}"/>
    <cellStyle name="3_Book1_1" xfId="1688" xr:uid="{00000000-0005-0000-0000-0000F0190000}"/>
    <cellStyle name="3_Book1_1_bang chi tiet giao khoan chinfon" xfId="9526" xr:uid="{00000000-0005-0000-0000-0000F1190000}"/>
    <cellStyle name="3_Book1_1_Book1" xfId="9527" xr:uid="{00000000-0005-0000-0000-0000F2190000}"/>
    <cellStyle name="3_Book1_1_Book1_Cầu Cựa Gà" xfId="9528" xr:uid="{00000000-0005-0000-0000-0000F3190000}"/>
    <cellStyle name="3_Book1_1_Book1_Du toan san lap - 23-12-2008" xfId="9529" xr:uid="{00000000-0005-0000-0000-0000F4190000}"/>
    <cellStyle name="3_Book1_1_Book1_Duong BT" xfId="9530" xr:uid="{00000000-0005-0000-0000-0000F5190000}"/>
    <cellStyle name="3_Book1_1_Book1_Duong R1 - Dai Phuoc (14-04-2009)" xfId="9531" xr:uid="{00000000-0005-0000-0000-0000F6190000}"/>
    <cellStyle name="3_Book1_1_Cau My Dong" xfId="9533" xr:uid="{00000000-0005-0000-0000-0000F7190000}"/>
    <cellStyle name="3_Book1_1_Cầu Cựa Gà" xfId="9532" xr:uid="{00000000-0005-0000-0000-0000F8190000}"/>
    <cellStyle name="3_Book1_1_DADT-16-11" xfId="9534" xr:uid="{00000000-0005-0000-0000-0000F9190000}"/>
    <cellStyle name="3_Book1_1_dtK0-K3 _22_11_07" xfId="9535" xr:uid="{00000000-0005-0000-0000-0000FA190000}"/>
    <cellStyle name="3_Book1_1_Du toan san lap - 23-12-2008" xfId="9536" xr:uid="{00000000-0005-0000-0000-0000FB190000}"/>
    <cellStyle name="3_Book1_1_Duong BT" xfId="9537" xr:uid="{00000000-0005-0000-0000-0000FC190000}"/>
    <cellStyle name="3_Book1_1_Dutoan-10-6-08-tinh lai chi phi kiem toan" xfId="9538" xr:uid="{00000000-0005-0000-0000-0000FD190000}"/>
    <cellStyle name="3_Book1_1_Goi 06-TL127 cau (12.06.07)" xfId="9539" xr:uid="{00000000-0005-0000-0000-0000FE190000}"/>
    <cellStyle name="3_Book1_1_Khoan thu 20.7.07" xfId="9540" xr:uid="{00000000-0005-0000-0000-0000FF190000}"/>
    <cellStyle name="3_Book1_1_Lai Ha" xfId="9541" xr:uid="{00000000-0005-0000-0000-0000001A0000}"/>
    <cellStyle name="3_Book1_1_Lai Ha_Rev1" xfId="9542" xr:uid="{00000000-0005-0000-0000-0000011A0000}"/>
    <cellStyle name="3_Book1_1_N6_25-11-2008_PHAN DUONG" xfId="9543" xr:uid="{00000000-0005-0000-0000-0000021A0000}"/>
    <cellStyle name="3_Book1_1_Quyet toan bang tai" xfId="9544" xr:uid="{00000000-0005-0000-0000-0000031A0000}"/>
    <cellStyle name="3_Book1_1_Thanh toan noi bo D12" xfId="9545" xr:uid="{00000000-0005-0000-0000-0000041A0000}"/>
    <cellStyle name="3_Book1_2" xfId="9546" xr:uid="{00000000-0005-0000-0000-0000051A0000}"/>
    <cellStyle name="3_Book1_Book1" xfId="1689" xr:uid="{00000000-0005-0000-0000-0000061A0000}"/>
    <cellStyle name="3_Book1_Book3" xfId="1690" xr:uid="{00000000-0005-0000-0000-0000071A0000}"/>
    <cellStyle name="3_Book1_Cau Hoa Son Km 1+441.06 (22-10-2006)" xfId="1691" xr:uid="{00000000-0005-0000-0000-0000081A0000}"/>
    <cellStyle name="3_Book1_Cau Hoa Son Km 1+441.06 (5-7-2006)" xfId="1692" xr:uid="{00000000-0005-0000-0000-0000091A0000}"/>
    <cellStyle name="3_Book1_Cau Nam Tot(ngay 2-10-2006)" xfId="1693" xr:uid="{00000000-0005-0000-0000-00000A1A0000}"/>
    <cellStyle name="3_Book1_CAU XOP XANG II(su­a)" xfId="9547" xr:uid="{00000000-0005-0000-0000-00000B1A0000}"/>
    <cellStyle name="3_Book1_Chau Thon - Tan Xuan (goi 5)" xfId="1694" xr:uid="{00000000-0005-0000-0000-00000C1A0000}"/>
    <cellStyle name="3_Book1_DADT-16-11" xfId="9548" xr:uid="{00000000-0005-0000-0000-00000D1A0000}"/>
    <cellStyle name="3_Book1_Dieu phoi dat goi 1" xfId="1695" xr:uid="{00000000-0005-0000-0000-00000E1A0000}"/>
    <cellStyle name="3_Book1_Dieu phoi dat goi 2" xfId="1696" xr:uid="{00000000-0005-0000-0000-00000F1A0000}"/>
    <cellStyle name="3_Book1_DT cau" xfId="1697" xr:uid="{00000000-0005-0000-0000-0000101A0000}"/>
    <cellStyle name="3_Book1_DT Hoang Mai(25-1-2007)" xfId="1698" xr:uid="{00000000-0005-0000-0000-0000111A0000}"/>
    <cellStyle name="3_Book1_DT Km0-5+337.16" xfId="1700" xr:uid="{00000000-0005-0000-0000-0000121A0000}"/>
    <cellStyle name="3_Book1_DT Kha thi ngay 11-2-06" xfId="1699" xr:uid="{00000000-0005-0000-0000-0000131A0000}"/>
    <cellStyle name="3_Book1_DT ngay 04-01-2006" xfId="1701" xr:uid="{00000000-0005-0000-0000-0000141A0000}"/>
    <cellStyle name="3_Book1_DT ngay 11-4-2006" xfId="1702" xr:uid="{00000000-0005-0000-0000-0000151A0000}"/>
    <cellStyle name="3_Book1_DT ngay 15-11-05" xfId="1703" xr:uid="{00000000-0005-0000-0000-0000161A0000}"/>
    <cellStyle name="3_Book1_DT theo DM24" xfId="1704" xr:uid="{00000000-0005-0000-0000-0000171A0000}"/>
    <cellStyle name="3_Book1_dtK0-K3 _22_11_07" xfId="9549" xr:uid="{00000000-0005-0000-0000-0000181A0000}"/>
    <cellStyle name="3_Book1_Du toan goi 3 ngay 16-12-2006" xfId="1705" xr:uid="{00000000-0005-0000-0000-0000191A0000}"/>
    <cellStyle name="3_Book1_Du toan KT-TCsua theo TT 03 - YC 471" xfId="1706" xr:uid="{00000000-0005-0000-0000-00001A1A0000}"/>
    <cellStyle name="3_Book1_Du toan ngay 27-10-2006" xfId="1707" xr:uid="{00000000-0005-0000-0000-00001B1A0000}"/>
    <cellStyle name="3_Book1_Du toan Phuong lam" xfId="1708" xr:uid="{00000000-0005-0000-0000-00001C1A0000}"/>
    <cellStyle name="3_Book1_Du toan QL 27 (23-12-2005)" xfId="1709" xr:uid="{00000000-0005-0000-0000-00001D1A0000}"/>
    <cellStyle name="3_Book1_DuAnKT ngay 11-2-2006" xfId="1710" xr:uid="{00000000-0005-0000-0000-00001E1A0000}"/>
    <cellStyle name="3_Book1_Dutoan-10-6-08-tinh lai chi phi kiem toan" xfId="9550" xr:uid="{00000000-0005-0000-0000-00001F1A0000}"/>
    <cellStyle name="3_Book1_Goi 1" xfId="1711" xr:uid="{00000000-0005-0000-0000-0000201A0000}"/>
    <cellStyle name="3_Book1_Goi thau so 1 (5-7-2006)" xfId="1712" xr:uid="{00000000-0005-0000-0000-0000211A0000}"/>
    <cellStyle name="3_Book1_Goi thau so 2 (20-6-2006)" xfId="1713" xr:uid="{00000000-0005-0000-0000-0000221A0000}"/>
    <cellStyle name="3_Book1_Goi02(25-05-2006)" xfId="1714" xr:uid="{00000000-0005-0000-0000-0000231A0000}"/>
    <cellStyle name="3_Book1_Gia ghi dia" xfId="9551" xr:uid="{00000000-0005-0000-0000-0000241A0000}"/>
    <cellStyle name="3_Book1_K C N - HUNG DONG L.NHUA" xfId="9552" xr:uid="{00000000-0005-0000-0000-0000251A0000}"/>
    <cellStyle name="3_Book1_KL HOTHU" xfId="9554" xr:uid="{00000000-0005-0000-0000-0000261A0000}"/>
    <cellStyle name="3_Book1_KL nen_s" xfId="9555" xr:uid="{00000000-0005-0000-0000-0000271A0000}"/>
    <cellStyle name="3_Book1_Khoan thu 20.7.07" xfId="9553" xr:uid="{00000000-0005-0000-0000-0000281A0000}"/>
    <cellStyle name="3_Book1_Khoi Luong Hoang Truong - Hoang Phu" xfId="1715" xr:uid="{00000000-0005-0000-0000-0000291A0000}"/>
    <cellStyle name="3_Book1_LY LICH XIET BU LONG" xfId="9556" xr:uid="{00000000-0005-0000-0000-00002A1A0000}"/>
    <cellStyle name="3_Book1_Muong TL" xfId="1716" xr:uid="{00000000-0005-0000-0000-00002B1A0000}"/>
    <cellStyle name="3_Book1_Phu luc hop dong nuoc thai" xfId="9557" xr:uid="{00000000-0005-0000-0000-00002C1A0000}"/>
    <cellStyle name="3_Book1_Quyet toan bang tai" xfId="9558" xr:uid="{00000000-0005-0000-0000-00002D1A0000}"/>
    <cellStyle name="3_Book1_Tuyen so 1-Km0+00 - Km0+852.56" xfId="1717" xr:uid="{00000000-0005-0000-0000-00002E1A0000}"/>
    <cellStyle name="3_Book1_TV sua ngay 02-08-06" xfId="1718" xr:uid="{00000000-0005-0000-0000-00002F1A0000}"/>
    <cellStyle name="3_Book1_Thanh toan noi bo D12" xfId="9559" xr:uid="{00000000-0005-0000-0000-0000301A0000}"/>
    <cellStyle name="3_Book1_ÿÿÿÿÿ" xfId="1719" xr:uid="{00000000-0005-0000-0000-0000311A0000}"/>
    <cellStyle name="3_C" xfId="1720" xr:uid="{00000000-0005-0000-0000-0000321A0000}"/>
    <cellStyle name="3_cap lieu lo" xfId="9560" xr:uid="{00000000-0005-0000-0000-0000331A0000}"/>
    <cellStyle name="3_Cau Hoa Son Km 1+441.06 (5-7-2006)" xfId="1721" xr:uid="{00000000-0005-0000-0000-0000341A0000}"/>
    <cellStyle name="3_Cau Hoi 115" xfId="1722" xr:uid="{00000000-0005-0000-0000-0000351A0000}"/>
    <cellStyle name="3_Cau Hua Trai (TT 04)" xfId="1723" xr:uid="{00000000-0005-0000-0000-0000361A0000}"/>
    <cellStyle name="3_Cau My Thinh (26-11-2006)" xfId="1724" xr:uid="{00000000-0005-0000-0000-0000371A0000}"/>
    <cellStyle name="3_Cau Nam Tot(ngay 2-10-2006)" xfId="1725" xr:uid="{00000000-0005-0000-0000-0000381A0000}"/>
    <cellStyle name="3_Cau Thanh Ha 1" xfId="1726" xr:uid="{00000000-0005-0000-0000-0000391A0000}"/>
    <cellStyle name="3_Cau thuy dien Ban La (Cu Anh)" xfId="1727" xr:uid="{00000000-0005-0000-0000-00003A1A0000}"/>
    <cellStyle name="3_Cau thuy dien Ban La (Cu Anh)_Book1" xfId="9561" xr:uid="{00000000-0005-0000-0000-00003B1A0000}"/>
    <cellStyle name="3_Cau thuy dien Ban La (Cu Anh)_Book1_Cầu Cựa Gà" xfId="9562" xr:uid="{00000000-0005-0000-0000-00003C1A0000}"/>
    <cellStyle name="3_Cau thuy dien Ban La (Cu Anh)_Book1_Du toan san lap - 23-12-2008" xfId="9563" xr:uid="{00000000-0005-0000-0000-00003D1A0000}"/>
    <cellStyle name="3_Cau thuy dien Ban La (Cu Anh)_Book1_Duong BT" xfId="9564" xr:uid="{00000000-0005-0000-0000-00003E1A0000}"/>
    <cellStyle name="3_Cau thuy dien Ban La (Cu Anh)_Book1_Duong R1 - Dai Phuoc (14-04-2009)" xfId="9565" xr:uid="{00000000-0005-0000-0000-00003F1A0000}"/>
    <cellStyle name="3_Cau thuy dien Ban La (Cu Anh)_Cau My Dong" xfId="9567" xr:uid="{00000000-0005-0000-0000-0000401A0000}"/>
    <cellStyle name="3_Cau thuy dien Ban La (Cu Anh)_Cầu Cựa Gà" xfId="9566" xr:uid="{00000000-0005-0000-0000-0000411A0000}"/>
    <cellStyle name="3_Cau thuy dien Ban La (Cu Anh)_DADT-16-11" xfId="9568" xr:uid="{00000000-0005-0000-0000-0000421A0000}"/>
    <cellStyle name="3_Cau thuy dien Ban La (Cu Anh)_dtK0-K3 _22_11_07" xfId="9569" xr:uid="{00000000-0005-0000-0000-0000431A0000}"/>
    <cellStyle name="3_Cau thuy dien Ban La (Cu Anh)_Du toan san lap - 23-12-2008" xfId="9570" xr:uid="{00000000-0005-0000-0000-0000441A0000}"/>
    <cellStyle name="3_Cau thuy dien Ban La (Cu Anh)_Duong BT" xfId="9571" xr:uid="{00000000-0005-0000-0000-0000451A0000}"/>
    <cellStyle name="3_Cau thuy dien Ban La (Cu Anh)_Dutoan-10-6-08-tinh lai chi phi kiem toan" xfId="9572" xr:uid="{00000000-0005-0000-0000-0000461A0000}"/>
    <cellStyle name="3_Cau thuy dien Ban La (Cu Anh)_Goi 06-TL127 cau (12.06.07)" xfId="9573" xr:uid="{00000000-0005-0000-0000-0000471A0000}"/>
    <cellStyle name="3_Cau thuy dien Ban La (Cu Anh)_Lai Ha" xfId="9574" xr:uid="{00000000-0005-0000-0000-0000481A0000}"/>
    <cellStyle name="3_Cau thuy dien Ban La (Cu Anh)_Lai Ha_Rev1" xfId="9575" xr:uid="{00000000-0005-0000-0000-0000491A0000}"/>
    <cellStyle name="3_Cau thuy dien Ban La (Cu Anh)_N6_25-11-2008_PHAN DUONG" xfId="9576" xr:uid="{00000000-0005-0000-0000-00004A1A0000}"/>
    <cellStyle name="3_CAU XOP XANG II(su­a)" xfId="9577" xr:uid="{00000000-0005-0000-0000-00004B1A0000}"/>
    <cellStyle name="3_cong" xfId="1730" xr:uid="{00000000-0005-0000-0000-00004C1A0000}"/>
    <cellStyle name="3_Chao gia But Son chinh" xfId="9578" xr:uid="{00000000-0005-0000-0000-00004D1A0000}"/>
    <cellStyle name="3_Chao gia cau Thai nguyen" xfId="9579" xr:uid="{00000000-0005-0000-0000-00004E1A0000}"/>
    <cellStyle name="3_Chau Thon - Tan Xuan (goi 5)" xfId="1728" xr:uid="{00000000-0005-0000-0000-00004F1A0000}"/>
    <cellStyle name="3_Chi phi KS" xfId="1729" xr:uid="{00000000-0005-0000-0000-0000501A0000}"/>
    <cellStyle name="3_Chiet tinh" xfId="9580" xr:uid="{00000000-0005-0000-0000-0000511A0000}"/>
    <cellStyle name="3_DADT-16-11" xfId="9581" xr:uid="{00000000-0005-0000-0000-0000521A0000}"/>
    <cellStyle name="3_Dakt-Cau tinh Hua Phan" xfId="1731" xr:uid="{00000000-0005-0000-0000-0000531A0000}"/>
    <cellStyle name="3_De xuat chao gia" xfId="9582" xr:uid="{00000000-0005-0000-0000-0000541A0000}"/>
    <cellStyle name="3_DIEN" xfId="1732" xr:uid="{00000000-0005-0000-0000-0000551A0000}"/>
    <cellStyle name="3_Dieu phoi dat goi 1" xfId="1733" xr:uid="{00000000-0005-0000-0000-0000561A0000}"/>
    <cellStyle name="3_Dieu phoi dat goi 2" xfId="1734" xr:uid="{00000000-0005-0000-0000-0000571A0000}"/>
    <cellStyle name="3_Dinh muc thiet ke" xfId="1735" xr:uid="{00000000-0005-0000-0000-0000581A0000}"/>
    <cellStyle name="3_DOAN4" xfId="9583" xr:uid="{00000000-0005-0000-0000-0000591A0000}"/>
    <cellStyle name="3_DONGIA" xfId="9584" xr:uid="{00000000-0005-0000-0000-00005A1A0000}"/>
    <cellStyle name="3_DT cau" xfId="1736" xr:uid="{00000000-0005-0000-0000-00005B1A0000}"/>
    <cellStyle name="3_DT Ga Dao Ly ngay 01-03-2006" xfId="1737" xr:uid="{00000000-0005-0000-0000-00005C1A0000}"/>
    <cellStyle name="3_DT Hoang Mai(25-1-2007)" xfId="1738" xr:uid="{00000000-0005-0000-0000-00005D1A0000}"/>
    <cellStyle name="3_DT Km0-5+337.16" xfId="1740" xr:uid="{00000000-0005-0000-0000-00005E1A0000}"/>
    <cellStyle name="3_DT KT ngay 10-9-2005" xfId="1741" xr:uid="{00000000-0005-0000-0000-00005F1A0000}"/>
    <cellStyle name="3_DT Kha thi ngay 11-2-06" xfId="1739" xr:uid="{00000000-0005-0000-0000-0000601A0000}"/>
    <cellStyle name="3_DT ngay 04-01-2006" xfId="1742" xr:uid="{00000000-0005-0000-0000-0000611A0000}"/>
    <cellStyle name="3_DT ngay 11-4-2006" xfId="1743" xr:uid="{00000000-0005-0000-0000-0000621A0000}"/>
    <cellStyle name="3_DT ngay 15-11-05" xfId="1744" xr:uid="{00000000-0005-0000-0000-0000631A0000}"/>
    <cellStyle name="3_DT theo DM24" xfId="1745" xr:uid="{00000000-0005-0000-0000-0000641A0000}"/>
    <cellStyle name="3_DT972000" xfId="9585" xr:uid="{00000000-0005-0000-0000-0000651A0000}"/>
    <cellStyle name="3_Dtdchinh2397" xfId="9586" xr:uid="{00000000-0005-0000-0000-0000661A0000}"/>
    <cellStyle name="3_Dtdchinh2397_06.THOPkluongTINH LAI thang11-2007-2" xfId="9587" xr:uid="{00000000-0005-0000-0000-0000671A0000}"/>
    <cellStyle name="3_Dtdchinh2397_06.THOPkluongTINH LAI thang11-2007-2_Cầu Cựa Gà" xfId="9588" xr:uid="{00000000-0005-0000-0000-0000681A0000}"/>
    <cellStyle name="3_Dtdchinh2397_06.THOPkluongTINH LAI thang11-2007-2_Du toan san lap - 23-12-2008" xfId="9589" xr:uid="{00000000-0005-0000-0000-0000691A0000}"/>
    <cellStyle name="3_Dtdchinh2397_06.THOPkluongTINH LAI thang11-2007-2_Duong BT" xfId="9590" xr:uid="{00000000-0005-0000-0000-00006A1A0000}"/>
    <cellStyle name="3_Dtdchinh2397_06.THOPkluongTINH LAI thang11-2007-2_Duong R1 - Dai Phuoc (14-04-2009)" xfId="9591" xr:uid="{00000000-0005-0000-0000-00006B1A0000}"/>
    <cellStyle name="3_Dtdchinh2397_Ba Dieu(5-12-07)" xfId="9592" xr:uid="{00000000-0005-0000-0000-00006C1A0000}"/>
    <cellStyle name="3_Dtdchinh2397_Book1" xfId="9593" xr:uid="{00000000-0005-0000-0000-00006D1A0000}"/>
    <cellStyle name="3_Dtdchinh2397_Book1_Cầu Cựa Gà" xfId="9594" xr:uid="{00000000-0005-0000-0000-00006E1A0000}"/>
    <cellStyle name="3_Dtdchinh2397_Book1_Du toan san lap - 23-12-2008" xfId="9595" xr:uid="{00000000-0005-0000-0000-00006F1A0000}"/>
    <cellStyle name="3_Dtdchinh2397_Book1_Duong BT" xfId="9596" xr:uid="{00000000-0005-0000-0000-0000701A0000}"/>
    <cellStyle name="3_Dtdchinh2397_Book1_Duong R1 - Dai Phuoc (14-04-2009)" xfId="9597" xr:uid="{00000000-0005-0000-0000-0000711A0000}"/>
    <cellStyle name="3_Dtdchinh2397_DADT-16-11" xfId="9598" xr:uid="{00000000-0005-0000-0000-0000721A0000}"/>
    <cellStyle name="3_Dtdchinh2397_DaiPhuoc_DM24_BVTC(rev)" xfId="9599" xr:uid="{00000000-0005-0000-0000-0000731A0000}"/>
    <cellStyle name="3_Dtdchinh2397_DT200T8-07BVTC_lan2" xfId="9600" xr:uid="{00000000-0005-0000-0000-0000741A0000}"/>
    <cellStyle name="3_Dtdchinh2397_dtK0-K3 _22_11_07" xfId="9601" xr:uid="{00000000-0005-0000-0000-0000751A0000}"/>
    <cellStyle name="3_Dtdchinh2397_Duong BT" xfId="9602" xr:uid="{00000000-0005-0000-0000-0000761A0000}"/>
    <cellStyle name="3_Dtdchinh2397_Duong R1 - Dai Phuoc (14-04-2009)" xfId="9603" xr:uid="{00000000-0005-0000-0000-0000771A0000}"/>
    <cellStyle name="3_Dtdchinh2397_Dutoan-10-6-08-tinh lai chi phi kiem toan" xfId="9604" xr:uid="{00000000-0005-0000-0000-0000781A0000}"/>
    <cellStyle name="3_Dtdchinh2397_Goi 06-TL127 cau (12.06.07)" xfId="9605" xr:uid="{00000000-0005-0000-0000-0000791A0000}"/>
    <cellStyle name="3_Dtdchinh2397_KL HOTHU" xfId="9606" xr:uid="{00000000-0005-0000-0000-00007A1A0000}"/>
    <cellStyle name="3_Dtdchinh2397_KL nen_s" xfId="9607" xr:uid="{00000000-0005-0000-0000-00007B1A0000}"/>
    <cellStyle name="3_Dtdchinh2397_Lai Ha" xfId="9608" xr:uid="{00000000-0005-0000-0000-00007C1A0000}"/>
    <cellStyle name="3_Dtdchinh2397_Lai Ha_Rev1" xfId="9609" xr:uid="{00000000-0005-0000-0000-00007D1A0000}"/>
    <cellStyle name="3_Dtdchinh2397_N6_25-11-2008_PHAN DUONG" xfId="9610" xr:uid="{00000000-0005-0000-0000-00007E1A0000}"/>
    <cellStyle name="3_dtK0-K3 _22_11_07" xfId="9611" xr:uid="{00000000-0005-0000-0000-00007F1A0000}"/>
    <cellStyle name="3_DTKScamcocMT-Cantho" xfId="9612" xr:uid="{00000000-0005-0000-0000-0000801A0000}"/>
    <cellStyle name="3_DTKSTK MT-CT" xfId="9613" xr:uid="{00000000-0005-0000-0000-0000811A0000}"/>
    <cellStyle name="3_DT-OKhoi 323-T9-06" xfId="9614" xr:uid="{00000000-0005-0000-0000-0000821A0000}"/>
    <cellStyle name="3_DT-SLO CLINKE 484-T9-06" xfId="9615" xr:uid="{00000000-0005-0000-0000-0000831A0000}"/>
    <cellStyle name="3_DTXL goi 11(20-9-05)" xfId="1746" xr:uid="{00000000-0005-0000-0000-0000841A0000}"/>
    <cellStyle name="3_du toan" xfId="1747" xr:uid="{00000000-0005-0000-0000-0000851A0000}"/>
    <cellStyle name="3_du toan (03-11-05)" xfId="1748" xr:uid="{00000000-0005-0000-0000-0000861A0000}"/>
    <cellStyle name="3_Du toan (12-05-2005) Tham dinh" xfId="1749" xr:uid="{00000000-0005-0000-0000-0000871A0000}"/>
    <cellStyle name="3_Du toan (21-11-2004)" xfId="1750" xr:uid="{00000000-0005-0000-0000-0000881A0000}"/>
    <cellStyle name="3_Du toan (23-05-2005) Tham dinh" xfId="1751" xr:uid="{00000000-0005-0000-0000-0000891A0000}"/>
    <cellStyle name="3_Du toan (28-3-2005) Sua theo TT 03" xfId="1752" xr:uid="{00000000-0005-0000-0000-00008A1A0000}"/>
    <cellStyle name="3_Du toan (5 - 04 - 2004)" xfId="1753" xr:uid="{00000000-0005-0000-0000-00008B1A0000}"/>
    <cellStyle name="3_Du toan (6-3-2005)" xfId="1754" xr:uid="{00000000-0005-0000-0000-00008C1A0000}"/>
    <cellStyle name="3_Du toan (Ban A)" xfId="1755" xr:uid="{00000000-0005-0000-0000-00008D1A0000}"/>
    <cellStyle name="3_Du toan (ngay 13 - 07 - 2004)" xfId="1756" xr:uid="{00000000-0005-0000-0000-00008E1A0000}"/>
    <cellStyle name="3_Du toan (ngay 24-11-06)" xfId="1757" xr:uid="{00000000-0005-0000-0000-00008F1A0000}"/>
    <cellStyle name="3_Du toan (ngay 25-9-06)" xfId="1758" xr:uid="{00000000-0005-0000-0000-0000901A0000}"/>
    <cellStyle name="3_Du toan 558 (Km17+508.12 - Km 22)" xfId="1759" xr:uid="{00000000-0005-0000-0000-0000911A0000}"/>
    <cellStyle name="3_Du toan 558 (Km17+508.12 - Km 22)_Book1" xfId="9616" xr:uid="{00000000-0005-0000-0000-0000921A0000}"/>
    <cellStyle name="3_Du toan 558 (Km17+508.12 - Km 22)_Book1_Cầu Cựa Gà" xfId="9617" xr:uid="{00000000-0005-0000-0000-0000931A0000}"/>
    <cellStyle name="3_Du toan 558 (Km17+508.12 - Km 22)_Book1_Du toan san lap - 23-12-2008" xfId="9618" xr:uid="{00000000-0005-0000-0000-0000941A0000}"/>
    <cellStyle name="3_Du toan 558 (Km17+508.12 - Km 22)_Book1_Duong BT" xfId="9619" xr:uid="{00000000-0005-0000-0000-0000951A0000}"/>
    <cellStyle name="3_Du toan 558 (Km17+508.12 - Km 22)_Book1_Duong R1 - Dai Phuoc (14-04-2009)" xfId="9620" xr:uid="{00000000-0005-0000-0000-0000961A0000}"/>
    <cellStyle name="3_Du toan 558 (Km17+508.12 - Km 22)_Cau My Dong" xfId="9622" xr:uid="{00000000-0005-0000-0000-0000971A0000}"/>
    <cellStyle name="3_Du toan 558 (Km17+508.12 - Km 22)_Cầu Cựa Gà" xfId="9621" xr:uid="{00000000-0005-0000-0000-0000981A0000}"/>
    <cellStyle name="3_Du toan 558 (Km17+508.12 - Km 22)_DADT-16-11" xfId="9623" xr:uid="{00000000-0005-0000-0000-0000991A0000}"/>
    <cellStyle name="3_Du toan 558 (Km17+508.12 - Km 22)_dtK0-K3 _22_11_07" xfId="9624" xr:uid="{00000000-0005-0000-0000-00009A1A0000}"/>
    <cellStyle name="3_Du toan 558 (Km17+508.12 - Km 22)_Du toan san lap - 23-12-2008" xfId="9625" xr:uid="{00000000-0005-0000-0000-00009B1A0000}"/>
    <cellStyle name="3_Du toan 558 (Km17+508.12 - Km 22)_Duong BT" xfId="9626" xr:uid="{00000000-0005-0000-0000-00009C1A0000}"/>
    <cellStyle name="3_Du toan 558 (Km17+508.12 - Km 22)_Dutoan-10-6-08-tinh lai chi phi kiem toan" xfId="9627" xr:uid="{00000000-0005-0000-0000-00009D1A0000}"/>
    <cellStyle name="3_Du toan 558 (Km17+508.12 - Km 22)_Goi 06-TL127 cau (12.06.07)" xfId="9628" xr:uid="{00000000-0005-0000-0000-00009E1A0000}"/>
    <cellStyle name="3_Du toan 558 (Km17+508.12 - Km 22)_Lai Ha" xfId="9629" xr:uid="{00000000-0005-0000-0000-00009F1A0000}"/>
    <cellStyle name="3_Du toan 558 (Km17+508.12 - Km 22)_Lai Ha_Rev1" xfId="9630" xr:uid="{00000000-0005-0000-0000-0000A01A0000}"/>
    <cellStyle name="3_Du toan 558 (Km17+508.12 - Km 22)_N6_25-11-2008_PHAN DUONG" xfId="9631" xr:uid="{00000000-0005-0000-0000-0000A11A0000}"/>
    <cellStyle name="3_du toan B1" xfId="9632" xr:uid="{00000000-0005-0000-0000-0000A21A0000}"/>
    <cellStyle name="3_Du toan bien phap" xfId="9633" xr:uid="{00000000-0005-0000-0000-0000A31A0000}"/>
    <cellStyle name="3_Du toan bo sung (11-2004)" xfId="1760" xr:uid="{00000000-0005-0000-0000-0000A41A0000}"/>
    <cellStyle name="3_Du toan Cang Vung Ang (Tham tra 3-11-06)" xfId="1761" xr:uid="{00000000-0005-0000-0000-0000A51A0000}"/>
    <cellStyle name="3_Du toan Cang Vung Ang ngay 09-8-06 " xfId="1762" xr:uid="{00000000-0005-0000-0000-0000A61A0000}"/>
    <cellStyle name="3_Du toan Goi 1" xfId="1763" xr:uid="{00000000-0005-0000-0000-0000A71A0000}"/>
    <cellStyle name="3_du toan goi 12" xfId="1764" xr:uid="{00000000-0005-0000-0000-0000A81A0000}"/>
    <cellStyle name="3_Du toan Goi 2" xfId="1765" xr:uid="{00000000-0005-0000-0000-0000A91A0000}"/>
    <cellStyle name="3_Du toan goi 3 ngay 16-12-2006" xfId="1766" xr:uid="{00000000-0005-0000-0000-0000AA1A0000}"/>
    <cellStyle name="3_Du toan KT-TCsua theo TT 03 - YC 471" xfId="1767" xr:uid="{00000000-0005-0000-0000-0000AB1A0000}"/>
    <cellStyle name="3_du toan khoan TVH" xfId="9634" xr:uid="{00000000-0005-0000-0000-0000AC1A0000}"/>
    <cellStyle name="3_Du toan lan trai (160107)" xfId="9635" xr:uid="{00000000-0005-0000-0000-0000AD1A0000}"/>
    <cellStyle name="3_Du toan ngay (28-10-2005)" xfId="1768" xr:uid="{00000000-0005-0000-0000-0000AE1A0000}"/>
    <cellStyle name="3_Du toan ngay 1-9-2004 (version 1)" xfId="1769" xr:uid="{00000000-0005-0000-0000-0000AF1A0000}"/>
    <cellStyle name="3_Du toan Phuong lam" xfId="1770" xr:uid="{00000000-0005-0000-0000-0000B01A0000}"/>
    <cellStyle name="3_Du toan QL 27 (23-12-2005)" xfId="1771" xr:uid="{00000000-0005-0000-0000-0000B11A0000}"/>
    <cellStyle name="3_Du toan XM Bim Son" xfId="9636" xr:uid="{00000000-0005-0000-0000-0000B21A0000}"/>
    <cellStyle name="3_Du_toan_Ho_Xa___Vinh_Tan_WB3 sua ngay 18-8-06" xfId="1772" xr:uid="{00000000-0005-0000-0000-0000B31A0000}"/>
    <cellStyle name="3_DuAnKT ngay 11-2-2006" xfId="1773" xr:uid="{00000000-0005-0000-0000-0000B41A0000}"/>
    <cellStyle name="3_Duong Thanh Hoa" xfId="1774" xr:uid="{00000000-0005-0000-0000-0000B51A0000}"/>
    <cellStyle name="3_DUTOAN" xfId="9637" xr:uid="{00000000-0005-0000-0000-0000B61A0000}"/>
    <cellStyle name="3_goi 1" xfId="1777" xr:uid="{00000000-0005-0000-0000-0000B71A0000}"/>
    <cellStyle name="3_Goi 1 (TT04)" xfId="1778" xr:uid="{00000000-0005-0000-0000-0000B81A0000}"/>
    <cellStyle name="3_goi 1 duyet theo luong mo (an)" xfId="1779" xr:uid="{00000000-0005-0000-0000-0000B91A0000}"/>
    <cellStyle name="3_Goi 1_1" xfId="1780" xr:uid="{00000000-0005-0000-0000-0000BA1A0000}"/>
    <cellStyle name="3_goi 2" xfId="9657" xr:uid="{00000000-0005-0000-0000-0000BB1A0000}"/>
    <cellStyle name="3_Goi so 1" xfId="1781" xr:uid="{00000000-0005-0000-0000-0000BC1A0000}"/>
    <cellStyle name="3_Goi thau so 1 (5-7-2006)" xfId="1782" xr:uid="{00000000-0005-0000-0000-0000BD1A0000}"/>
    <cellStyle name="3_Goi thau so 2 (20-6-2006)" xfId="1783" xr:uid="{00000000-0005-0000-0000-0000BE1A0000}"/>
    <cellStyle name="3_Goi02(25-05-2006)" xfId="1784" xr:uid="{00000000-0005-0000-0000-0000BF1A0000}"/>
    <cellStyle name="3_Goi1N206" xfId="1785" xr:uid="{00000000-0005-0000-0000-0000C01A0000}"/>
    <cellStyle name="3_Goi2N206" xfId="1786" xr:uid="{00000000-0005-0000-0000-0000C11A0000}"/>
    <cellStyle name="3_Goi4N216" xfId="1787" xr:uid="{00000000-0005-0000-0000-0000C21A0000}"/>
    <cellStyle name="3_Goi5N216" xfId="1788" xr:uid="{00000000-0005-0000-0000-0000C31A0000}"/>
    <cellStyle name="3_GTHDKT Kho TH (Cty 12)" xfId="9658" xr:uid="{00000000-0005-0000-0000-0000C41A0000}"/>
    <cellStyle name="3_Gia ca may va thiet bi TT06(Ha Nam)" xfId="9638" xr:uid="{00000000-0005-0000-0000-0000C51A0000}"/>
    <cellStyle name="3_Gia dang lam" xfId="9639" xr:uid="{00000000-0005-0000-0000-0000C61A0000}"/>
    <cellStyle name="3_Gia_tri_sua" xfId="9640" xr:uid="{00000000-0005-0000-0000-0000C71A0000}"/>
    <cellStyle name="3_Gia_VL cau-JIBIC-Ha-tinh" xfId="1775" xr:uid="{00000000-0005-0000-0000-0000C81A0000}"/>
    <cellStyle name="3_Gia_VLQL48_duyet " xfId="1776" xr:uid="{00000000-0005-0000-0000-0000C91A0000}"/>
    <cellStyle name="3_Gia_VLQL48_duyet _Book1" xfId="9641" xr:uid="{00000000-0005-0000-0000-0000CA1A0000}"/>
    <cellStyle name="3_Gia_VLQL48_duyet _Book1_Cầu Cựa Gà" xfId="9642" xr:uid="{00000000-0005-0000-0000-0000CB1A0000}"/>
    <cellStyle name="3_Gia_VLQL48_duyet _Book1_Du toan san lap - 23-12-2008" xfId="9643" xr:uid="{00000000-0005-0000-0000-0000CC1A0000}"/>
    <cellStyle name="3_Gia_VLQL48_duyet _Book1_Duong BT" xfId="9644" xr:uid="{00000000-0005-0000-0000-0000CD1A0000}"/>
    <cellStyle name="3_Gia_VLQL48_duyet _Book1_Duong R1 - Dai Phuoc (14-04-2009)" xfId="9645" xr:uid="{00000000-0005-0000-0000-0000CE1A0000}"/>
    <cellStyle name="3_Gia_VLQL48_duyet _Cau My Dong" xfId="9647" xr:uid="{00000000-0005-0000-0000-0000CF1A0000}"/>
    <cellStyle name="3_Gia_VLQL48_duyet _Cầu Cựa Gà" xfId="9646" xr:uid="{00000000-0005-0000-0000-0000D01A0000}"/>
    <cellStyle name="3_Gia_VLQL48_duyet _DADT-16-11" xfId="9648" xr:uid="{00000000-0005-0000-0000-0000D11A0000}"/>
    <cellStyle name="3_Gia_VLQL48_duyet _dtK0-K3 _22_11_07" xfId="9649" xr:uid="{00000000-0005-0000-0000-0000D21A0000}"/>
    <cellStyle name="3_Gia_VLQL48_duyet _Du toan san lap - 23-12-2008" xfId="9650" xr:uid="{00000000-0005-0000-0000-0000D31A0000}"/>
    <cellStyle name="3_Gia_VLQL48_duyet _Duong BT" xfId="9651" xr:uid="{00000000-0005-0000-0000-0000D41A0000}"/>
    <cellStyle name="3_Gia_VLQL48_duyet _Dutoan-10-6-08-tinh lai chi phi kiem toan" xfId="9652" xr:uid="{00000000-0005-0000-0000-0000D51A0000}"/>
    <cellStyle name="3_Gia_VLQL48_duyet _Goi 06-TL127 cau (12.06.07)" xfId="9653" xr:uid="{00000000-0005-0000-0000-0000D61A0000}"/>
    <cellStyle name="3_Gia_VLQL48_duyet _Lai Ha" xfId="9654" xr:uid="{00000000-0005-0000-0000-0000D71A0000}"/>
    <cellStyle name="3_Gia_VLQL48_duyet _Lai Ha_Rev1" xfId="9655" xr:uid="{00000000-0005-0000-0000-0000D81A0000}"/>
    <cellStyle name="3_Gia_VLQL48_duyet _N6_25-11-2008_PHAN DUONG" xfId="9656" xr:uid="{00000000-0005-0000-0000-0000D91A0000}"/>
    <cellStyle name="3_Hoi Song" xfId="1789" xr:uid="{00000000-0005-0000-0000-0000DA1A0000}"/>
    <cellStyle name="3_HT-LO" xfId="1790" xr:uid="{00000000-0005-0000-0000-0000DB1A0000}"/>
    <cellStyle name="3_KL" xfId="1798" xr:uid="{00000000-0005-0000-0000-0000DC1A0000}"/>
    <cellStyle name="3_KL HOTHU" xfId="9659" xr:uid="{00000000-0005-0000-0000-0000DD1A0000}"/>
    <cellStyle name="3_KL nen_s" xfId="9660" xr:uid="{00000000-0005-0000-0000-0000DE1A0000}"/>
    <cellStyle name="3_KL12-13,16-17" xfId="1799" xr:uid="{00000000-0005-0000-0000-0000DF1A0000}"/>
    <cellStyle name="3_Kl1-8-05" xfId="1800" xr:uid="{00000000-0005-0000-0000-0000E01A0000}"/>
    <cellStyle name="3_Kl6-6-05" xfId="1801" xr:uid="{00000000-0005-0000-0000-0000E11A0000}"/>
    <cellStyle name="3_Kldoan3" xfId="1802" xr:uid="{00000000-0005-0000-0000-0000E21A0000}"/>
    <cellStyle name="3_Klnutgiao" xfId="1803" xr:uid="{00000000-0005-0000-0000-0000E31A0000}"/>
    <cellStyle name="3_KLPA2s" xfId="1804" xr:uid="{00000000-0005-0000-0000-0000E41A0000}"/>
    <cellStyle name="3_KlQdinhduyet" xfId="1805" xr:uid="{00000000-0005-0000-0000-0000E51A0000}"/>
    <cellStyle name="3_KlQdinhduyet_Book1" xfId="9661" xr:uid="{00000000-0005-0000-0000-0000E61A0000}"/>
    <cellStyle name="3_KlQdinhduyet_Book1_Cầu Cựa Gà" xfId="9662" xr:uid="{00000000-0005-0000-0000-0000E71A0000}"/>
    <cellStyle name="3_KlQdinhduyet_Book1_Du toan san lap - 23-12-2008" xfId="9663" xr:uid="{00000000-0005-0000-0000-0000E81A0000}"/>
    <cellStyle name="3_KlQdinhduyet_Book1_Duong BT" xfId="9664" xr:uid="{00000000-0005-0000-0000-0000E91A0000}"/>
    <cellStyle name="3_KlQdinhduyet_Book1_Duong R1 - Dai Phuoc (14-04-2009)" xfId="9665" xr:uid="{00000000-0005-0000-0000-0000EA1A0000}"/>
    <cellStyle name="3_KlQdinhduyet_Cau My Dong" xfId="9667" xr:uid="{00000000-0005-0000-0000-0000EB1A0000}"/>
    <cellStyle name="3_KlQdinhduyet_Cầu Cựa Gà" xfId="9666" xr:uid="{00000000-0005-0000-0000-0000EC1A0000}"/>
    <cellStyle name="3_KlQdinhduyet_DADT-16-11" xfId="9668" xr:uid="{00000000-0005-0000-0000-0000ED1A0000}"/>
    <cellStyle name="3_KlQdinhduyet_dtK0-K3 _22_11_07" xfId="9669" xr:uid="{00000000-0005-0000-0000-0000EE1A0000}"/>
    <cellStyle name="3_KlQdinhduyet_Du toan san lap - 23-12-2008" xfId="9670" xr:uid="{00000000-0005-0000-0000-0000EF1A0000}"/>
    <cellStyle name="3_KlQdinhduyet_Duong BT" xfId="9671" xr:uid="{00000000-0005-0000-0000-0000F01A0000}"/>
    <cellStyle name="3_KlQdinhduyet_Dutoan-10-6-08-tinh lai chi phi kiem toan" xfId="9672" xr:uid="{00000000-0005-0000-0000-0000F11A0000}"/>
    <cellStyle name="3_KlQdinhduyet_Goi 06-TL127 cau (12.06.07)" xfId="9673" xr:uid="{00000000-0005-0000-0000-0000F21A0000}"/>
    <cellStyle name="3_KlQdinhduyet_Lai Ha" xfId="9674" xr:uid="{00000000-0005-0000-0000-0000F31A0000}"/>
    <cellStyle name="3_KlQdinhduyet_Lai Ha_Rev1" xfId="9675" xr:uid="{00000000-0005-0000-0000-0000F41A0000}"/>
    <cellStyle name="3_KlQdinhduyet_N6_25-11-2008_PHAN DUONG" xfId="9676" xr:uid="{00000000-0005-0000-0000-0000F51A0000}"/>
    <cellStyle name="3_KlQL4goi5KCS" xfId="1806" xr:uid="{00000000-0005-0000-0000-0000F61A0000}"/>
    <cellStyle name="3_Kltayth" xfId="1807" xr:uid="{00000000-0005-0000-0000-0000F71A0000}"/>
    <cellStyle name="3_KltaythQDduyet" xfId="1808" xr:uid="{00000000-0005-0000-0000-0000F81A0000}"/>
    <cellStyle name="3_Kluong4-2004" xfId="1809" xr:uid="{00000000-0005-0000-0000-0000F91A0000}"/>
    <cellStyle name="3_kluongduong13" xfId="1810" xr:uid="{00000000-0005-0000-0000-0000FA1A0000}"/>
    <cellStyle name="3_Km13-Km16" xfId="1811" xr:uid="{00000000-0005-0000-0000-0000FB1A0000}"/>
    <cellStyle name="3_Khoi luong" xfId="1791" xr:uid="{00000000-0005-0000-0000-0000FC1A0000}"/>
    <cellStyle name="3_Khoi luong doan 1" xfId="1792" xr:uid="{00000000-0005-0000-0000-0000FD1A0000}"/>
    <cellStyle name="3_Khoi luong doan 2" xfId="1793" xr:uid="{00000000-0005-0000-0000-0000FE1A0000}"/>
    <cellStyle name="3_Khoi Luong Hoang Truong - Hoang Phu" xfId="1794" xr:uid="{00000000-0005-0000-0000-0000FF1A0000}"/>
    <cellStyle name="3_Khoi nghi PDPhungPA1" xfId="1795" xr:uid="{00000000-0005-0000-0000-0000001B0000}"/>
    <cellStyle name="3_khoiluong" xfId="1796" xr:uid="{00000000-0005-0000-0000-0000011B0000}"/>
    <cellStyle name="3_Khoiluong12-13" xfId="1797" xr:uid="{00000000-0005-0000-0000-0000021B0000}"/>
    <cellStyle name="3_Luong A6" xfId="1812" xr:uid="{00000000-0005-0000-0000-0000031B0000}"/>
    <cellStyle name="3_LY LICH XIET BU LONG" xfId="9677" xr:uid="{00000000-0005-0000-0000-0000041B0000}"/>
    <cellStyle name="3_LY LICH XIET BU LONG_Phu luc hop dong nuoc thai" xfId="9678" xr:uid="{00000000-0005-0000-0000-0000051B0000}"/>
    <cellStyle name="3_maugiacotaluy" xfId="1813" xr:uid="{00000000-0005-0000-0000-0000061B0000}"/>
    <cellStyle name="3_My Thanh Son Thanh" xfId="1814" xr:uid="{00000000-0005-0000-0000-0000071B0000}"/>
    <cellStyle name="3_NC" xfId="9679" xr:uid="{00000000-0005-0000-0000-0000081B0000}"/>
    <cellStyle name="3_NenmatduongNTs" xfId="1815" xr:uid="{00000000-0005-0000-0000-0000091B0000}"/>
    <cellStyle name="3_Nhom I" xfId="1816" xr:uid="{00000000-0005-0000-0000-00000A1B0000}"/>
    <cellStyle name="3_pkhai-kl-8" xfId="9683" xr:uid="{00000000-0005-0000-0000-00000B1B0000}"/>
    <cellStyle name="3_PLHD - t lo 2 Cty 9 " xfId="9684" xr:uid="{00000000-0005-0000-0000-00000C1B0000}"/>
    <cellStyle name="3_Project N.Du" xfId="1818" xr:uid="{00000000-0005-0000-0000-00000D1B0000}"/>
    <cellStyle name="3_Project N.Du.dien" xfId="1819" xr:uid="{00000000-0005-0000-0000-00000E1B0000}"/>
    <cellStyle name="3_Project QL4" xfId="1820" xr:uid="{00000000-0005-0000-0000-00000F1B0000}"/>
    <cellStyle name="3_Project QL4 goi 7" xfId="1821" xr:uid="{00000000-0005-0000-0000-0000101B0000}"/>
    <cellStyle name="3_Project QL4 goi5" xfId="1822" xr:uid="{00000000-0005-0000-0000-0000111B0000}"/>
    <cellStyle name="3_Project QL4 goi8" xfId="1823" xr:uid="{00000000-0005-0000-0000-0000121B0000}"/>
    <cellStyle name="3_Phieu TT C.TY BAO NO" xfId="9680" xr:uid="{00000000-0005-0000-0000-0000131B0000}"/>
    <cellStyle name="3_Phu luc HD1" xfId="9681" xr:uid="{00000000-0005-0000-0000-0000141B0000}"/>
    <cellStyle name="3_Phuong an kinh te XM Thang Long" xfId="9682" xr:uid="{00000000-0005-0000-0000-0000151B0000}"/>
    <cellStyle name="3_Phuong an-CKNH (sua) " xfId="1817" xr:uid="{00000000-0005-0000-0000-0000161B0000}"/>
    <cellStyle name="3_QL1A-SUA2005" xfId="9685" xr:uid="{00000000-0005-0000-0000-0000171B0000}"/>
    <cellStyle name="3_Sheet1" xfId="1824" xr:uid="{00000000-0005-0000-0000-0000181B0000}"/>
    <cellStyle name="3_Silo Vung Ang" xfId="9686" xr:uid="{00000000-0005-0000-0000-0000191B0000}"/>
    <cellStyle name="3_siloximang-thau in" xfId="9687" xr:uid="{00000000-0005-0000-0000-00001A1B0000}"/>
    <cellStyle name="3_SuoiTon" xfId="9688" xr:uid="{00000000-0005-0000-0000-00001B1B0000}"/>
    <cellStyle name="3_t" xfId="1825" xr:uid="{00000000-0005-0000-0000-00001C1B0000}"/>
    <cellStyle name="3_Tamsan" xfId="9689" xr:uid="{00000000-0005-0000-0000-00001D1B0000}"/>
    <cellStyle name="3_Tamsan_Phu luc hop dong nuoc thai" xfId="9690" xr:uid="{00000000-0005-0000-0000-00001E1B0000}"/>
    <cellStyle name="3_Tay THoa" xfId="1826" xr:uid="{00000000-0005-0000-0000-00001F1B0000}"/>
    <cellStyle name="3_TDTNXP6(duyet)" xfId="1827" xr:uid="{00000000-0005-0000-0000-0000201B0000}"/>
    <cellStyle name="3_Tong hop DT dieu chinh duong 38-95" xfId="1829" xr:uid="{00000000-0005-0000-0000-0000211B0000}"/>
    <cellStyle name="3_Tong hop khoi luong duong 557 (30-5-2006)" xfId="1830" xr:uid="{00000000-0005-0000-0000-0000221B0000}"/>
    <cellStyle name="3_Tong muc dau tu" xfId="1831" xr:uid="{00000000-0005-0000-0000-0000231B0000}"/>
    <cellStyle name="3_Tuyen duong 1722N Ba Che - Thieu Toan" xfId="1832" xr:uid="{00000000-0005-0000-0000-0000241B0000}"/>
    <cellStyle name="3_Tuyen so 1-Km0+00 - Km0+852.56" xfId="1833" xr:uid="{00000000-0005-0000-0000-0000251B0000}"/>
    <cellStyle name="3_TV sua ngay 02-08-06" xfId="1834" xr:uid="{00000000-0005-0000-0000-0000261B0000}"/>
    <cellStyle name="3_TH theo doi Thanh toan" xfId="9691" xr:uid="{00000000-0005-0000-0000-0000271B0000}"/>
    <cellStyle name="3_Tham tra (8-11)1" xfId="1828" xr:uid="{00000000-0005-0000-0000-0000281B0000}"/>
    <cellStyle name="3_THANG NGOAI+PHU TRO DUOI+THANG LEO BO" xfId="9692" xr:uid="{00000000-0005-0000-0000-0000291B0000}"/>
    <cellStyle name="3_THANG NGOAI+PHU TRO DUOI+THANG LEO BO_Phu luc hop dong nuoc thai" xfId="9693" xr:uid="{00000000-0005-0000-0000-00002A1B0000}"/>
    <cellStyle name="3_THANH TOAN CAM PHA(to ngoc)" xfId="9694" xr:uid="{00000000-0005-0000-0000-00002B1B0000}"/>
    <cellStyle name="3_THANH TOAN CAM PHA(to ngoc)_Phu luc hop dong nuoc thai" xfId="9695" xr:uid="{00000000-0005-0000-0000-00002C1B0000}"/>
    <cellStyle name="3_Thanh toan gia cong va bien phap Cam Pha - Doi 12" xfId="9696" xr:uid="{00000000-0005-0000-0000-00002D1B0000}"/>
    <cellStyle name="3_THANH TOAN T1-T5 ,05" xfId="9697" xr:uid="{00000000-0005-0000-0000-00002E1B0000}"/>
    <cellStyle name="3_Thanh toan to van hanh" xfId="9698" xr:uid="{00000000-0005-0000-0000-00002F1B0000}"/>
    <cellStyle name="3_VatLieu 3 cau -NA" xfId="1835" xr:uid="{00000000-0005-0000-0000-0000301B0000}"/>
    <cellStyle name="3_ÿÿÿÿÿ" xfId="1836" xr:uid="{00000000-0005-0000-0000-0000311B0000}"/>
    <cellStyle name="3_ÿÿÿÿÿ_1" xfId="1837" xr:uid="{00000000-0005-0000-0000-0000321B0000}"/>
    <cellStyle name="3_ÿÿÿÿÿ_Book1" xfId="9699" xr:uid="{00000000-0005-0000-0000-0000331B0000}"/>
    <cellStyle name="3_ÿÿÿÿÿ_DADT-16-11" xfId="9700" xr:uid="{00000000-0005-0000-0000-0000341B0000}"/>
    <cellStyle name="3_ÿÿÿÿÿ_dtK0-K3 _22_11_07" xfId="9701" xr:uid="{00000000-0005-0000-0000-0000351B0000}"/>
    <cellStyle name="3_ÿÿÿÿÿ_Dutoan-10-6-08-tinh lai chi phi kiem toan" xfId="9702" xr:uid="{00000000-0005-0000-0000-0000361B0000}"/>
    <cellStyle name="3_산#7-5 비파괴검사(RT) " xfId="1838" xr:uid="{00000000-0005-0000-0000-0000371B0000}"/>
    <cellStyle name="၃urrency_OTD thru NOR " xfId="9703" xr:uid="{00000000-0005-0000-0000-0000381B0000}"/>
    <cellStyle name="4" xfId="1839" xr:uid="{00000000-0005-0000-0000-0000391B0000}"/>
    <cellStyle name="4_6.Bang_luong_moi_XDCB" xfId="1840" xr:uid="{00000000-0005-0000-0000-00003A1B0000}"/>
    <cellStyle name="4_7 noi 48 goi C5 9 vi na" xfId="9704" xr:uid="{00000000-0005-0000-0000-00003B1B0000}"/>
    <cellStyle name="4_7 noi 48 goi C5 9 vi na_Ba Dieu(5-12-07)" xfId="9705" xr:uid="{00000000-0005-0000-0000-00003C1B0000}"/>
    <cellStyle name="4_7 noi 48 goi C5 9 vi na_Cầu Cựa Gà" xfId="9706" xr:uid="{00000000-0005-0000-0000-00003D1B0000}"/>
    <cellStyle name="4_7 noi 48 goi C5 9 vi na_Du toan san lap - 23-12-2008" xfId="9707" xr:uid="{00000000-0005-0000-0000-00003E1B0000}"/>
    <cellStyle name="4_7 noi 48 goi C5 9 vi na_Duong BT" xfId="9708" xr:uid="{00000000-0005-0000-0000-00003F1B0000}"/>
    <cellStyle name="4_7 noi 48 goi C5 9 vi na_Duong R1 - Dai Phuoc (14-04-2009)" xfId="9709" xr:uid="{00000000-0005-0000-0000-0000401B0000}"/>
    <cellStyle name="4_7 noi 48 goi C5 9 vi na_Phu luc hop dong nuoc thai" xfId="9710" xr:uid="{00000000-0005-0000-0000-0000411B0000}"/>
    <cellStyle name="4_A che do KS +chi BQL" xfId="9711" xr:uid="{00000000-0005-0000-0000-0000421B0000}"/>
    <cellStyle name="4_BANG CAM COC GPMB 8km" xfId="9712" xr:uid="{00000000-0005-0000-0000-0000431B0000}"/>
    <cellStyle name="4_Bang tong hop khoi luong" xfId="1841" xr:uid="{00000000-0005-0000-0000-0000441B0000}"/>
    <cellStyle name="4_BC thang ve xay lap" xfId="9713" xr:uid="{00000000-0005-0000-0000-0000451B0000}"/>
    <cellStyle name="4_Book1" xfId="1842" xr:uid="{00000000-0005-0000-0000-0000461B0000}"/>
    <cellStyle name="4_Book1_1" xfId="1843" xr:uid="{00000000-0005-0000-0000-0000471B0000}"/>
    <cellStyle name="4_Book1_1_bang chi tiet giao khoan chinfon" xfId="9714" xr:uid="{00000000-0005-0000-0000-0000481B0000}"/>
    <cellStyle name="4_Book1_1_Book1" xfId="9715" xr:uid="{00000000-0005-0000-0000-0000491B0000}"/>
    <cellStyle name="4_Book1_1_Book1_Cầu Cựa Gà" xfId="9716" xr:uid="{00000000-0005-0000-0000-00004A1B0000}"/>
    <cellStyle name="4_Book1_1_Book1_Du toan san lap - 23-12-2008" xfId="9717" xr:uid="{00000000-0005-0000-0000-00004B1B0000}"/>
    <cellStyle name="4_Book1_1_Book1_Duong BT" xfId="9718" xr:uid="{00000000-0005-0000-0000-00004C1B0000}"/>
    <cellStyle name="4_Book1_1_Book1_Duong R1 - Dai Phuoc (14-04-2009)" xfId="9719" xr:uid="{00000000-0005-0000-0000-00004D1B0000}"/>
    <cellStyle name="4_Book1_1_Cau My Dong" xfId="9721" xr:uid="{00000000-0005-0000-0000-00004E1B0000}"/>
    <cellStyle name="4_Book1_1_Cầu Cựa Gà" xfId="9720" xr:uid="{00000000-0005-0000-0000-00004F1B0000}"/>
    <cellStyle name="4_Book1_1_dtK0-K3 _22_11_07" xfId="9722" xr:uid="{00000000-0005-0000-0000-0000501B0000}"/>
    <cellStyle name="4_Book1_1_Du toan san lap - 23-12-2008" xfId="9723" xr:uid="{00000000-0005-0000-0000-0000511B0000}"/>
    <cellStyle name="4_Book1_1_Duong BT" xfId="9724" xr:uid="{00000000-0005-0000-0000-0000521B0000}"/>
    <cellStyle name="4_Book1_1_Dutoan-10-6-08-tinh lai chi phi kiem toan" xfId="9725" xr:uid="{00000000-0005-0000-0000-0000531B0000}"/>
    <cellStyle name="4_Book1_1_Goi 06-TL127 cau (12.06.07)" xfId="9726" xr:uid="{00000000-0005-0000-0000-0000541B0000}"/>
    <cellStyle name="4_Book1_1_Khoan thu 20.7.07" xfId="9727" xr:uid="{00000000-0005-0000-0000-0000551B0000}"/>
    <cellStyle name="4_Book1_1_Lai Ha" xfId="9728" xr:uid="{00000000-0005-0000-0000-0000561B0000}"/>
    <cellStyle name="4_Book1_1_Lai Ha_Rev1" xfId="9729" xr:uid="{00000000-0005-0000-0000-0000571B0000}"/>
    <cellStyle name="4_Book1_1_N6_25-11-2008_PHAN DUONG" xfId="9730" xr:uid="{00000000-0005-0000-0000-0000581B0000}"/>
    <cellStyle name="4_Book1_1_Quyet toan bang tai" xfId="9731" xr:uid="{00000000-0005-0000-0000-0000591B0000}"/>
    <cellStyle name="4_Book1_1_Thanh toan noi bo D12" xfId="9732" xr:uid="{00000000-0005-0000-0000-00005A1B0000}"/>
    <cellStyle name="4_Book1_Book1" xfId="1844" xr:uid="{00000000-0005-0000-0000-00005B1B0000}"/>
    <cellStyle name="4_Book1_Book3" xfId="1845" xr:uid="{00000000-0005-0000-0000-00005C1B0000}"/>
    <cellStyle name="4_Book1_Cau Hoa Son Km 1+441.06 (22-10-2006)" xfId="1846" xr:uid="{00000000-0005-0000-0000-00005D1B0000}"/>
    <cellStyle name="4_Book1_Cau Hoa Son Km 1+441.06 (5-7-2006)" xfId="1847" xr:uid="{00000000-0005-0000-0000-00005E1B0000}"/>
    <cellStyle name="4_Book1_Cau Nam Tot(ngay 2-10-2006)" xfId="1848" xr:uid="{00000000-0005-0000-0000-00005F1B0000}"/>
    <cellStyle name="4_Book1_CAU XOP XANG II(su­a)" xfId="9733" xr:uid="{00000000-0005-0000-0000-0000601B0000}"/>
    <cellStyle name="4_Book1_Chau Thon - Tan Xuan (goi 5)" xfId="1849" xr:uid="{00000000-0005-0000-0000-0000611B0000}"/>
    <cellStyle name="4_Book1_Dieu phoi dat goi 1" xfId="1850" xr:uid="{00000000-0005-0000-0000-0000621B0000}"/>
    <cellStyle name="4_Book1_Dieu phoi dat goi 2" xfId="1851" xr:uid="{00000000-0005-0000-0000-0000631B0000}"/>
    <cellStyle name="4_Book1_DT cau" xfId="1852" xr:uid="{00000000-0005-0000-0000-0000641B0000}"/>
    <cellStyle name="4_Book1_DT Hoang Mai(25-1-2007)" xfId="1853" xr:uid="{00000000-0005-0000-0000-0000651B0000}"/>
    <cellStyle name="4_Book1_DT Km0-5+337.16" xfId="1855" xr:uid="{00000000-0005-0000-0000-0000661B0000}"/>
    <cellStyle name="4_Book1_DT Kha thi ngay 11-2-06" xfId="1854" xr:uid="{00000000-0005-0000-0000-0000671B0000}"/>
    <cellStyle name="4_Book1_DT ngay 04-01-2006" xfId="1856" xr:uid="{00000000-0005-0000-0000-0000681B0000}"/>
    <cellStyle name="4_Book1_DT ngay 11-4-2006" xfId="1857" xr:uid="{00000000-0005-0000-0000-0000691B0000}"/>
    <cellStyle name="4_Book1_DT ngay 15-11-05" xfId="1858" xr:uid="{00000000-0005-0000-0000-00006A1B0000}"/>
    <cellStyle name="4_Book1_DT theo DM24" xfId="1859" xr:uid="{00000000-0005-0000-0000-00006B1B0000}"/>
    <cellStyle name="4_Book1_Du toan goi 3 ngay 16-12-2006" xfId="1860" xr:uid="{00000000-0005-0000-0000-00006C1B0000}"/>
    <cellStyle name="4_Book1_Du toan KT-TCsua theo TT 03 - YC 471" xfId="1861" xr:uid="{00000000-0005-0000-0000-00006D1B0000}"/>
    <cellStyle name="4_Book1_Du toan ngay 27-10-2006" xfId="1862" xr:uid="{00000000-0005-0000-0000-00006E1B0000}"/>
    <cellStyle name="4_Book1_Du toan Phuong lam" xfId="1863" xr:uid="{00000000-0005-0000-0000-00006F1B0000}"/>
    <cellStyle name="4_Book1_Du toan QL 27 (23-12-2005)" xfId="1864" xr:uid="{00000000-0005-0000-0000-0000701B0000}"/>
    <cellStyle name="4_Book1_DuAnKT ngay 11-2-2006" xfId="1865" xr:uid="{00000000-0005-0000-0000-0000711B0000}"/>
    <cellStyle name="4_Book1_Goi 1" xfId="1866" xr:uid="{00000000-0005-0000-0000-0000721B0000}"/>
    <cellStyle name="4_Book1_Goi thau so 1 (5-7-2006)" xfId="1867" xr:uid="{00000000-0005-0000-0000-0000731B0000}"/>
    <cellStyle name="4_Book1_Goi thau so 2 (20-6-2006)" xfId="1868" xr:uid="{00000000-0005-0000-0000-0000741B0000}"/>
    <cellStyle name="4_Book1_Goi02(25-05-2006)" xfId="1869" xr:uid="{00000000-0005-0000-0000-0000751B0000}"/>
    <cellStyle name="4_Book1_Gia ghi dia" xfId="9734" xr:uid="{00000000-0005-0000-0000-0000761B0000}"/>
    <cellStyle name="4_Book1_K C N - HUNG DONG L.NHUA" xfId="9735" xr:uid="{00000000-0005-0000-0000-0000771B0000}"/>
    <cellStyle name="4_Book1_Khoan thu 20.7.07" xfId="9736" xr:uid="{00000000-0005-0000-0000-0000781B0000}"/>
    <cellStyle name="4_Book1_Khoi Luong Hoang Truong - Hoang Phu" xfId="1870" xr:uid="{00000000-0005-0000-0000-0000791B0000}"/>
    <cellStyle name="4_Book1_LY LICH XIET BU LONG" xfId="9737" xr:uid="{00000000-0005-0000-0000-00007A1B0000}"/>
    <cellStyle name="4_Book1_Muong TL" xfId="1871" xr:uid="{00000000-0005-0000-0000-00007B1B0000}"/>
    <cellStyle name="4_Book1_Phu luc hop dong nuoc thai" xfId="9738" xr:uid="{00000000-0005-0000-0000-00007C1B0000}"/>
    <cellStyle name="4_Book1_Quyet toan bang tai" xfId="9739" xr:uid="{00000000-0005-0000-0000-00007D1B0000}"/>
    <cellStyle name="4_Book1_Tuyen so 1-Km0+00 - Km0+852.56" xfId="1872" xr:uid="{00000000-0005-0000-0000-00007E1B0000}"/>
    <cellStyle name="4_Book1_TV sua ngay 02-08-06" xfId="1873" xr:uid="{00000000-0005-0000-0000-00007F1B0000}"/>
    <cellStyle name="4_Book1_Thanh toan noi bo D12" xfId="9740" xr:uid="{00000000-0005-0000-0000-0000801B0000}"/>
    <cellStyle name="4_Book1_ÿÿÿÿÿ" xfId="1874" xr:uid="{00000000-0005-0000-0000-0000811B0000}"/>
    <cellStyle name="4_C" xfId="1875" xr:uid="{00000000-0005-0000-0000-0000821B0000}"/>
    <cellStyle name="4_cap lieu lo" xfId="9741" xr:uid="{00000000-0005-0000-0000-0000831B0000}"/>
    <cellStyle name="4_Cau Hoa Son Km 1+441.06 (5-7-2006)" xfId="1876" xr:uid="{00000000-0005-0000-0000-0000841B0000}"/>
    <cellStyle name="4_Cau Hoi 115" xfId="1877" xr:uid="{00000000-0005-0000-0000-0000851B0000}"/>
    <cellStyle name="4_Cau Hua Trai (TT 04)" xfId="1878" xr:uid="{00000000-0005-0000-0000-0000861B0000}"/>
    <cellStyle name="4_Cau My Thinh (26-11-2006)" xfId="1879" xr:uid="{00000000-0005-0000-0000-0000871B0000}"/>
    <cellStyle name="4_Cau Nam Tot(ngay 2-10-2006)" xfId="1880" xr:uid="{00000000-0005-0000-0000-0000881B0000}"/>
    <cellStyle name="4_Cau Thanh Ha 1" xfId="1881" xr:uid="{00000000-0005-0000-0000-0000891B0000}"/>
    <cellStyle name="4_Cau thuy dien Ban La (Cu Anh)" xfId="1882" xr:uid="{00000000-0005-0000-0000-00008A1B0000}"/>
    <cellStyle name="4_Cau thuy dien Ban La (Cu Anh)_Book1" xfId="9742" xr:uid="{00000000-0005-0000-0000-00008B1B0000}"/>
    <cellStyle name="4_Cau thuy dien Ban La (Cu Anh)_Book1_Cầu Cựa Gà" xfId="9743" xr:uid="{00000000-0005-0000-0000-00008C1B0000}"/>
    <cellStyle name="4_Cau thuy dien Ban La (Cu Anh)_Book1_Du toan san lap - 23-12-2008" xfId="9744" xr:uid="{00000000-0005-0000-0000-00008D1B0000}"/>
    <cellStyle name="4_Cau thuy dien Ban La (Cu Anh)_Book1_Duong BT" xfId="9745" xr:uid="{00000000-0005-0000-0000-00008E1B0000}"/>
    <cellStyle name="4_Cau thuy dien Ban La (Cu Anh)_Book1_Duong R1 - Dai Phuoc (14-04-2009)" xfId="9746" xr:uid="{00000000-0005-0000-0000-00008F1B0000}"/>
    <cellStyle name="4_Cau thuy dien Ban La (Cu Anh)_Cau My Dong" xfId="9748" xr:uid="{00000000-0005-0000-0000-0000901B0000}"/>
    <cellStyle name="4_Cau thuy dien Ban La (Cu Anh)_Cầu Cựa Gà" xfId="9747" xr:uid="{00000000-0005-0000-0000-0000911B0000}"/>
    <cellStyle name="4_Cau thuy dien Ban La (Cu Anh)_dtK0-K3 _22_11_07" xfId="9749" xr:uid="{00000000-0005-0000-0000-0000921B0000}"/>
    <cellStyle name="4_Cau thuy dien Ban La (Cu Anh)_Du toan san lap - 23-12-2008" xfId="9750" xr:uid="{00000000-0005-0000-0000-0000931B0000}"/>
    <cellStyle name="4_Cau thuy dien Ban La (Cu Anh)_Duong BT" xfId="9751" xr:uid="{00000000-0005-0000-0000-0000941B0000}"/>
    <cellStyle name="4_Cau thuy dien Ban La (Cu Anh)_Dutoan-10-6-08-tinh lai chi phi kiem toan" xfId="9752" xr:uid="{00000000-0005-0000-0000-0000951B0000}"/>
    <cellStyle name="4_Cau thuy dien Ban La (Cu Anh)_Goi 06-TL127 cau (12.06.07)" xfId="9753" xr:uid="{00000000-0005-0000-0000-0000961B0000}"/>
    <cellStyle name="4_Cau thuy dien Ban La (Cu Anh)_Lai Ha" xfId="9754" xr:uid="{00000000-0005-0000-0000-0000971B0000}"/>
    <cellStyle name="4_Cau thuy dien Ban La (Cu Anh)_Lai Ha_Rev1" xfId="9755" xr:uid="{00000000-0005-0000-0000-0000981B0000}"/>
    <cellStyle name="4_Cau thuy dien Ban La (Cu Anh)_N6_25-11-2008_PHAN DUONG" xfId="9756" xr:uid="{00000000-0005-0000-0000-0000991B0000}"/>
    <cellStyle name="4_CAU XOP XANG II(su­a)" xfId="9757" xr:uid="{00000000-0005-0000-0000-00009A1B0000}"/>
    <cellStyle name="4_cong" xfId="1885" xr:uid="{00000000-0005-0000-0000-00009B1B0000}"/>
    <cellStyle name="4_Chao gia But Son chinh" xfId="9758" xr:uid="{00000000-0005-0000-0000-00009C1B0000}"/>
    <cellStyle name="4_Chao gia cau Thai nguyen" xfId="9759" xr:uid="{00000000-0005-0000-0000-00009D1B0000}"/>
    <cellStyle name="4_Chau Thon - Tan Xuan (goi 5)" xfId="1883" xr:uid="{00000000-0005-0000-0000-00009E1B0000}"/>
    <cellStyle name="4_Chi phi KS" xfId="1884" xr:uid="{00000000-0005-0000-0000-00009F1B0000}"/>
    <cellStyle name="4_Chiet tinh" xfId="9760" xr:uid="{00000000-0005-0000-0000-0000A01B0000}"/>
    <cellStyle name="4_Dakt-Cau tinh Hua Phan" xfId="1886" xr:uid="{00000000-0005-0000-0000-0000A11B0000}"/>
    <cellStyle name="4_De xuat chao gia" xfId="9761" xr:uid="{00000000-0005-0000-0000-0000A21B0000}"/>
    <cellStyle name="4_DIEN" xfId="1887" xr:uid="{00000000-0005-0000-0000-0000A31B0000}"/>
    <cellStyle name="4_Dieu phoi dat goi 1" xfId="1888" xr:uid="{00000000-0005-0000-0000-0000A41B0000}"/>
    <cellStyle name="4_Dieu phoi dat goi 2" xfId="1889" xr:uid="{00000000-0005-0000-0000-0000A51B0000}"/>
    <cellStyle name="4_Dinh muc thiet ke" xfId="1890" xr:uid="{00000000-0005-0000-0000-0000A61B0000}"/>
    <cellStyle name="4_DOAN4" xfId="9762" xr:uid="{00000000-0005-0000-0000-0000A71B0000}"/>
    <cellStyle name="4_DONGIA" xfId="9763" xr:uid="{00000000-0005-0000-0000-0000A81B0000}"/>
    <cellStyle name="4_DT cau" xfId="1891" xr:uid="{00000000-0005-0000-0000-0000A91B0000}"/>
    <cellStyle name="4_DT Ga Dao Ly ngay 01-03-2006" xfId="1892" xr:uid="{00000000-0005-0000-0000-0000AA1B0000}"/>
    <cellStyle name="4_DT Hoang Mai(25-1-2007)" xfId="1893" xr:uid="{00000000-0005-0000-0000-0000AB1B0000}"/>
    <cellStyle name="4_DT Km0-5+337.16" xfId="1895" xr:uid="{00000000-0005-0000-0000-0000AC1B0000}"/>
    <cellStyle name="4_DT KT ngay 10-9-2005" xfId="1896" xr:uid="{00000000-0005-0000-0000-0000AD1B0000}"/>
    <cellStyle name="4_DT Kha thi ngay 11-2-06" xfId="1894" xr:uid="{00000000-0005-0000-0000-0000AE1B0000}"/>
    <cellStyle name="4_DT ngay 04-01-2006" xfId="1897" xr:uid="{00000000-0005-0000-0000-0000AF1B0000}"/>
    <cellStyle name="4_DT ngay 11-4-2006" xfId="1898" xr:uid="{00000000-0005-0000-0000-0000B01B0000}"/>
    <cellStyle name="4_DT ngay 15-11-05" xfId="1899" xr:uid="{00000000-0005-0000-0000-0000B11B0000}"/>
    <cellStyle name="4_DT theo DM24" xfId="1900" xr:uid="{00000000-0005-0000-0000-0000B21B0000}"/>
    <cellStyle name="4_DT972000" xfId="9764" xr:uid="{00000000-0005-0000-0000-0000B31B0000}"/>
    <cellStyle name="4_Dtdchinh2397" xfId="9765" xr:uid="{00000000-0005-0000-0000-0000B41B0000}"/>
    <cellStyle name="4_Dtdchinh2397_Ba Dieu(5-12-07)" xfId="9766" xr:uid="{00000000-0005-0000-0000-0000B51B0000}"/>
    <cellStyle name="4_Dtdchinh2397_DaiPhuoc_DM24_BVTC(rev)" xfId="9767" xr:uid="{00000000-0005-0000-0000-0000B61B0000}"/>
    <cellStyle name="4_Dtdchinh2397_DT200T8-07BVTC_lan2" xfId="9768" xr:uid="{00000000-0005-0000-0000-0000B71B0000}"/>
    <cellStyle name="4_Dtdchinh2397_Duong BT" xfId="9769" xr:uid="{00000000-0005-0000-0000-0000B81B0000}"/>
    <cellStyle name="4_Dtdchinh2397_Duong R1 - Dai Phuoc (14-04-2009)" xfId="9770" xr:uid="{00000000-0005-0000-0000-0000B91B0000}"/>
    <cellStyle name="4_Dtdchinh2397_Dutoan-10-6-08-tinh lai chi phi kiem toan" xfId="9771" xr:uid="{00000000-0005-0000-0000-0000BA1B0000}"/>
    <cellStyle name="4_Dtdchinh2397_Goi 06-TL127 cau (12.06.07)" xfId="9772" xr:uid="{00000000-0005-0000-0000-0000BB1B0000}"/>
    <cellStyle name="4_Dtdchinh2397_Lai Ha" xfId="9773" xr:uid="{00000000-0005-0000-0000-0000BC1B0000}"/>
    <cellStyle name="4_Dtdchinh2397_Lai Ha_Rev1" xfId="9774" xr:uid="{00000000-0005-0000-0000-0000BD1B0000}"/>
    <cellStyle name="4_Dtdchinh2397_N6_25-11-2008_PHAN DUONG" xfId="9775" xr:uid="{00000000-0005-0000-0000-0000BE1B0000}"/>
    <cellStyle name="4_DT-OKhoi 323-T9-06" xfId="9776" xr:uid="{00000000-0005-0000-0000-0000BF1B0000}"/>
    <cellStyle name="4_DT-SLO CLINKE 484-T9-06" xfId="9777" xr:uid="{00000000-0005-0000-0000-0000C01B0000}"/>
    <cellStyle name="4_DTXL goi 11(20-9-05)" xfId="1901" xr:uid="{00000000-0005-0000-0000-0000C11B0000}"/>
    <cellStyle name="4_du toan" xfId="1902" xr:uid="{00000000-0005-0000-0000-0000C21B0000}"/>
    <cellStyle name="4_du toan (03-11-05)" xfId="1903" xr:uid="{00000000-0005-0000-0000-0000C31B0000}"/>
    <cellStyle name="4_Du toan (12-05-2005) Tham dinh" xfId="1904" xr:uid="{00000000-0005-0000-0000-0000C41B0000}"/>
    <cellStyle name="4_Du toan (21-11-2004)" xfId="1905" xr:uid="{00000000-0005-0000-0000-0000C51B0000}"/>
    <cellStyle name="4_Du toan (23-05-2005) Tham dinh" xfId="1906" xr:uid="{00000000-0005-0000-0000-0000C61B0000}"/>
    <cellStyle name="4_Du toan (28-3-2005) Sua theo TT 03" xfId="1907" xr:uid="{00000000-0005-0000-0000-0000C71B0000}"/>
    <cellStyle name="4_Du toan (5 - 04 - 2004)" xfId="1908" xr:uid="{00000000-0005-0000-0000-0000C81B0000}"/>
    <cellStyle name="4_Du toan (6-3-2005)" xfId="1909" xr:uid="{00000000-0005-0000-0000-0000C91B0000}"/>
    <cellStyle name="4_Du toan (Ban A)" xfId="1910" xr:uid="{00000000-0005-0000-0000-0000CA1B0000}"/>
    <cellStyle name="4_Du toan (ngay 13 - 07 - 2004)" xfId="1911" xr:uid="{00000000-0005-0000-0000-0000CB1B0000}"/>
    <cellStyle name="4_Du toan (ngay 24-11-06)" xfId="1912" xr:uid="{00000000-0005-0000-0000-0000CC1B0000}"/>
    <cellStyle name="4_Du toan (ngay 25-9-06)" xfId="1913" xr:uid="{00000000-0005-0000-0000-0000CD1B0000}"/>
    <cellStyle name="4_Du toan 558 (Km17+508.12 - Km 22)" xfId="1914" xr:uid="{00000000-0005-0000-0000-0000CE1B0000}"/>
    <cellStyle name="4_Du toan 558 (Km17+508.12 - Km 22)_Book1" xfId="9778" xr:uid="{00000000-0005-0000-0000-0000CF1B0000}"/>
    <cellStyle name="4_Du toan 558 (Km17+508.12 - Km 22)_Book1_Cầu Cựa Gà" xfId="9779" xr:uid="{00000000-0005-0000-0000-0000D01B0000}"/>
    <cellStyle name="4_Du toan 558 (Km17+508.12 - Km 22)_Book1_Du toan san lap - 23-12-2008" xfId="9780" xr:uid="{00000000-0005-0000-0000-0000D11B0000}"/>
    <cellStyle name="4_Du toan 558 (Km17+508.12 - Km 22)_Book1_Duong BT" xfId="9781" xr:uid="{00000000-0005-0000-0000-0000D21B0000}"/>
    <cellStyle name="4_Du toan 558 (Km17+508.12 - Km 22)_Book1_Duong R1 - Dai Phuoc (14-04-2009)" xfId="9782" xr:uid="{00000000-0005-0000-0000-0000D31B0000}"/>
    <cellStyle name="4_Du toan 558 (Km17+508.12 - Km 22)_Cau My Dong" xfId="9784" xr:uid="{00000000-0005-0000-0000-0000D41B0000}"/>
    <cellStyle name="4_Du toan 558 (Km17+508.12 - Km 22)_Cầu Cựa Gà" xfId="9783" xr:uid="{00000000-0005-0000-0000-0000D51B0000}"/>
    <cellStyle name="4_Du toan 558 (Km17+508.12 - Km 22)_dtK0-K3 _22_11_07" xfId="9785" xr:uid="{00000000-0005-0000-0000-0000D61B0000}"/>
    <cellStyle name="4_Du toan 558 (Km17+508.12 - Km 22)_Du toan san lap - 23-12-2008" xfId="9786" xr:uid="{00000000-0005-0000-0000-0000D71B0000}"/>
    <cellStyle name="4_Du toan 558 (Km17+508.12 - Km 22)_Duong BT" xfId="9787" xr:uid="{00000000-0005-0000-0000-0000D81B0000}"/>
    <cellStyle name="4_Du toan 558 (Km17+508.12 - Km 22)_Dutoan-10-6-08-tinh lai chi phi kiem toan" xfId="9788" xr:uid="{00000000-0005-0000-0000-0000D91B0000}"/>
    <cellStyle name="4_Du toan 558 (Km17+508.12 - Km 22)_Goi 06-TL127 cau (12.06.07)" xfId="9789" xr:uid="{00000000-0005-0000-0000-0000DA1B0000}"/>
    <cellStyle name="4_Du toan 558 (Km17+508.12 - Km 22)_Lai Ha" xfId="9790" xr:uid="{00000000-0005-0000-0000-0000DB1B0000}"/>
    <cellStyle name="4_Du toan 558 (Km17+508.12 - Km 22)_Lai Ha_Rev1" xfId="9791" xr:uid="{00000000-0005-0000-0000-0000DC1B0000}"/>
    <cellStyle name="4_Du toan 558 (Km17+508.12 - Km 22)_N6_25-11-2008_PHAN DUONG" xfId="9792" xr:uid="{00000000-0005-0000-0000-0000DD1B0000}"/>
    <cellStyle name="4_du toan B1" xfId="9793" xr:uid="{00000000-0005-0000-0000-0000DE1B0000}"/>
    <cellStyle name="4_Du toan bien phap" xfId="9794" xr:uid="{00000000-0005-0000-0000-0000DF1B0000}"/>
    <cellStyle name="4_Du toan bo sung (11-2004)" xfId="1915" xr:uid="{00000000-0005-0000-0000-0000E01B0000}"/>
    <cellStyle name="4_Du toan Cang Vung Ang (Tham tra 3-11-06)" xfId="1916" xr:uid="{00000000-0005-0000-0000-0000E11B0000}"/>
    <cellStyle name="4_Du toan Cang Vung Ang ngay 09-8-06 " xfId="1917" xr:uid="{00000000-0005-0000-0000-0000E21B0000}"/>
    <cellStyle name="4_Du toan Goi 1" xfId="1918" xr:uid="{00000000-0005-0000-0000-0000E31B0000}"/>
    <cellStyle name="4_du toan goi 12" xfId="1919" xr:uid="{00000000-0005-0000-0000-0000E41B0000}"/>
    <cellStyle name="4_Du toan Goi 2" xfId="1920" xr:uid="{00000000-0005-0000-0000-0000E51B0000}"/>
    <cellStyle name="4_Du toan goi 3 ngay 16-12-2006" xfId="1921" xr:uid="{00000000-0005-0000-0000-0000E61B0000}"/>
    <cellStyle name="4_Du toan KT-TCsua theo TT 03 - YC 471" xfId="1922" xr:uid="{00000000-0005-0000-0000-0000E71B0000}"/>
    <cellStyle name="4_du toan khoan TVH" xfId="9795" xr:uid="{00000000-0005-0000-0000-0000E81B0000}"/>
    <cellStyle name="4_Du toan lan trai (160107)" xfId="9796" xr:uid="{00000000-0005-0000-0000-0000E91B0000}"/>
    <cellStyle name="4_Du toan ngay (28-10-2005)" xfId="1923" xr:uid="{00000000-0005-0000-0000-0000EA1B0000}"/>
    <cellStyle name="4_Du toan ngay 1-9-2004 (version 1)" xfId="1924" xr:uid="{00000000-0005-0000-0000-0000EB1B0000}"/>
    <cellStyle name="4_Du toan Phuong lam" xfId="1925" xr:uid="{00000000-0005-0000-0000-0000EC1B0000}"/>
    <cellStyle name="4_Du toan QL 27 (23-12-2005)" xfId="1926" xr:uid="{00000000-0005-0000-0000-0000ED1B0000}"/>
    <cellStyle name="4_Du toan XM Bim Son" xfId="9797" xr:uid="{00000000-0005-0000-0000-0000EE1B0000}"/>
    <cellStyle name="4_Du_toan_Ho_Xa___Vinh_Tan_WB3 sua ngay 18-8-06" xfId="1927" xr:uid="{00000000-0005-0000-0000-0000EF1B0000}"/>
    <cellStyle name="4_DuAnKT ngay 11-2-2006" xfId="1928" xr:uid="{00000000-0005-0000-0000-0000F01B0000}"/>
    <cellStyle name="4_Duong Thanh Hoa" xfId="1929" xr:uid="{00000000-0005-0000-0000-0000F11B0000}"/>
    <cellStyle name="4_DUTOAN" xfId="9798" xr:uid="{00000000-0005-0000-0000-0000F21B0000}"/>
    <cellStyle name="4_goi 1" xfId="1932" xr:uid="{00000000-0005-0000-0000-0000F31B0000}"/>
    <cellStyle name="4_Goi 1 (TT04)" xfId="1933" xr:uid="{00000000-0005-0000-0000-0000F41B0000}"/>
    <cellStyle name="4_goi 1 duyet theo luong mo (an)" xfId="1934" xr:uid="{00000000-0005-0000-0000-0000F51B0000}"/>
    <cellStyle name="4_Goi 1_1" xfId="1935" xr:uid="{00000000-0005-0000-0000-0000F61B0000}"/>
    <cellStyle name="4_goi 2" xfId="9817" xr:uid="{00000000-0005-0000-0000-0000F71B0000}"/>
    <cellStyle name="4_Goi so 1" xfId="1936" xr:uid="{00000000-0005-0000-0000-0000F81B0000}"/>
    <cellStyle name="4_Goi thau so 1 (5-7-2006)" xfId="1937" xr:uid="{00000000-0005-0000-0000-0000F91B0000}"/>
    <cellStyle name="4_Goi thau so 2 (20-6-2006)" xfId="1938" xr:uid="{00000000-0005-0000-0000-0000FA1B0000}"/>
    <cellStyle name="4_Goi02(25-05-2006)" xfId="1939" xr:uid="{00000000-0005-0000-0000-0000FB1B0000}"/>
    <cellStyle name="4_Goi1N206" xfId="1940" xr:uid="{00000000-0005-0000-0000-0000FC1B0000}"/>
    <cellStyle name="4_Goi2N206" xfId="1941" xr:uid="{00000000-0005-0000-0000-0000FD1B0000}"/>
    <cellStyle name="4_Goi4N216" xfId="1942" xr:uid="{00000000-0005-0000-0000-0000FE1B0000}"/>
    <cellStyle name="4_Goi5N216" xfId="1943" xr:uid="{00000000-0005-0000-0000-0000FF1B0000}"/>
    <cellStyle name="4_GTHDKT Kho TH (Cty 12)" xfId="9818" xr:uid="{00000000-0005-0000-0000-0000001C0000}"/>
    <cellStyle name="4_Gia ca may va thiet bi TT06(Ha Nam)" xfId="9799" xr:uid="{00000000-0005-0000-0000-0000011C0000}"/>
    <cellStyle name="4_Gia dang lam" xfId="9800" xr:uid="{00000000-0005-0000-0000-0000021C0000}"/>
    <cellStyle name="4_Gia_tri_sua" xfId="9801" xr:uid="{00000000-0005-0000-0000-0000031C0000}"/>
    <cellStyle name="4_Gia_VL cau-JIBIC-Ha-tinh" xfId="1930" xr:uid="{00000000-0005-0000-0000-0000041C0000}"/>
    <cellStyle name="4_Gia_VLQL48_duyet " xfId="1931" xr:uid="{00000000-0005-0000-0000-0000051C0000}"/>
    <cellStyle name="4_Gia_VLQL48_duyet _Book1" xfId="9802" xr:uid="{00000000-0005-0000-0000-0000061C0000}"/>
    <cellStyle name="4_Gia_VLQL48_duyet _Book1_Cầu Cựa Gà" xfId="9803" xr:uid="{00000000-0005-0000-0000-0000071C0000}"/>
    <cellStyle name="4_Gia_VLQL48_duyet _Book1_Du toan san lap - 23-12-2008" xfId="9804" xr:uid="{00000000-0005-0000-0000-0000081C0000}"/>
    <cellStyle name="4_Gia_VLQL48_duyet _Book1_Duong BT" xfId="9805" xr:uid="{00000000-0005-0000-0000-0000091C0000}"/>
    <cellStyle name="4_Gia_VLQL48_duyet _Book1_Duong R1 - Dai Phuoc (14-04-2009)" xfId="9806" xr:uid="{00000000-0005-0000-0000-00000A1C0000}"/>
    <cellStyle name="4_Gia_VLQL48_duyet _Cau My Dong" xfId="9808" xr:uid="{00000000-0005-0000-0000-00000B1C0000}"/>
    <cellStyle name="4_Gia_VLQL48_duyet _Cầu Cựa Gà" xfId="9807" xr:uid="{00000000-0005-0000-0000-00000C1C0000}"/>
    <cellStyle name="4_Gia_VLQL48_duyet _dtK0-K3 _22_11_07" xfId="9809" xr:uid="{00000000-0005-0000-0000-00000D1C0000}"/>
    <cellStyle name="4_Gia_VLQL48_duyet _Du toan san lap - 23-12-2008" xfId="9810" xr:uid="{00000000-0005-0000-0000-00000E1C0000}"/>
    <cellStyle name="4_Gia_VLQL48_duyet _Duong BT" xfId="9811" xr:uid="{00000000-0005-0000-0000-00000F1C0000}"/>
    <cellStyle name="4_Gia_VLQL48_duyet _Dutoan-10-6-08-tinh lai chi phi kiem toan" xfId="9812" xr:uid="{00000000-0005-0000-0000-0000101C0000}"/>
    <cellStyle name="4_Gia_VLQL48_duyet _Goi 06-TL127 cau (12.06.07)" xfId="9813" xr:uid="{00000000-0005-0000-0000-0000111C0000}"/>
    <cellStyle name="4_Gia_VLQL48_duyet _Lai Ha" xfId="9814" xr:uid="{00000000-0005-0000-0000-0000121C0000}"/>
    <cellStyle name="4_Gia_VLQL48_duyet _Lai Ha_Rev1" xfId="9815" xr:uid="{00000000-0005-0000-0000-0000131C0000}"/>
    <cellStyle name="4_Gia_VLQL48_duyet _N6_25-11-2008_PHAN DUONG" xfId="9816" xr:uid="{00000000-0005-0000-0000-0000141C0000}"/>
    <cellStyle name="4_Hoi Song" xfId="1944" xr:uid="{00000000-0005-0000-0000-0000151C0000}"/>
    <cellStyle name="4_HT-LO" xfId="1945" xr:uid="{00000000-0005-0000-0000-0000161C0000}"/>
    <cellStyle name="4_KL" xfId="1953" xr:uid="{00000000-0005-0000-0000-0000171C0000}"/>
    <cellStyle name="4_KL12-13,16-17" xfId="1954" xr:uid="{00000000-0005-0000-0000-0000181C0000}"/>
    <cellStyle name="4_Kl1-8-05" xfId="1955" xr:uid="{00000000-0005-0000-0000-0000191C0000}"/>
    <cellStyle name="4_Kl6-6-05" xfId="1956" xr:uid="{00000000-0005-0000-0000-00001A1C0000}"/>
    <cellStyle name="4_Kldoan3" xfId="1957" xr:uid="{00000000-0005-0000-0000-00001B1C0000}"/>
    <cellStyle name="4_Klnutgiao" xfId="1958" xr:uid="{00000000-0005-0000-0000-00001C1C0000}"/>
    <cellStyle name="4_KLPA2s" xfId="1959" xr:uid="{00000000-0005-0000-0000-00001D1C0000}"/>
    <cellStyle name="4_KlQdinhduyet" xfId="1960" xr:uid="{00000000-0005-0000-0000-00001E1C0000}"/>
    <cellStyle name="4_KlQdinhduyet_Book1" xfId="9819" xr:uid="{00000000-0005-0000-0000-00001F1C0000}"/>
    <cellStyle name="4_KlQdinhduyet_Book1_Cầu Cựa Gà" xfId="9820" xr:uid="{00000000-0005-0000-0000-0000201C0000}"/>
    <cellStyle name="4_KlQdinhduyet_Book1_Du toan san lap - 23-12-2008" xfId="9821" xr:uid="{00000000-0005-0000-0000-0000211C0000}"/>
    <cellStyle name="4_KlQdinhduyet_Book1_Duong BT" xfId="9822" xr:uid="{00000000-0005-0000-0000-0000221C0000}"/>
    <cellStyle name="4_KlQdinhduyet_Book1_Duong R1 - Dai Phuoc (14-04-2009)" xfId="9823" xr:uid="{00000000-0005-0000-0000-0000231C0000}"/>
    <cellStyle name="4_KlQdinhduyet_Cau My Dong" xfId="9825" xr:uid="{00000000-0005-0000-0000-0000241C0000}"/>
    <cellStyle name="4_KlQdinhduyet_Cầu Cựa Gà" xfId="9824" xr:uid="{00000000-0005-0000-0000-0000251C0000}"/>
    <cellStyle name="4_KlQdinhduyet_dtK0-K3 _22_11_07" xfId="9826" xr:uid="{00000000-0005-0000-0000-0000261C0000}"/>
    <cellStyle name="4_KlQdinhduyet_Du toan san lap - 23-12-2008" xfId="9827" xr:uid="{00000000-0005-0000-0000-0000271C0000}"/>
    <cellStyle name="4_KlQdinhduyet_Duong BT" xfId="9828" xr:uid="{00000000-0005-0000-0000-0000281C0000}"/>
    <cellStyle name="4_KlQdinhduyet_Dutoan-10-6-08-tinh lai chi phi kiem toan" xfId="9829" xr:uid="{00000000-0005-0000-0000-0000291C0000}"/>
    <cellStyle name="4_KlQdinhduyet_Goi 06-TL127 cau (12.06.07)" xfId="9830" xr:uid="{00000000-0005-0000-0000-00002A1C0000}"/>
    <cellStyle name="4_KlQdinhduyet_Lai Ha" xfId="9831" xr:uid="{00000000-0005-0000-0000-00002B1C0000}"/>
    <cellStyle name="4_KlQdinhduyet_Lai Ha_Rev1" xfId="9832" xr:uid="{00000000-0005-0000-0000-00002C1C0000}"/>
    <cellStyle name="4_KlQdinhduyet_N6_25-11-2008_PHAN DUONG" xfId="9833" xr:uid="{00000000-0005-0000-0000-00002D1C0000}"/>
    <cellStyle name="4_KlQL4goi5KCS" xfId="1961" xr:uid="{00000000-0005-0000-0000-00002E1C0000}"/>
    <cellStyle name="4_Kltayth" xfId="1962" xr:uid="{00000000-0005-0000-0000-00002F1C0000}"/>
    <cellStyle name="4_KltaythQDduyet" xfId="1963" xr:uid="{00000000-0005-0000-0000-0000301C0000}"/>
    <cellStyle name="4_Kluong4-2004" xfId="1964" xr:uid="{00000000-0005-0000-0000-0000311C0000}"/>
    <cellStyle name="4_kluongduong13" xfId="1965" xr:uid="{00000000-0005-0000-0000-0000321C0000}"/>
    <cellStyle name="4_Km13-Km16" xfId="1966" xr:uid="{00000000-0005-0000-0000-0000331C0000}"/>
    <cellStyle name="4_Khoi luong" xfId="1946" xr:uid="{00000000-0005-0000-0000-0000341C0000}"/>
    <cellStyle name="4_Khoi luong doan 1" xfId="1947" xr:uid="{00000000-0005-0000-0000-0000351C0000}"/>
    <cellStyle name="4_Khoi luong doan 2" xfId="1948" xr:uid="{00000000-0005-0000-0000-0000361C0000}"/>
    <cellStyle name="4_Khoi Luong Hoang Truong - Hoang Phu" xfId="1949" xr:uid="{00000000-0005-0000-0000-0000371C0000}"/>
    <cellStyle name="4_Khoi nghi PDPhungPA1" xfId="1950" xr:uid="{00000000-0005-0000-0000-0000381C0000}"/>
    <cellStyle name="4_khoiluong" xfId="1951" xr:uid="{00000000-0005-0000-0000-0000391C0000}"/>
    <cellStyle name="4_Khoiluong12-13" xfId="1952" xr:uid="{00000000-0005-0000-0000-00003A1C0000}"/>
    <cellStyle name="4_Luong A6" xfId="1967" xr:uid="{00000000-0005-0000-0000-00003B1C0000}"/>
    <cellStyle name="4_LY LICH XIET BU LONG" xfId="9834" xr:uid="{00000000-0005-0000-0000-00003C1C0000}"/>
    <cellStyle name="4_LY LICH XIET BU LONG_Phu luc hop dong nuoc thai" xfId="9835" xr:uid="{00000000-0005-0000-0000-00003D1C0000}"/>
    <cellStyle name="4_maugiacotaluy" xfId="1968" xr:uid="{00000000-0005-0000-0000-00003E1C0000}"/>
    <cellStyle name="4_My Thanh Son Thanh" xfId="1969" xr:uid="{00000000-0005-0000-0000-00003F1C0000}"/>
    <cellStyle name="4_NC" xfId="9836" xr:uid="{00000000-0005-0000-0000-0000401C0000}"/>
    <cellStyle name="4_NenmatduongNTs" xfId="1970" xr:uid="{00000000-0005-0000-0000-0000411C0000}"/>
    <cellStyle name="4_Nhom I" xfId="1971" xr:uid="{00000000-0005-0000-0000-0000421C0000}"/>
    <cellStyle name="4_PLHD - t lo 2 Cty 9 " xfId="9840" xr:uid="{00000000-0005-0000-0000-0000431C0000}"/>
    <cellStyle name="4_Project N.Du" xfId="1973" xr:uid="{00000000-0005-0000-0000-0000441C0000}"/>
    <cellStyle name="4_Project N.Du.dien" xfId="1974" xr:uid="{00000000-0005-0000-0000-0000451C0000}"/>
    <cellStyle name="4_Project QL4" xfId="1975" xr:uid="{00000000-0005-0000-0000-0000461C0000}"/>
    <cellStyle name="4_Project QL4 goi 7" xfId="1976" xr:uid="{00000000-0005-0000-0000-0000471C0000}"/>
    <cellStyle name="4_Project QL4 goi5" xfId="1977" xr:uid="{00000000-0005-0000-0000-0000481C0000}"/>
    <cellStyle name="4_Project QL4 goi8" xfId="1978" xr:uid="{00000000-0005-0000-0000-0000491C0000}"/>
    <cellStyle name="4_Phieu TT C.TY BAO NO" xfId="9837" xr:uid="{00000000-0005-0000-0000-00004A1C0000}"/>
    <cellStyle name="4_Phu luc HD1" xfId="9838" xr:uid="{00000000-0005-0000-0000-00004B1C0000}"/>
    <cellStyle name="4_Phuong an kinh te XM Thang Long" xfId="9839" xr:uid="{00000000-0005-0000-0000-00004C1C0000}"/>
    <cellStyle name="4_Phuong an-CKNH (sua) " xfId="1972" xr:uid="{00000000-0005-0000-0000-00004D1C0000}"/>
    <cellStyle name="4_QL1A-SUA2005" xfId="9841" xr:uid="{00000000-0005-0000-0000-00004E1C0000}"/>
    <cellStyle name="4_Sheet1" xfId="1979" xr:uid="{00000000-0005-0000-0000-00004F1C0000}"/>
    <cellStyle name="4_Silo Vung Ang" xfId="9842" xr:uid="{00000000-0005-0000-0000-0000501C0000}"/>
    <cellStyle name="4_siloximang-thau in" xfId="9843" xr:uid="{00000000-0005-0000-0000-0000511C0000}"/>
    <cellStyle name="4_SuoiTon" xfId="9844" xr:uid="{00000000-0005-0000-0000-0000521C0000}"/>
    <cellStyle name="4_t" xfId="1980" xr:uid="{00000000-0005-0000-0000-0000531C0000}"/>
    <cellStyle name="4_Tamsan" xfId="9845" xr:uid="{00000000-0005-0000-0000-0000541C0000}"/>
    <cellStyle name="4_Tamsan_Phu luc hop dong nuoc thai" xfId="9846" xr:uid="{00000000-0005-0000-0000-0000551C0000}"/>
    <cellStyle name="4_Tay THoa" xfId="1981" xr:uid="{00000000-0005-0000-0000-0000561C0000}"/>
    <cellStyle name="4_TDTNXP6(duyet)" xfId="1982" xr:uid="{00000000-0005-0000-0000-0000571C0000}"/>
    <cellStyle name="4_Tong hop DT dieu chinh duong 38-95" xfId="1984" xr:uid="{00000000-0005-0000-0000-0000581C0000}"/>
    <cellStyle name="4_Tong hop khoi luong duong 557 (30-5-2006)" xfId="1985" xr:uid="{00000000-0005-0000-0000-0000591C0000}"/>
    <cellStyle name="4_Tong muc dau tu" xfId="1986" xr:uid="{00000000-0005-0000-0000-00005A1C0000}"/>
    <cellStyle name="4_Tuyen duong 1722N Ba Che - Thieu Toan" xfId="1987" xr:uid="{00000000-0005-0000-0000-00005B1C0000}"/>
    <cellStyle name="4_Tuyen so 1-Km0+00 - Km0+852.56" xfId="1988" xr:uid="{00000000-0005-0000-0000-00005C1C0000}"/>
    <cellStyle name="4_TV sua ngay 02-08-06" xfId="1989" xr:uid="{00000000-0005-0000-0000-00005D1C0000}"/>
    <cellStyle name="4_TH theo doi Thanh toan" xfId="9847" xr:uid="{00000000-0005-0000-0000-00005E1C0000}"/>
    <cellStyle name="4_Tham tra (8-11)1" xfId="1983" xr:uid="{00000000-0005-0000-0000-00005F1C0000}"/>
    <cellStyle name="4_THANG NGOAI+PHU TRO DUOI+THANG LEO BO" xfId="9848" xr:uid="{00000000-0005-0000-0000-0000601C0000}"/>
    <cellStyle name="4_THANG NGOAI+PHU TRO DUOI+THANG LEO BO_Phu luc hop dong nuoc thai" xfId="9849" xr:uid="{00000000-0005-0000-0000-0000611C0000}"/>
    <cellStyle name="4_THANH TOAN CAM PHA(to ngoc)" xfId="9850" xr:uid="{00000000-0005-0000-0000-0000621C0000}"/>
    <cellStyle name="4_THANH TOAN CAM PHA(to ngoc)_Phu luc hop dong nuoc thai" xfId="9851" xr:uid="{00000000-0005-0000-0000-0000631C0000}"/>
    <cellStyle name="4_Thanh toan gia cong va bien phap Cam Pha - Doi 12" xfId="9852" xr:uid="{00000000-0005-0000-0000-0000641C0000}"/>
    <cellStyle name="4_THANH TOAN T1-T5 ,05" xfId="9853" xr:uid="{00000000-0005-0000-0000-0000651C0000}"/>
    <cellStyle name="4_Thanh toan to van hanh" xfId="9854" xr:uid="{00000000-0005-0000-0000-0000661C0000}"/>
    <cellStyle name="4_VatLieu 3 cau -NA" xfId="1990" xr:uid="{00000000-0005-0000-0000-0000671C0000}"/>
    <cellStyle name="4_ÿÿÿÿÿ" xfId="1991" xr:uid="{00000000-0005-0000-0000-0000681C0000}"/>
    <cellStyle name="4_ÿÿÿÿÿ_1" xfId="1992" xr:uid="{00000000-0005-0000-0000-0000691C0000}"/>
    <cellStyle name="40% - Accent1 2" xfId="1993" xr:uid="{00000000-0005-0000-0000-00006A1C0000}"/>
    <cellStyle name="40% - Accent2 2" xfId="9855" xr:uid="{00000000-0005-0000-0000-00006B1C0000}"/>
    <cellStyle name="40% - Accent3 2" xfId="9856" xr:uid="{00000000-0005-0000-0000-00006C1C0000}"/>
    <cellStyle name="40% - Accent4 2" xfId="9857" xr:uid="{00000000-0005-0000-0000-00006D1C0000}"/>
    <cellStyle name="40% - Accent5 2" xfId="9858" xr:uid="{00000000-0005-0000-0000-00006E1C0000}"/>
    <cellStyle name="40% - Accent6 2" xfId="9859" xr:uid="{00000000-0005-0000-0000-00006F1C0000}"/>
    <cellStyle name="40% - Nhấn1" xfId="9860" xr:uid="{00000000-0005-0000-0000-0000701C0000}"/>
    <cellStyle name="40% - Nhấn2" xfId="9861" xr:uid="{00000000-0005-0000-0000-0000711C0000}"/>
    <cellStyle name="40% - Nhấn3" xfId="9862" xr:uid="{00000000-0005-0000-0000-0000721C0000}"/>
    <cellStyle name="40% - Nhấn4" xfId="9863" xr:uid="{00000000-0005-0000-0000-0000731C0000}"/>
    <cellStyle name="40% - Nhấn5" xfId="9864" xr:uid="{00000000-0005-0000-0000-0000741C0000}"/>
    <cellStyle name="40% - Nhấn6" xfId="9865" xr:uid="{00000000-0005-0000-0000-0000751C0000}"/>
    <cellStyle name="40% - アクセント 1_Civil work " xfId="1994" xr:uid="{00000000-0005-0000-0000-0000761C0000}"/>
    <cellStyle name="40% - アクセント 2_Civil work " xfId="1995" xr:uid="{00000000-0005-0000-0000-0000771C0000}"/>
    <cellStyle name="40% - アクセント 3_Civil work " xfId="1996" xr:uid="{00000000-0005-0000-0000-0000781C0000}"/>
    <cellStyle name="40% - アクセント 4_Civil work " xfId="1997" xr:uid="{00000000-0005-0000-0000-0000791C0000}"/>
    <cellStyle name="40% - アクセント 5_Civil work " xfId="1998" xr:uid="{00000000-0005-0000-0000-00007A1C0000}"/>
    <cellStyle name="40% - アクセント 6_Civil work " xfId="1999" xr:uid="{00000000-0005-0000-0000-00007B1C0000}"/>
    <cellStyle name="40% - 강조색1" xfId="2000" xr:uid="{00000000-0005-0000-0000-00007C1C0000}"/>
    <cellStyle name="40% - 강조색2" xfId="2001" xr:uid="{00000000-0005-0000-0000-00007D1C0000}"/>
    <cellStyle name="40% - 강조색3" xfId="2002" xr:uid="{00000000-0005-0000-0000-00007E1C0000}"/>
    <cellStyle name="40% - 강조색4" xfId="2003" xr:uid="{00000000-0005-0000-0000-00007F1C0000}"/>
    <cellStyle name="40% - 강조색5" xfId="2004" xr:uid="{00000000-0005-0000-0000-0000801C0000}"/>
    <cellStyle name="40% - 강조색6" xfId="2005" xr:uid="{00000000-0005-0000-0000-0000811C0000}"/>
    <cellStyle name="40% - 强调文字颜色 1" xfId="9866" xr:uid="{00000000-0005-0000-0000-0000821C0000}"/>
    <cellStyle name="40% - 强调文字颜色 2" xfId="9867" xr:uid="{00000000-0005-0000-0000-0000831C0000}"/>
    <cellStyle name="40% - 强调文字颜色 3" xfId="9868" xr:uid="{00000000-0005-0000-0000-0000841C0000}"/>
    <cellStyle name="40% - 强调文字颜色 4" xfId="9869" xr:uid="{00000000-0005-0000-0000-0000851C0000}"/>
    <cellStyle name="40% - 强调文字颜色 5" xfId="9870" xr:uid="{00000000-0005-0000-0000-0000861C0000}"/>
    <cellStyle name="40% - 强调文字颜色 6" xfId="9871" xr:uid="{00000000-0005-0000-0000-0000871C0000}"/>
    <cellStyle name="40% - 輔色1" xfId="9872" xr:uid="{00000000-0005-0000-0000-0000881C0000}"/>
    <cellStyle name="40% - 輔色2" xfId="9873" xr:uid="{00000000-0005-0000-0000-0000891C0000}"/>
    <cellStyle name="40% - 輔色3" xfId="9874" xr:uid="{00000000-0005-0000-0000-00008A1C0000}"/>
    <cellStyle name="40% - 輔色4" xfId="9875" xr:uid="{00000000-0005-0000-0000-00008B1C0000}"/>
    <cellStyle name="40% - 輔色5" xfId="9876" xr:uid="{00000000-0005-0000-0000-00008C1C0000}"/>
    <cellStyle name="40% - 輔色6" xfId="9877" xr:uid="{00000000-0005-0000-0000-00008D1C0000}"/>
    <cellStyle name="52" xfId="2006" xr:uid="{00000000-0005-0000-0000-00008E1C0000}"/>
    <cellStyle name="6" xfId="2007" xr:uid="{00000000-0005-0000-0000-00008F1C0000}"/>
    <cellStyle name="6 2" xfId="9878" xr:uid="{00000000-0005-0000-0000-0000901C0000}"/>
    <cellStyle name="6???_x0002_¯ög6hÅ‡6???_x0002_¹?ß_x0008_,Ñ‡6???_x0002_…#×&gt;Ò ‡6???_x0002_é_x0007_ß_x0008__x001c__x000b__x001e_?????_x000a_?_x0001_???????_x0014_?_x0001_???????_x001e_?fB_x000f_c????_x0018_I¿_x0008_v_x0010_‡6Ö_x0002_Ÿ6????ía??_x0012_c??????????????_x0001_?????????_x0001_?_x0001_?_x0001_?" xfId="9879" xr:uid="{00000000-0005-0000-0000-0000911C0000}"/>
    <cellStyle name="6???_x0002_¯ög6hÅ‡6???_x0002_¹?ß_x0008_,Ñ‡6???_x0002_…#×&gt;Ò ‡6???_x0002_é_x0007_ß_x0008__x001c__x000b__x001e_?????_x000a_?_x0001_???????_x0014_?_x0001_???????_x001e_?fB_x000f_c????_x0018_I¿_x0008_v_x0010_‡6Ö_x0002_Ÿ6????_x0015_l??Õm??????????????_x0001_?????????_x0001_?_x0001_?_x0001_?" xfId="9880" xr:uid="{00000000-0005-0000-0000-0000921C0000}"/>
    <cellStyle name="6_3. Coc khoan nhoi dai tra-VieEng (TKKT)" xfId="2008" xr:uid="{00000000-0005-0000-0000-0000931C0000}"/>
    <cellStyle name="6_5.Gia thiet bi dien (VL Hanecc)(263.9)" xfId="9881" xr:uid="{00000000-0005-0000-0000-0000941C0000}"/>
    <cellStyle name="6_Ba Dieu(5-12-07)" xfId="9882" xr:uid="{00000000-0005-0000-0000-0000951C0000}"/>
    <cellStyle name="6_Book1" xfId="2009" xr:uid="{00000000-0005-0000-0000-0000961C0000}"/>
    <cellStyle name="6_Cai tao hang rao-1" xfId="2010" xr:uid="{00000000-0005-0000-0000-0000971C0000}"/>
    <cellStyle name="6_cai tao ve sinh VS-01-3" xfId="2011" xr:uid="{00000000-0005-0000-0000-0000981C0000}"/>
    <cellStyle name="6_Cầu Cựa Gà" xfId="9883" xr:uid="{00000000-0005-0000-0000-0000991C0000}"/>
    <cellStyle name="6_CotCo.No.02" xfId="2012" xr:uid="{00000000-0005-0000-0000-00009A1C0000}"/>
    <cellStyle name="6_Chao gia nha nghien" xfId="9884" xr:uid="{00000000-0005-0000-0000-00009B1C0000}"/>
    <cellStyle name="6_danh sach" xfId="2013" xr:uid="{00000000-0005-0000-0000-00009C1C0000}"/>
    <cellStyle name="6_doi than" xfId="2014" xr:uid="{00000000-0005-0000-0000-00009D1C0000}"/>
    <cellStyle name="6_DTCT_ CAU" xfId="9885" xr:uid="{00000000-0005-0000-0000-00009E1C0000}"/>
    <cellStyle name="6_Du toan san lap - 23-12-2008" xfId="9886" xr:uid="{00000000-0005-0000-0000-00009F1C0000}"/>
    <cellStyle name="6_Duong BT" xfId="9887" xr:uid="{00000000-0005-0000-0000-0000A01C0000}"/>
    <cellStyle name="6_Duong R1 - Dai Phuoc (14-04-2009)" xfId="9888" xr:uid="{00000000-0005-0000-0000-0000A11C0000}"/>
    <cellStyle name="6_DUTOAN1" xfId="2015" xr:uid="{00000000-0005-0000-0000-0000A21C0000}"/>
    <cellStyle name="6_Dutoan-10-6-08-tinh lai chi phi kiem toan" xfId="9890" xr:uid="{00000000-0005-0000-0000-0000A31C0000}"/>
    <cellStyle name="6_DUTHAU" xfId="9889" xr:uid="{00000000-0005-0000-0000-0000A41C0000}"/>
    <cellStyle name="6_FORM DU TOAN 720-766" xfId="9891" xr:uid="{00000000-0005-0000-0000-0000A51C0000}"/>
    <cellStyle name="6_hatangLB" xfId="9892" xr:uid="{00000000-0005-0000-0000-0000A61C0000}"/>
    <cellStyle name="6_HR" xfId="2016" xr:uid="{00000000-0005-0000-0000-0000A71C0000}"/>
    <cellStyle name="6_HR-1" xfId="2017" xr:uid="{00000000-0005-0000-0000-0000A81C0000}"/>
    <cellStyle name="6_Lai Ha" xfId="9893" xr:uid="{00000000-0005-0000-0000-0000A91C0000}"/>
    <cellStyle name="6_Luong Ha Noi" xfId="2018" xr:uid="{00000000-0005-0000-0000-0000AA1C0000}"/>
    <cellStyle name="6_Mong nha D01" xfId="2019" xr:uid="{00000000-0005-0000-0000-0000AB1C0000}"/>
    <cellStyle name="6_No.01 - Nha xuong san xuat so 1 (15-03-2013)" xfId="2020" xr:uid="{00000000-0005-0000-0000-0000AC1C0000}"/>
    <cellStyle name="6_No.01 - Nha xuong san xuat so 1-soat -R1" xfId="2021" xr:uid="{00000000-0005-0000-0000-0000AD1C0000}"/>
    <cellStyle name="6_No.01 - Nha xuong san xuat so 1-soat -R2" xfId="2022" xr:uid="{00000000-0005-0000-0000-0000AE1C0000}"/>
    <cellStyle name="6_No.01-XN det - xuong det-phong dieu ko so 2-1" xfId="2023" xr:uid="{00000000-0005-0000-0000-0000AF1C0000}"/>
    <cellStyle name="6_No.01-XN det - xuong det-phong dieu ko so 2-2" xfId="2024" xr:uid="{00000000-0005-0000-0000-0000B01C0000}"/>
    <cellStyle name="6_No.02 - Nha xuong san xuat so 2" xfId="2025" xr:uid="{00000000-0005-0000-0000-0000B11C0000}"/>
    <cellStyle name="6_No.02 - Nha xuong san xuat so 2 - (05-04-2013)-rev02" xfId="2026" xr:uid="{00000000-0005-0000-0000-0000B21C0000}"/>
    <cellStyle name="6_No.02 - Nha xuong san xuat so 2 - (05-04-2013)-rev03" xfId="2027" xr:uid="{00000000-0005-0000-0000-0000B31C0000}"/>
    <cellStyle name="6_No.02 - Nha xuong san xuat so 2 - (08-04-2013)" xfId="2028" xr:uid="{00000000-0005-0000-0000-0000B41C0000}"/>
    <cellStyle name="6_No.02 - Nha xuong san xuat so 2 - (16-03-2013)" xfId="2029" xr:uid="{00000000-0005-0000-0000-0000B51C0000}"/>
    <cellStyle name="6_No.02 - Nha xuong san xuat so 2 - (26-02-2013)-Rev01" xfId="2030" xr:uid="{00000000-0005-0000-0000-0000B61C0000}"/>
    <cellStyle name="6_No.02 - Nha xuong san xuat so 2 - (28-02-2013)" xfId="2031" xr:uid="{00000000-0005-0000-0000-0000B71C0000}"/>
    <cellStyle name="6_No.02 - Nha xuong san xuat so 2 -R3" xfId="2032" xr:uid="{00000000-0005-0000-0000-0000B81C0000}"/>
    <cellStyle name="6_No.02.CotCo" xfId="2033" xr:uid="{00000000-0005-0000-0000-0000B91C0000}"/>
    <cellStyle name="6_No.02.CotCo-1" xfId="2034" xr:uid="{00000000-0005-0000-0000-0000BA1C0000}"/>
    <cellStyle name="6_No.04 Nha thuong truc" xfId="2035" xr:uid="{00000000-0005-0000-0000-0000BB1C0000}"/>
    <cellStyle name="6_No.04 Nha thuong truc - PXD" xfId="2036" xr:uid="{00000000-0005-0000-0000-0000BC1C0000}"/>
    <cellStyle name="6_No.04 Nha thuong truc-1" xfId="2037" xr:uid="{00000000-0005-0000-0000-0000BD1C0000}"/>
    <cellStyle name="6_No.05 - Nha an - PXD - 003" xfId="2038" xr:uid="{00000000-0005-0000-0000-0000BE1C0000}"/>
    <cellStyle name="6_No.05 - Nha an - PXD - 004" xfId="2039" xr:uid="{00000000-0005-0000-0000-0000BF1C0000}"/>
    <cellStyle name="6_No.05.Nhabve-4" xfId="2040" xr:uid="{00000000-0005-0000-0000-0000C01C0000}"/>
    <cellStyle name="6_No.05.Nhabve-5" xfId="2041" xr:uid="{00000000-0005-0000-0000-0000C11C0000}"/>
    <cellStyle name="6_No.05.Nhabve-6" xfId="2042" xr:uid="{00000000-0005-0000-0000-0000C21C0000}"/>
    <cellStyle name="6_No.07 - Nha ve sinh" xfId="2043" xr:uid="{00000000-0005-0000-0000-0000C31C0000}"/>
    <cellStyle name="6_No.Xuong May-ND-8" xfId="2044" xr:uid="{00000000-0005-0000-0000-0000C41C0000}"/>
    <cellStyle name="6_No04A - Xuong may so 1- Rev.01" xfId="2045" xr:uid="{00000000-0005-0000-0000-0000C51C0000}"/>
    <cellStyle name="6_No04A - Xuong may so 1- Rev.02" xfId="2046" xr:uid="{00000000-0005-0000-0000-0000C61C0000}"/>
    <cellStyle name="6_No04A - Xuong may so 1- Rev.03" xfId="2047" xr:uid="{00000000-0005-0000-0000-0000C71C0000}"/>
    <cellStyle name="6_No04A - Xuong may so 1- Rev.05" xfId="2048" xr:uid="{00000000-0005-0000-0000-0000C81C0000}"/>
    <cellStyle name="6_No04A - Xuong may so 1- Sua tham tra-01" xfId="2049" xr:uid="{00000000-0005-0000-0000-0000C91C0000}"/>
    <cellStyle name="6_Opensoure" xfId="2050" xr:uid="{00000000-0005-0000-0000-0000CA1C0000}"/>
    <cellStyle name="6_Opensoure_Luong Ha Noi" xfId="2051" xr:uid="{00000000-0005-0000-0000-0000CB1C0000}"/>
    <cellStyle name="6_Phan duong _BVTC_T7-08" xfId="9894" xr:uid="{00000000-0005-0000-0000-0000CC1C0000}"/>
    <cellStyle name="6_Sheet2" xfId="2052" xr:uid="{00000000-0005-0000-0000-0000CD1C0000}"/>
    <cellStyle name="6_tong hop" xfId="2054" xr:uid="{00000000-0005-0000-0000-0000CE1C0000}"/>
    <cellStyle name="6_TONG HOP KINH PHI - ND 99" xfId="9898" xr:uid="{00000000-0005-0000-0000-0000CF1C0000}"/>
    <cellStyle name="6_TONG HOP KHOI LUONG SO BO" xfId="9897" xr:uid="{00000000-0005-0000-0000-0000D01C0000}"/>
    <cellStyle name="6_Tong hop thanh toan" xfId="9899" xr:uid="{00000000-0005-0000-0000-0000D11C0000}"/>
    <cellStyle name="6_thietbidien" xfId="9895" xr:uid="{00000000-0005-0000-0000-0000D21C0000}"/>
    <cellStyle name="6_THKLCAU_SD" xfId="9896" xr:uid="{00000000-0005-0000-0000-0000D31C0000}"/>
    <cellStyle name="6_Thong ke thep-STT" xfId="2053" xr:uid="{00000000-0005-0000-0000-0000D41C0000}"/>
    <cellStyle name="6_TramBienap-No.03-1-Viet + Eng" xfId="2055" xr:uid="{00000000-0005-0000-0000-0000D51C0000}"/>
    <cellStyle name="60% - Accent1 2" xfId="9900" xr:uid="{00000000-0005-0000-0000-0000D61C0000}"/>
    <cellStyle name="60% - Accent2 2" xfId="9901" xr:uid="{00000000-0005-0000-0000-0000D71C0000}"/>
    <cellStyle name="60% - Accent3 2" xfId="9902" xr:uid="{00000000-0005-0000-0000-0000D81C0000}"/>
    <cellStyle name="60% - Accent4 2" xfId="9903" xr:uid="{00000000-0005-0000-0000-0000D91C0000}"/>
    <cellStyle name="60% - Accent5 2" xfId="9904" xr:uid="{00000000-0005-0000-0000-0000DA1C0000}"/>
    <cellStyle name="60% - Accent6 2" xfId="9905" xr:uid="{00000000-0005-0000-0000-0000DB1C0000}"/>
    <cellStyle name="60% - Nhấn1" xfId="9906" xr:uid="{00000000-0005-0000-0000-0000DC1C0000}"/>
    <cellStyle name="60% - Nhấn2" xfId="9907" xr:uid="{00000000-0005-0000-0000-0000DD1C0000}"/>
    <cellStyle name="60% - Nhấn3" xfId="9908" xr:uid="{00000000-0005-0000-0000-0000DE1C0000}"/>
    <cellStyle name="60% - Nhấn4" xfId="9909" xr:uid="{00000000-0005-0000-0000-0000DF1C0000}"/>
    <cellStyle name="60% - Nhấn5" xfId="9910" xr:uid="{00000000-0005-0000-0000-0000E01C0000}"/>
    <cellStyle name="60% - Nhấn6" xfId="9911" xr:uid="{00000000-0005-0000-0000-0000E11C0000}"/>
    <cellStyle name="60% - アクセント 1_Civil work " xfId="2056" xr:uid="{00000000-0005-0000-0000-0000E21C0000}"/>
    <cellStyle name="60% - アクセント 2_Civil work " xfId="2057" xr:uid="{00000000-0005-0000-0000-0000E31C0000}"/>
    <cellStyle name="60% - アクセント 3_Civil work " xfId="2058" xr:uid="{00000000-0005-0000-0000-0000E41C0000}"/>
    <cellStyle name="60% - アクセント 4_Civil work " xfId="2059" xr:uid="{00000000-0005-0000-0000-0000E51C0000}"/>
    <cellStyle name="60% - アクセント 5_Civil work " xfId="2060" xr:uid="{00000000-0005-0000-0000-0000E61C0000}"/>
    <cellStyle name="60% - アクセント 6_Civil work " xfId="2061" xr:uid="{00000000-0005-0000-0000-0000E71C0000}"/>
    <cellStyle name="60% - 강조색1" xfId="2062" xr:uid="{00000000-0005-0000-0000-0000E81C0000}"/>
    <cellStyle name="60% - 강조색2" xfId="2063" xr:uid="{00000000-0005-0000-0000-0000E91C0000}"/>
    <cellStyle name="60% - 강조색3" xfId="2064" xr:uid="{00000000-0005-0000-0000-0000EA1C0000}"/>
    <cellStyle name="60% - 강조색4" xfId="2065" xr:uid="{00000000-0005-0000-0000-0000EB1C0000}"/>
    <cellStyle name="60% - 강조색5" xfId="2066" xr:uid="{00000000-0005-0000-0000-0000EC1C0000}"/>
    <cellStyle name="60% - 강조색6" xfId="2067" xr:uid="{00000000-0005-0000-0000-0000ED1C0000}"/>
    <cellStyle name="60% - 强调文字颜色 1" xfId="9912" xr:uid="{00000000-0005-0000-0000-0000EE1C0000}"/>
    <cellStyle name="60% - 强调文字颜色 2" xfId="9913" xr:uid="{00000000-0005-0000-0000-0000EF1C0000}"/>
    <cellStyle name="60% - 强调文字颜色 3" xfId="9914" xr:uid="{00000000-0005-0000-0000-0000F01C0000}"/>
    <cellStyle name="60% - 强调文字颜色 4" xfId="9915" xr:uid="{00000000-0005-0000-0000-0000F11C0000}"/>
    <cellStyle name="60% - 强调文字颜色 5" xfId="9916" xr:uid="{00000000-0005-0000-0000-0000F21C0000}"/>
    <cellStyle name="60% - 强调文字颜色 6" xfId="9917" xr:uid="{00000000-0005-0000-0000-0000F31C0000}"/>
    <cellStyle name="60% - 輔色1" xfId="9918" xr:uid="{00000000-0005-0000-0000-0000F41C0000}"/>
    <cellStyle name="60% - 輔色2" xfId="9919" xr:uid="{00000000-0005-0000-0000-0000F51C0000}"/>
    <cellStyle name="60% - 輔色3" xfId="9920" xr:uid="{00000000-0005-0000-0000-0000F61C0000}"/>
    <cellStyle name="60% - 輔色4" xfId="9921" xr:uid="{00000000-0005-0000-0000-0000F71C0000}"/>
    <cellStyle name="60% - 輔色5" xfId="9922" xr:uid="{00000000-0005-0000-0000-0000F81C0000}"/>
    <cellStyle name="60% - 輔色6" xfId="9923" xr:uid="{00000000-0005-0000-0000-0000F91C0000}"/>
    <cellStyle name="75" xfId="2068" xr:uid="{00000000-0005-0000-0000-0000FA1C0000}"/>
    <cellStyle name="9" xfId="9924" xr:uid="{00000000-0005-0000-0000-0000FB1C0000}"/>
    <cellStyle name="A" xfId="9925" xr:uid="{00000000-0005-0000-0000-0000FC1C0000}"/>
    <cellStyle name="a_Du thau HM noi hoi dong luc " xfId="9926" xr:uid="{00000000-0005-0000-0000-0000FD1C0000}"/>
    <cellStyle name="a_Du thau HM noi hoi dong luc(sửa theo CV 130 CĐT) ghi dia " xfId="9927" xr:uid="{00000000-0005-0000-0000-0000FE1C0000}"/>
    <cellStyle name="a_Du thau HM noi hoi nha xeo trang phan sua phong" xfId="9928" xr:uid="{00000000-0005-0000-0000-0000FF1C0000}"/>
    <cellStyle name="a_HM moi" xfId="9929" xr:uid="{00000000-0005-0000-0000-0000001D0000}"/>
    <cellStyle name="a_Phu luc hop dong" xfId="9930" xr:uid="{00000000-0005-0000-0000-0000011D0000}"/>
    <cellStyle name="a_Phu luc hop dong nuoc thai" xfId="9931" xr:uid="{00000000-0005-0000-0000-0000021D0000}"/>
    <cellStyle name="A¨????? [0]_??aA??" xfId="9932" xr:uid="{00000000-0005-0000-0000-0000031D0000}"/>
    <cellStyle name="A¨?????_??aA??" xfId="9933" xr:uid="{00000000-0005-0000-0000-0000041D0000}"/>
    <cellStyle name="A¨­¢¬¢Ò [0]_¡¾aA¢¬" xfId="9934" xr:uid="{00000000-0005-0000-0000-0000051D0000}"/>
    <cellStyle name="A¨­￠￢￠O [0]_INQUIRY ￠?￥i¨u¡AAⓒ￢Aⓒª " xfId="2069" xr:uid="{00000000-0005-0000-0000-0000061D0000}"/>
    <cellStyle name="A¨­¢¬¢Ò_¡¾aA¢¬" xfId="9935" xr:uid="{00000000-0005-0000-0000-0000071D0000}"/>
    <cellStyle name="A¨­￠￢￠O_INQUIRY ￠?￥i¨u¡AAⓒ￢Aⓒª " xfId="2070" xr:uid="{00000000-0005-0000-0000-0000081D0000}"/>
    <cellStyle name="_x0001_Å»_x001e_´ " xfId="2071" xr:uid="{00000000-0005-0000-0000-0000091D0000}"/>
    <cellStyle name="_x0001_Å»_x001e_´_" xfId="2072" xr:uid="{00000000-0005-0000-0000-00000A1D0000}"/>
    <cellStyle name="Accent1 - 20%" xfId="9936" xr:uid="{00000000-0005-0000-0000-00000B1D0000}"/>
    <cellStyle name="Accent1 - 40%" xfId="9937" xr:uid="{00000000-0005-0000-0000-00000C1D0000}"/>
    <cellStyle name="Accent1 - 60%" xfId="9938" xr:uid="{00000000-0005-0000-0000-00000D1D0000}"/>
    <cellStyle name="Accent1 2" xfId="2073" xr:uid="{00000000-0005-0000-0000-00000E1D0000}"/>
    <cellStyle name="Accent2 - 20%" xfId="9939" xr:uid="{00000000-0005-0000-0000-00000F1D0000}"/>
    <cellStyle name="Accent2 - 40%" xfId="9940" xr:uid="{00000000-0005-0000-0000-0000101D0000}"/>
    <cellStyle name="Accent2 - 60%" xfId="9941" xr:uid="{00000000-0005-0000-0000-0000111D0000}"/>
    <cellStyle name="Accent2 2" xfId="9942" xr:uid="{00000000-0005-0000-0000-0000121D0000}"/>
    <cellStyle name="Accent3 - 20%" xfId="9943" xr:uid="{00000000-0005-0000-0000-0000131D0000}"/>
    <cellStyle name="Accent3 - 40%" xfId="9944" xr:uid="{00000000-0005-0000-0000-0000141D0000}"/>
    <cellStyle name="Accent3 - 60%" xfId="9945" xr:uid="{00000000-0005-0000-0000-0000151D0000}"/>
    <cellStyle name="Accent3 2" xfId="9946" xr:uid="{00000000-0005-0000-0000-0000161D0000}"/>
    <cellStyle name="Accent4 - 20%" xfId="9947" xr:uid="{00000000-0005-0000-0000-0000171D0000}"/>
    <cellStyle name="Accent4 - 40%" xfId="9948" xr:uid="{00000000-0005-0000-0000-0000181D0000}"/>
    <cellStyle name="Accent4 - 60%" xfId="9949" xr:uid="{00000000-0005-0000-0000-0000191D0000}"/>
    <cellStyle name="Accent4 2" xfId="9950" xr:uid="{00000000-0005-0000-0000-00001A1D0000}"/>
    <cellStyle name="Accent5 - 20%" xfId="9951" xr:uid="{00000000-0005-0000-0000-00001B1D0000}"/>
    <cellStyle name="Accent5 - 40%" xfId="9952" xr:uid="{00000000-0005-0000-0000-00001C1D0000}"/>
    <cellStyle name="Accent5 - 60%" xfId="9953" xr:uid="{00000000-0005-0000-0000-00001D1D0000}"/>
    <cellStyle name="Accent5 2" xfId="9954" xr:uid="{00000000-0005-0000-0000-00001E1D0000}"/>
    <cellStyle name="Accent6 - 20%" xfId="9955" xr:uid="{00000000-0005-0000-0000-00001F1D0000}"/>
    <cellStyle name="Accent6 - 40%" xfId="9956" xr:uid="{00000000-0005-0000-0000-0000201D0000}"/>
    <cellStyle name="Accent6 - 60%" xfId="9957" xr:uid="{00000000-0005-0000-0000-0000211D0000}"/>
    <cellStyle name="Accent6 2" xfId="9958" xr:uid="{00000000-0005-0000-0000-0000221D0000}"/>
    <cellStyle name="Aee­ " xfId="9959" xr:uid="{00000000-0005-0000-0000-0000231D0000}"/>
    <cellStyle name="ÅëÈ­ [0]" xfId="2074" xr:uid="{00000000-0005-0000-0000-0000241D0000}"/>
    <cellStyle name="AeE­ [0]_ 2ÆAAþº° " xfId="2075" xr:uid="{00000000-0005-0000-0000-0000251D0000}"/>
    <cellStyle name="ÅëÈ­ [0]_¡Ú¾ÈÜ¬ Á¾ÇÕºñ±³ " xfId="2076" xr:uid="{00000000-0005-0000-0000-0000261D0000}"/>
    <cellStyle name="AeE­ [0]_´eAN°yC￥ " xfId="2077" xr:uid="{00000000-0005-0000-0000-0000271D0000}"/>
    <cellStyle name="ÅëÈ­ [0]_¿ì¹°Åë" xfId="9960" xr:uid="{00000000-0005-0000-0000-0000281D0000}"/>
    <cellStyle name="AeE­ [0]_¼­½AAI¶÷_AoAO°eE¹ " xfId="2078" xr:uid="{00000000-0005-0000-0000-0000291D0000}"/>
    <cellStyle name="ÅëÈ­ [0]_¼­½ÄÀÏ¶÷_ÅõÀÔ°èÈ¹ " xfId="2079" xr:uid="{00000000-0005-0000-0000-00002A1D0000}"/>
    <cellStyle name="AeE­ [0]_¼oAI¼º " xfId="2080" xr:uid="{00000000-0005-0000-0000-00002B1D0000}"/>
    <cellStyle name="ÅëÈ­ [0]_2.CONCEPT " xfId="2081" xr:uid="{00000000-0005-0000-0000-00002C1D0000}"/>
    <cellStyle name="AeE­ [0]_3.MSCHEDULE¿μ¹R " xfId="2082" xr:uid="{00000000-0005-0000-0000-00002D1D0000}"/>
    <cellStyle name="ÅëÈ­ [0]_3PJTR°èÈ¹ " xfId="2083" xr:uid="{00000000-0005-0000-0000-00002E1D0000}"/>
    <cellStyle name="AeE­ [0]_4 " xfId="2084" xr:uid="{00000000-0005-0000-0000-00002F1D0000}"/>
    <cellStyle name="ÅëÈ­ [0]_4 " xfId="2085" xr:uid="{00000000-0005-0000-0000-0000301D0000}"/>
    <cellStyle name="AeE­ [0]_6-3°æAi·A " xfId="2086" xr:uid="{00000000-0005-0000-0000-0000311D0000}"/>
    <cellStyle name="ÅëÈ­ [0]_6-3°æÀï·Â " xfId="2087" xr:uid="{00000000-0005-0000-0000-0000321D0000}"/>
    <cellStyle name="AeE­ [0]_AMT " xfId="2088" xr:uid="{00000000-0005-0000-0000-0000331D0000}"/>
    <cellStyle name="ÅëÈ­ [0]_ÃÖÁ¾ÀÏÁ¤ " xfId="2089" xr:uid="{00000000-0005-0000-0000-0000341D0000}"/>
    <cellStyle name="AeE­ [0]_INQUIRY ¿?¾÷AßAø " xfId="2090" xr:uid="{00000000-0005-0000-0000-0000351D0000}"/>
    <cellStyle name="ÅëÈ­ [0]_L601CPT" xfId="2091" xr:uid="{00000000-0005-0000-0000-0000361D0000}"/>
    <cellStyle name="AeE­ [0]_º≫¼± ±æ¾i±uºI ¼o·R Ay°eC￥ " xfId="9961" xr:uid="{00000000-0005-0000-0000-0000371D0000}"/>
    <cellStyle name="ÅëÈ­ [0]_ºÐ·ù±â02_ÅõÀÔ°èÈ¹ " xfId="9962" xr:uid="{00000000-0005-0000-0000-0000381D0000}"/>
    <cellStyle name="AeE­ [0]_SMG-CKD-d1.1 " xfId="2092" xr:uid="{00000000-0005-0000-0000-0000391D0000}"/>
    <cellStyle name="ÅëÈ­ [0]_SMG-CKD-d1.1 " xfId="2093" xr:uid="{00000000-0005-0000-0000-00003A1D0000}"/>
    <cellStyle name="Aee­ _021029여천여수실행" xfId="9963" xr:uid="{00000000-0005-0000-0000-00003B1D0000}"/>
    <cellStyle name="AeE?? [0]_??aA??" xfId="9964" xr:uid="{00000000-0005-0000-0000-00003C1D0000}"/>
    <cellStyle name="AeE??_??aA??" xfId="9965" xr:uid="{00000000-0005-0000-0000-00003D1D0000}"/>
    <cellStyle name="ÅëÈ­_      " xfId="2094" xr:uid="{00000000-0005-0000-0000-00003E1D0000}"/>
    <cellStyle name="AeE­_ 2ÆAAþº° " xfId="2095" xr:uid="{00000000-0005-0000-0000-00003F1D0000}"/>
    <cellStyle name="ÅëÈ­_¡Ú¾ÈÜ¬ Á¾ÇÕºñ±³ " xfId="2096" xr:uid="{00000000-0005-0000-0000-0000401D0000}"/>
    <cellStyle name="AeE­_´eAN°yC￥ " xfId="2097" xr:uid="{00000000-0005-0000-0000-0000411D0000}"/>
    <cellStyle name="ÅëÈ­_¿ì¹°Åë" xfId="9966" xr:uid="{00000000-0005-0000-0000-0000421D0000}"/>
    <cellStyle name="AeE­_¼­½AAI¶÷_AoAO°eE¹ " xfId="2098" xr:uid="{00000000-0005-0000-0000-0000431D0000}"/>
    <cellStyle name="ÅëÈ­_¼­½ÄÀÏ¶÷_ÅõÀÔ°èÈ¹ " xfId="2099" xr:uid="{00000000-0005-0000-0000-0000441D0000}"/>
    <cellStyle name="AeE­_¼oAI¼º " xfId="2100" xr:uid="{00000000-0005-0000-0000-0000451D0000}"/>
    <cellStyle name="ÅëÈ­_2.CONCEPT " xfId="2101" xr:uid="{00000000-0005-0000-0000-0000461D0000}"/>
    <cellStyle name="AeE­_3.MSCHEDULE¿μ¹R " xfId="2102" xr:uid="{00000000-0005-0000-0000-0000471D0000}"/>
    <cellStyle name="ÅëÈ­_3PJTR°èÈ¹ " xfId="2103" xr:uid="{00000000-0005-0000-0000-0000481D0000}"/>
    <cellStyle name="AeE­_4 " xfId="2104" xr:uid="{00000000-0005-0000-0000-0000491D0000}"/>
    <cellStyle name="ÅëÈ­_4 " xfId="2105" xr:uid="{00000000-0005-0000-0000-00004A1D0000}"/>
    <cellStyle name="AeE­_6-3°æAi·A " xfId="2106" xr:uid="{00000000-0005-0000-0000-00004B1D0000}"/>
    <cellStyle name="ÅëÈ­_6-3°æÀï·Â " xfId="2107" xr:uid="{00000000-0005-0000-0000-00004C1D0000}"/>
    <cellStyle name="AeE­_AMT " xfId="2108" xr:uid="{00000000-0005-0000-0000-00004D1D0000}"/>
    <cellStyle name="ÅëÈ­_ÃÖÁ¾ÀÏÁ¤ " xfId="2109" xr:uid="{00000000-0005-0000-0000-00004E1D0000}"/>
    <cellStyle name="AeE­_INQUIRY ¿?¾÷AßAø " xfId="2110" xr:uid="{00000000-0005-0000-0000-00004F1D0000}"/>
    <cellStyle name="ÅëÈ­_L601CPT" xfId="2111" xr:uid="{00000000-0005-0000-0000-0000501D0000}"/>
    <cellStyle name="AeE­_º≫¼± ±æ¾i±uºI ¼o·R Ay°eC￥ " xfId="9967" xr:uid="{00000000-0005-0000-0000-0000511D0000}"/>
    <cellStyle name="ÅëÈ­_ºÐ·ù±â02_ÅõÀÔ°èÈ¹ " xfId="9968" xr:uid="{00000000-0005-0000-0000-0000521D0000}"/>
    <cellStyle name="AeE­_SMG-CKD-d1.1 " xfId="2112" xr:uid="{00000000-0005-0000-0000-0000531D0000}"/>
    <cellStyle name="ÅëÈ­_SMG-CKD-d1.1 " xfId="2113" xr:uid="{00000000-0005-0000-0000-0000541D0000}"/>
    <cellStyle name="AeE¡© [0]_¡¾aA¢¬" xfId="9969" xr:uid="{00000000-0005-0000-0000-0000551D0000}"/>
    <cellStyle name="AeE¡©_¡¾aA¢¬" xfId="9970" xr:uid="{00000000-0005-0000-0000-0000561D0000}"/>
    <cellStyle name="AeE¡ⓒ [0]_AMT " xfId="2114" xr:uid="{00000000-0005-0000-0000-0000571D0000}"/>
    <cellStyle name="AeE¡ⓒ_AMT " xfId="2115" xr:uid="{00000000-0005-0000-0000-0000581D0000}"/>
    <cellStyle name="Æu¼ " xfId="2116" xr:uid="{00000000-0005-0000-0000-0000591D0000}"/>
    <cellStyle name="ALIGNMENT" xfId="9971" xr:uid="{00000000-0005-0000-0000-00005A1D0000}"/>
    <cellStyle name="APPEAR" xfId="2117" xr:uid="{00000000-0005-0000-0000-00005B1D0000}"/>
    <cellStyle name="args.style" xfId="2118" xr:uid="{00000000-0005-0000-0000-00005C1D0000}"/>
    <cellStyle name="arial" xfId="2119" xr:uid="{00000000-0005-0000-0000-00005D1D0000}"/>
    <cellStyle name="ArialH" xfId="9972" xr:uid="{00000000-0005-0000-0000-00005E1D0000}"/>
    <cellStyle name="at" xfId="9973" xr:uid="{00000000-0005-0000-0000-00005F1D0000}"/>
    <cellStyle name="ÄÞ¸¶ [0]" xfId="2120" xr:uid="{00000000-0005-0000-0000-0000601D0000}"/>
    <cellStyle name="AÞ¸¶ [0]_ 2ÆAAþº° " xfId="2121" xr:uid="{00000000-0005-0000-0000-0000611D0000}"/>
    <cellStyle name="ÄÞ¸¶ [0]_¡Ú¾ÈÜ¬ Á¾ÇÕºñ±³ " xfId="2122" xr:uid="{00000000-0005-0000-0000-0000621D0000}"/>
    <cellStyle name="AÞ¸¶ [0]_´eAN°yC￥ " xfId="2123" xr:uid="{00000000-0005-0000-0000-0000631D0000}"/>
    <cellStyle name="ÄÞ¸¶ [0]_¿ì¹°Åë" xfId="9974" xr:uid="{00000000-0005-0000-0000-0000641D0000}"/>
    <cellStyle name="AÞ¸¶ [0]_3.MSCHEDULE¿μ¹R " xfId="2124" xr:uid="{00000000-0005-0000-0000-0000651D0000}"/>
    <cellStyle name="ÄÞ¸¶ [0]_3PJTR°èÈ¹ " xfId="2125" xr:uid="{00000000-0005-0000-0000-0000661D0000}"/>
    <cellStyle name="AÞ¸¶ [0]_4 " xfId="2126" xr:uid="{00000000-0005-0000-0000-0000671D0000}"/>
    <cellStyle name="ÄÞ¸¶ [0]_4 " xfId="2127" xr:uid="{00000000-0005-0000-0000-0000681D0000}"/>
    <cellStyle name="AÞ¸¶ [0]_6-3°æAi·A " xfId="2128" xr:uid="{00000000-0005-0000-0000-0000691D0000}"/>
    <cellStyle name="ÄÞ¸¶ [0]_6-3°æÀï·Â " xfId="2129" xr:uid="{00000000-0005-0000-0000-00006A1D0000}"/>
    <cellStyle name="AÞ¸¶ [0]_AN°y(1.25) " xfId="2130" xr:uid="{00000000-0005-0000-0000-00006B1D0000}"/>
    <cellStyle name="ÄÞ¸¶ [0]_ÃÖÁ¾ÀÏÁ¤ " xfId="2131" xr:uid="{00000000-0005-0000-0000-00006C1D0000}"/>
    <cellStyle name="AÞ¸¶ [0]_INQUIRY ¿?¾÷AßAø " xfId="2132" xr:uid="{00000000-0005-0000-0000-00006D1D0000}"/>
    <cellStyle name="ÄÞ¸¶ [0]_L601CPT" xfId="2133" xr:uid="{00000000-0005-0000-0000-00006E1D0000}"/>
    <cellStyle name="AÞ¸¶ [0]_º≫¼± ±æ¾i±uºI ¼o·R Ay°eC￥ " xfId="9975" xr:uid="{00000000-0005-0000-0000-00006F1D0000}"/>
    <cellStyle name="ÄÞ¸¶ [0]_Sheet1 (2)_1.SUMMARY " xfId="9976" xr:uid="{00000000-0005-0000-0000-0000701D0000}"/>
    <cellStyle name="AÞ¸¶ [0]_SMG-CKD-d1.1 " xfId="2134" xr:uid="{00000000-0005-0000-0000-0000711D0000}"/>
    <cellStyle name="ÄÞ¸¶ [0]_SMG-CKD-d1.1 " xfId="2135" xr:uid="{00000000-0005-0000-0000-0000721D0000}"/>
    <cellStyle name="ÄÞ¸¶_      " xfId="2136" xr:uid="{00000000-0005-0000-0000-0000731D0000}"/>
    <cellStyle name="AÞ¸¶_ 2ÆAAþº° " xfId="2137" xr:uid="{00000000-0005-0000-0000-0000741D0000}"/>
    <cellStyle name="ÄÞ¸¶_¡Ú¾ÈÜ¬ Á¾ÇÕºñ±³ " xfId="2138" xr:uid="{00000000-0005-0000-0000-0000751D0000}"/>
    <cellStyle name="AÞ¸¶_´eAN°yC￥ " xfId="2139" xr:uid="{00000000-0005-0000-0000-0000761D0000}"/>
    <cellStyle name="ÄÞ¸¶_¿ì¹°Åë" xfId="9977" xr:uid="{00000000-0005-0000-0000-0000771D0000}"/>
    <cellStyle name="AÞ¸¶_4 " xfId="2140" xr:uid="{00000000-0005-0000-0000-0000781D0000}"/>
    <cellStyle name="ÄÞ¸¶_4 " xfId="2141" xr:uid="{00000000-0005-0000-0000-0000791D0000}"/>
    <cellStyle name="AÞ¸¶_6-3°æAi·A " xfId="2142" xr:uid="{00000000-0005-0000-0000-00007A1D0000}"/>
    <cellStyle name="ÄÞ¸¶_6-3°æÀï·Â " xfId="2143" xr:uid="{00000000-0005-0000-0000-00007B1D0000}"/>
    <cellStyle name="AÞ¸¶_AN°y(1.25) " xfId="2144" xr:uid="{00000000-0005-0000-0000-00007C1D0000}"/>
    <cellStyle name="ÄÞ¸¶_ÃÖÁ¾ÀÏÁ¤ " xfId="2145" xr:uid="{00000000-0005-0000-0000-00007D1D0000}"/>
    <cellStyle name="AÞ¸¶_INQUIRY ¿?¾÷AßAø " xfId="2146" xr:uid="{00000000-0005-0000-0000-00007E1D0000}"/>
    <cellStyle name="ÄÞ¸¶_L601CPT" xfId="2147" xr:uid="{00000000-0005-0000-0000-00007F1D0000}"/>
    <cellStyle name="AÞ¸¶_º≫¼± ±æ¾i±uºI ¼o·R Ay°eC￥ " xfId="9978" xr:uid="{00000000-0005-0000-0000-0000801D0000}"/>
    <cellStyle name="ÄÞ¸¶_Sheet1 (2)_1.SUMMARY " xfId="9979" xr:uid="{00000000-0005-0000-0000-0000811D0000}"/>
    <cellStyle name="AÞ¸¶_SMG-CKD-d1.1 " xfId="2148" xr:uid="{00000000-0005-0000-0000-0000821D0000}"/>
    <cellStyle name="ÄÞ¸¶_SMG-CKD-d1.1 " xfId="2149" xr:uid="{00000000-0005-0000-0000-0000831D0000}"/>
    <cellStyle name="Au¸r " xfId="2150" xr:uid="{00000000-0005-0000-0000-0000841D0000}"/>
    <cellStyle name="AutoFormat Options" xfId="2151" xr:uid="{00000000-0005-0000-0000-0000851D0000}"/>
    <cellStyle name="B_U" xfId="9980" xr:uid="{00000000-0005-0000-0000-0000861D0000}"/>
    <cellStyle name="B_U_A" xfId="9981" xr:uid="{00000000-0005-0000-0000-0000871D0000}"/>
    <cellStyle name="B_U_Mauqtvtd-99" xfId="9982" xr:uid="{00000000-0005-0000-0000-0000881D0000}"/>
    <cellStyle name="B_U_Qtnbdtmau" xfId="9983" xr:uid="{00000000-0005-0000-0000-0000891D0000}"/>
    <cellStyle name="bac" xfId="2152" xr:uid="{00000000-0005-0000-0000-00008A1D0000}"/>
    <cellStyle name="Bad 2" xfId="9984" xr:uid="{00000000-0005-0000-0000-00008B1D0000}"/>
    <cellStyle name="Bangchu" xfId="2153" xr:uid="{00000000-0005-0000-0000-00008C1D0000}"/>
    <cellStyle name="BILL제목" xfId="9985" xr:uid="{00000000-0005-0000-0000-00008D1D0000}"/>
    <cellStyle name="BKWmas" xfId="2154" xr:uid="{00000000-0005-0000-0000-00008E1D0000}"/>
    <cellStyle name="Body" xfId="2155" xr:uid="{00000000-0005-0000-0000-00008F1D0000}"/>
    <cellStyle name="Bor" xfId="9986" xr:uid="{00000000-0005-0000-0000-0000901D0000}"/>
    <cellStyle name="Border01" xfId="9987" xr:uid="{00000000-0005-0000-0000-0000911D0000}"/>
    <cellStyle name="bottom" xfId="2156" xr:uid="{00000000-0005-0000-0000-0000921D0000}"/>
    <cellStyle name="C??A¨?_??eE??" xfId="9988" xr:uid="{00000000-0005-0000-0000-0000931D0000}"/>
    <cellStyle name="C?AØ_¿?¾÷CoE² " xfId="2157" xr:uid="{00000000-0005-0000-0000-0000941D0000}"/>
    <cellStyle name="C~1" xfId="9989" xr:uid="{00000000-0005-0000-0000-0000951D0000}"/>
    <cellStyle name="C¡IA¨ª_¡Æ￠R¨uO￠￢¡ÆAIA￠´_￥iⓒ￡A¨IAIA￠´ " xfId="2158" xr:uid="{00000000-0005-0000-0000-0000961D0000}"/>
    <cellStyle name="C¡ÍA¨ª_¡ÆeE©ö" xfId="9990" xr:uid="{00000000-0005-0000-0000-0000971D0000}"/>
    <cellStyle name="Ç¥ÁØ_      " xfId="2159" xr:uid="{00000000-0005-0000-0000-0000981D0000}"/>
    <cellStyle name="C￥AØ_  FAB AIA¤  " xfId="2160" xr:uid="{00000000-0005-0000-0000-0000991D0000}"/>
    <cellStyle name="Ç¥ÁØ_#2(M17)_1" xfId="9991" xr:uid="{00000000-0005-0000-0000-00009A1D0000}"/>
    <cellStyle name="C￥AØ_´eAN°yC￥ " xfId="9992" xr:uid="{00000000-0005-0000-0000-00009B1D0000}"/>
    <cellStyle name="Ç¥ÁØ_¿ù°£¿ä¾àº¸°í" xfId="9993" xr:uid="{00000000-0005-0000-0000-00009C1D0000}"/>
    <cellStyle name="C￥AØ_¿μ¾÷CoE² " xfId="9994" xr:uid="{00000000-0005-0000-0000-00009D1D0000}"/>
    <cellStyle name="Ç¥ÁØ_£Ò£Ã°üÁ¦ÀÛ" xfId="9995" xr:uid="{00000000-0005-0000-0000-00009E1D0000}"/>
    <cellStyle name="C￥AØ_¹y¸eº¸E￡ " xfId="9996" xr:uid="{00000000-0005-0000-0000-00009F1D0000}"/>
    <cellStyle name="Ç¥ÁØ_3PJTR°èÈ¹ " xfId="9997" xr:uid="{00000000-0005-0000-0000-0000A01D0000}"/>
    <cellStyle name="C￥AØ_4 " xfId="2161" xr:uid="{00000000-0005-0000-0000-0000A11D0000}"/>
    <cellStyle name="Ç¥ÁØ_4 " xfId="2162" xr:uid="{00000000-0005-0000-0000-0000A21D0000}"/>
    <cellStyle name="C￥AØ_5-1±¤°i " xfId="2163" xr:uid="{00000000-0005-0000-0000-0000A31D0000}"/>
    <cellStyle name="Ç¥ÁØ_5-1±¤°í " xfId="2164" xr:uid="{00000000-0005-0000-0000-0000A41D0000}"/>
    <cellStyle name="C￥AØ_6-3°æAi·A " xfId="2165" xr:uid="{00000000-0005-0000-0000-0000A51D0000}"/>
    <cellStyle name="Ç¥ÁØ_6-3°æÀï·Â " xfId="2166" xr:uid="{00000000-0005-0000-0000-0000A61D0000}"/>
    <cellStyle name="C￥AØ_7.MASTER SCHEDULE " xfId="2167" xr:uid="{00000000-0005-0000-0000-0000A71D0000}"/>
    <cellStyle name="Ç¥ÁØ_7.MASTER SCHEDULE " xfId="2168" xr:uid="{00000000-0005-0000-0000-0000A81D0000}"/>
    <cellStyle name="C￥AØ_96AI¿ø°e2 " xfId="2169" xr:uid="{00000000-0005-0000-0000-0000A91D0000}"/>
    <cellStyle name="Ç¥ÁØ_96ÀÎ¿ø°è2 " xfId="2170" xr:uid="{00000000-0005-0000-0000-0000AA1D0000}"/>
    <cellStyle name="C￥AØ_A·ºI2 " xfId="2171" xr:uid="{00000000-0005-0000-0000-0000AB1D0000}"/>
    <cellStyle name="Ç¥ÁØ_Ã·ºÎ2 " xfId="2172" xr:uid="{00000000-0005-0000-0000-0000AC1D0000}"/>
    <cellStyle name="C￥AØ_AN°y(1.25) " xfId="2173" xr:uid="{00000000-0005-0000-0000-0000AD1D0000}"/>
    <cellStyle name="Ç¥ÁØ_ÅõÀÚºñ(ºÎ¼­º°,°èÁ¤º°) " xfId="2174" xr:uid="{00000000-0005-0000-0000-0000AE1D0000}"/>
    <cellStyle name="C￥AØ_Ay°eC￥(2¿u) " xfId="2175" xr:uid="{00000000-0005-0000-0000-0000AF1D0000}"/>
    <cellStyle name="Ç¥ÁØ_Áý°èÇ¥_1" xfId="9998" xr:uid="{00000000-0005-0000-0000-0000B01D0000}"/>
    <cellStyle name="C￥AØ_CoAo¹yAI °A¾×¿ⓒ½A " xfId="9999" xr:uid="{00000000-0005-0000-0000-0000B11D0000}"/>
    <cellStyle name="Ç¥ÁØ_ESCº¸°í" xfId="10000" xr:uid="{00000000-0005-0000-0000-0000B21D0000}"/>
    <cellStyle name="C￥AØ_M105CDT " xfId="2176" xr:uid="{00000000-0005-0000-0000-0000B31D0000}"/>
    <cellStyle name="Ç¥ÁØ_MKN-M1.1 " xfId="2177" xr:uid="{00000000-0005-0000-0000-0000B41D0000}"/>
    <cellStyle name="C￥AØ_Sheet1_¿μ¾÷CoE² " xfId="2178" xr:uid="{00000000-0005-0000-0000-0000B51D0000}"/>
    <cellStyle name="Ç¥ÁØ_Sheet1_£Ò£Ã°üÁ¦ÀÛÇöÈ²" xfId="10001" xr:uid="{00000000-0005-0000-0000-0000B61D0000}"/>
    <cellStyle name="C￥AØ_Sheet1_0N-HANDLING " xfId="10002" xr:uid="{00000000-0005-0000-0000-0000B71D0000}"/>
    <cellStyle name="Ç¥ÁØ_Sheet1_¼­¿ï-¾È»ê" xfId="10003" xr:uid="{00000000-0005-0000-0000-0000B81D0000}"/>
    <cellStyle name="C￥AØ_Sheet1_Ay°eC￥(2¿u) " xfId="10004" xr:uid="{00000000-0005-0000-0000-0000B91D0000}"/>
    <cellStyle name="Ç¥ÁØ_Sheet1_Áý°èÇ¥(2¿ù) " xfId="2179" xr:uid="{00000000-0005-0000-0000-0000BA1D0000}"/>
    <cellStyle name="C￥AØ_SMG-CKD-d1.1 " xfId="2180" xr:uid="{00000000-0005-0000-0000-0000BB1D0000}"/>
    <cellStyle name="Ç¥ÁØ_SMG-CKD-d1.1 " xfId="2181" xr:uid="{00000000-0005-0000-0000-0000BC1D0000}"/>
    <cellStyle name="C￥AØ_WIPER " xfId="2182" xr:uid="{00000000-0005-0000-0000-0000BD1D0000}"/>
    <cellStyle name="Ç¥ÁØ_WIPER " xfId="2183" xr:uid="{00000000-0005-0000-0000-0000BE1D0000}"/>
    <cellStyle name="C￥AØ_XD AOA¾AIA¤ " xfId="2184" xr:uid="{00000000-0005-0000-0000-0000BF1D0000}"/>
    <cellStyle name="Ç¥ÁØ_XD ÃÖÁ¾ÀÏÁ¤ " xfId="2185" xr:uid="{00000000-0005-0000-0000-0000C01D0000}"/>
    <cellStyle name="C￥AØ_μðAⓒAIA¤ " xfId="2186" xr:uid="{00000000-0005-0000-0000-0000C11D0000}"/>
    <cellStyle name="Calc Currency (0)" xfId="2187" xr:uid="{00000000-0005-0000-0000-0000C21D0000}"/>
    <cellStyle name="Calc Currency (0) 10" xfId="2188" xr:uid="{00000000-0005-0000-0000-0000C31D0000}"/>
    <cellStyle name="Calc Currency (0) 11" xfId="2189" xr:uid="{00000000-0005-0000-0000-0000C41D0000}"/>
    <cellStyle name="Calc Currency (0) 12" xfId="2190" xr:uid="{00000000-0005-0000-0000-0000C51D0000}"/>
    <cellStyle name="Calc Currency (0) 13" xfId="2191" xr:uid="{00000000-0005-0000-0000-0000C61D0000}"/>
    <cellStyle name="Calc Currency (0) 14" xfId="2192" xr:uid="{00000000-0005-0000-0000-0000C71D0000}"/>
    <cellStyle name="Calc Currency (0) 15" xfId="2193" xr:uid="{00000000-0005-0000-0000-0000C81D0000}"/>
    <cellStyle name="Calc Currency (0) 16" xfId="2194" xr:uid="{00000000-0005-0000-0000-0000C91D0000}"/>
    <cellStyle name="Calc Currency (0) 17" xfId="2195" xr:uid="{00000000-0005-0000-0000-0000CA1D0000}"/>
    <cellStyle name="Calc Currency (0) 18" xfId="2196" xr:uid="{00000000-0005-0000-0000-0000CB1D0000}"/>
    <cellStyle name="Calc Currency (0) 19" xfId="2197" xr:uid="{00000000-0005-0000-0000-0000CC1D0000}"/>
    <cellStyle name="Calc Currency (0) 2" xfId="2198" xr:uid="{00000000-0005-0000-0000-0000CD1D0000}"/>
    <cellStyle name="Calc Currency (0) 20" xfId="2199" xr:uid="{00000000-0005-0000-0000-0000CE1D0000}"/>
    <cellStyle name="Calc Currency (0) 21" xfId="2200" xr:uid="{00000000-0005-0000-0000-0000CF1D0000}"/>
    <cellStyle name="Calc Currency (0) 22" xfId="2201" xr:uid="{00000000-0005-0000-0000-0000D01D0000}"/>
    <cellStyle name="Calc Currency (0) 23" xfId="2202" xr:uid="{00000000-0005-0000-0000-0000D11D0000}"/>
    <cellStyle name="Calc Currency (0) 24" xfId="2203" xr:uid="{00000000-0005-0000-0000-0000D21D0000}"/>
    <cellStyle name="Calc Currency (0) 25" xfId="2204" xr:uid="{00000000-0005-0000-0000-0000D31D0000}"/>
    <cellStyle name="Calc Currency (0) 26" xfId="2205" xr:uid="{00000000-0005-0000-0000-0000D41D0000}"/>
    <cellStyle name="Calc Currency (0) 27" xfId="2206" xr:uid="{00000000-0005-0000-0000-0000D51D0000}"/>
    <cellStyle name="Calc Currency (0) 28" xfId="2207" xr:uid="{00000000-0005-0000-0000-0000D61D0000}"/>
    <cellStyle name="Calc Currency (0) 29" xfId="2208" xr:uid="{00000000-0005-0000-0000-0000D71D0000}"/>
    <cellStyle name="Calc Currency (0) 3" xfId="2209" xr:uid="{00000000-0005-0000-0000-0000D81D0000}"/>
    <cellStyle name="Calc Currency (0) 30" xfId="2210" xr:uid="{00000000-0005-0000-0000-0000D91D0000}"/>
    <cellStyle name="Calc Currency (0) 31" xfId="2211" xr:uid="{00000000-0005-0000-0000-0000DA1D0000}"/>
    <cellStyle name="Calc Currency (0) 32" xfId="2212" xr:uid="{00000000-0005-0000-0000-0000DB1D0000}"/>
    <cellStyle name="Calc Currency (0) 33" xfId="2213" xr:uid="{00000000-0005-0000-0000-0000DC1D0000}"/>
    <cellStyle name="Calc Currency (0) 34" xfId="2214" xr:uid="{00000000-0005-0000-0000-0000DD1D0000}"/>
    <cellStyle name="Calc Currency (0) 35" xfId="2215" xr:uid="{00000000-0005-0000-0000-0000DE1D0000}"/>
    <cellStyle name="Calc Currency (0) 36" xfId="2216" xr:uid="{00000000-0005-0000-0000-0000DF1D0000}"/>
    <cellStyle name="Calc Currency (0) 37" xfId="2217" xr:uid="{00000000-0005-0000-0000-0000E01D0000}"/>
    <cellStyle name="Calc Currency (0) 38" xfId="2218" xr:uid="{00000000-0005-0000-0000-0000E11D0000}"/>
    <cellStyle name="Calc Currency (0) 39" xfId="2219" xr:uid="{00000000-0005-0000-0000-0000E21D0000}"/>
    <cellStyle name="Calc Currency (0) 4" xfId="2220" xr:uid="{00000000-0005-0000-0000-0000E31D0000}"/>
    <cellStyle name="Calc Currency (0) 40" xfId="2221" xr:uid="{00000000-0005-0000-0000-0000E41D0000}"/>
    <cellStyle name="Calc Currency (0) 41" xfId="2222" xr:uid="{00000000-0005-0000-0000-0000E51D0000}"/>
    <cellStyle name="Calc Currency (0) 42" xfId="2223" xr:uid="{00000000-0005-0000-0000-0000E61D0000}"/>
    <cellStyle name="Calc Currency (0) 5" xfId="2224" xr:uid="{00000000-0005-0000-0000-0000E71D0000}"/>
    <cellStyle name="Calc Currency (0) 6" xfId="2225" xr:uid="{00000000-0005-0000-0000-0000E81D0000}"/>
    <cellStyle name="Calc Currency (0) 7" xfId="2226" xr:uid="{00000000-0005-0000-0000-0000E91D0000}"/>
    <cellStyle name="Calc Currency (0) 8" xfId="2227" xr:uid="{00000000-0005-0000-0000-0000EA1D0000}"/>
    <cellStyle name="Calc Currency (0) 9" xfId="2228" xr:uid="{00000000-0005-0000-0000-0000EB1D0000}"/>
    <cellStyle name="Calc Currency (0)_BoQ VC2 OP1_15-8-2008" xfId="10005" xr:uid="{00000000-0005-0000-0000-0000EC1D0000}"/>
    <cellStyle name="Calc Currency (2)" xfId="2229" xr:uid="{00000000-0005-0000-0000-0000ED1D0000}"/>
    <cellStyle name="Calc Currency (2) 10" xfId="2230" xr:uid="{00000000-0005-0000-0000-0000EE1D0000}"/>
    <cellStyle name="Calc Currency (2) 11" xfId="2231" xr:uid="{00000000-0005-0000-0000-0000EF1D0000}"/>
    <cellStyle name="Calc Currency (2) 12" xfId="2232" xr:uid="{00000000-0005-0000-0000-0000F01D0000}"/>
    <cellStyle name="Calc Currency (2) 13" xfId="2233" xr:uid="{00000000-0005-0000-0000-0000F11D0000}"/>
    <cellStyle name="Calc Currency (2) 14" xfId="2234" xr:uid="{00000000-0005-0000-0000-0000F21D0000}"/>
    <cellStyle name="Calc Currency (2) 15" xfId="2235" xr:uid="{00000000-0005-0000-0000-0000F31D0000}"/>
    <cellStyle name="Calc Currency (2) 16" xfId="2236" xr:uid="{00000000-0005-0000-0000-0000F41D0000}"/>
    <cellStyle name="Calc Currency (2) 17" xfId="2237" xr:uid="{00000000-0005-0000-0000-0000F51D0000}"/>
    <cellStyle name="Calc Currency (2) 18" xfId="2238" xr:uid="{00000000-0005-0000-0000-0000F61D0000}"/>
    <cellStyle name="Calc Currency (2) 19" xfId="2239" xr:uid="{00000000-0005-0000-0000-0000F71D0000}"/>
    <cellStyle name="Calc Currency (2) 2" xfId="2240" xr:uid="{00000000-0005-0000-0000-0000F81D0000}"/>
    <cellStyle name="Calc Currency (2) 20" xfId="2241" xr:uid="{00000000-0005-0000-0000-0000F91D0000}"/>
    <cellStyle name="Calc Currency (2) 21" xfId="2242" xr:uid="{00000000-0005-0000-0000-0000FA1D0000}"/>
    <cellStyle name="Calc Currency (2) 22" xfId="2243" xr:uid="{00000000-0005-0000-0000-0000FB1D0000}"/>
    <cellStyle name="Calc Currency (2) 23" xfId="2244" xr:uid="{00000000-0005-0000-0000-0000FC1D0000}"/>
    <cellStyle name="Calc Currency (2) 24" xfId="2245" xr:uid="{00000000-0005-0000-0000-0000FD1D0000}"/>
    <cellStyle name="Calc Currency (2) 25" xfId="2246" xr:uid="{00000000-0005-0000-0000-0000FE1D0000}"/>
    <cellStyle name="Calc Currency (2) 26" xfId="2247" xr:uid="{00000000-0005-0000-0000-0000FF1D0000}"/>
    <cellStyle name="Calc Currency (2) 27" xfId="2248" xr:uid="{00000000-0005-0000-0000-0000001E0000}"/>
    <cellStyle name="Calc Currency (2) 28" xfId="2249" xr:uid="{00000000-0005-0000-0000-0000011E0000}"/>
    <cellStyle name="Calc Currency (2) 29" xfId="2250" xr:uid="{00000000-0005-0000-0000-0000021E0000}"/>
    <cellStyle name="Calc Currency (2) 3" xfId="2251" xr:uid="{00000000-0005-0000-0000-0000031E0000}"/>
    <cellStyle name="Calc Currency (2) 30" xfId="2252" xr:uid="{00000000-0005-0000-0000-0000041E0000}"/>
    <cellStyle name="Calc Currency (2) 31" xfId="2253" xr:uid="{00000000-0005-0000-0000-0000051E0000}"/>
    <cellStyle name="Calc Currency (2) 32" xfId="2254" xr:uid="{00000000-0005-0000-0000-0000061E0000}"/>
    <cellStyle name="Calc Currency (2) 33" xfId="2255" xr:uid="{00000000-0005-0000-0000-0000071E0000}"/>
    <cellStyle name="Calc Currency (2) 34" xfId="2256" xr:uid="{00000000-0005-0000-0000-0000081E0000}"/>
    <cellStyle name="Calc Currency (2) 35" xfId="2257" xr:uid="{00000000-0005-0000-0000-0000091E0000}"/>
    <cellStyle name="Calc Currency (2) 36" xfId="2258" xr:uid="{00000000-0005-0000-0000-00000A1E0000}"/>
    <cellStyle name="Calc Currency (2) 37" xfId="2259" xr:uid="{00000000-0005-0000-0000-00000B1E0000}"/>
    <cellStyle name="Calc Currency (2) 38" xfId="2260" xr:uid="{00000000-0005-0000-0000-00000C1E0000}"/>
    <cellStyle name="Calc Currency (2) 39" xfId="2261" xr:uid="{00000000-0005-0000-0000-00000D1E0000}"/>
    <cellStyle name="Calc Currency (2) 4" xfId="2262" xr:uid="{00000000-0005-0000-0000-00000E1E0000}"/>
    <cellStyle name="Calc Currency (2) 40" xfId="2263" xr:uid="{00000000-0005-0000-0000-00000F1E0000}"/>
    <cellStyle name="Calc Currency (2) 41" xfId="2264" xr:uid="{00000000-0005-0000-0000-0000101E0000}"/>
    <cellStyle name="Calc Currency (2) 42" xfId="2265" xr:uid="{00000000-0005-0000-0000-0000111E0000}"/>
    <cellStyle name="Calc Currency (2) 5" xfId="2266" xr:uid="{00000000-0005-0000-0000-0000121E0000}"/>
    <cellStyle name="Calc Currency (2) 6" xfId="2267" xr:uid="{00000000-0005-0000-0000-0000131E0000}"/>
    <cellStyle name="Calc Currency (2) 7" xfId="2268" xr:uid="{00000000-0005-0000-0000-0000141E0000}"/>
    <cellStyle name="Calc Currency (2) 8" xfId="2269" xr:uid="{00000000-0005-0000-0000-0000151E0000}"/>
    <cellStyle name="Calc Currency (2) 9" xfId="2270" xr:uid="{00000000-0005-0000-0000-0000161E0000}"/>
    <cellStyle name="Calc Percent (0)" xfId="2271" xr:uid="{00000000-0005-0000-0000-0000171E0000}"/>
    <cellStyle name="Calc Percent (0) 10" xfId="2272" xr:uid="{00000000-0005-0000-0000-0000181E0000}"/>
    <cellStyle name="Calc Percent (0) 11" xfId="2273" xr:uid="{00000000-0005-0000-0000-0000191E0000}"/>
    <cellStyle name="Calc Percent (0) 12" xfId="2274" xr:uid="{00000000-0005-0000-0000-00001A1E0000}"/>
    <cellStyle name="Calc Percent (0) 13" xfId="2275" xr:uid="{00000000-0005-0000-0000-00001B1E0000}"/>
    <cellStyle name="Calc Percent (0) 14" xfId="2276" xr:uid="{00000000-0005-0000-0000-00001C1E0000}"/>
    <cellStyle name="Calc Percent (0) 15" xfId="2277" xr:uid="{00000000-0005-0000-0000-00001D1E0000}"/>
    <cellStyle name="Calc Percent (0) 16" xfId="2278" xr:uid="{00000000-0005-0000-0000-00001E1E0000}"/>
    <cellStyle name="Calc Percent (0) 17" xfId="2279" xr:uid="{00000000-0005-0000-0000-00001F1E0000}"/>
    <cellStyle name="Calc Percent (0) 18" xfId="2280" xr:uid="{00000000-0005-0000-0000-0000201E0000}"/>
    <cellStyle name="Calc Percent (0) 19" xfId="2281" xr:uid="{00000000-0005-0000-0000-0000211E0000}"/>
    <cellStyle name="Calc Percent (0) 2" xfId="2282" xr:uid="{00000000-0005-0000-0000-0000221E0000}"/>
    <cellStyle name="Calc Percent (0) 20" xfId="2283" xr:uid="{00000000-0005-0000-0000-0000231E0000}"/>
    <cellStyle name="Calc Percent (0) 21" xfId="2284" xr:uid="{00000000-0005-0000-0000-0000241E0000}"/>
    <cellStyle name="Calc Percent (0) 22" xfId="2285" xr:uid="{00000000-0005-0000-0000-0000251E0000}"/>
    <cellStyle name="Calc Percent (0) 23" xfId="2286" xr:uid="{00000000-0005-0000-0000-0000261E0000}"/>
    <cellStyle name="Calc Percent (0) 24" xfId="2287" xr:uid="{00000000-0005-0000-0000-0000271E0000}"/>
    <cellStyle name="Calc Percent (0) 25" xfId="2288" xr:uid="{00000000-0005-0000-0000-0000281E0000}"/>
    <cellStyle name="Calc Percent (0) 26" xfId="2289" xr:uid="{00000000-0005-0000-0000-0000291E0000}"/>
    <cellStyle name="Calc Percent (0) 27" xfId="2290" xr:uid="{00000000-0005-0000-0000-00002A1E0000}"/>
    <cellStyle name="Calc Percent (0) 28" xfId="2291" xr:uid="{00000000-0005-0000-0000-00002B1E0000}"/>
    <cellStyle name="Calc Percent (0) 29" xfId="2292" xr:uid="{00000000-0005-0000-0000-00002C1E0000}"/>
    <cellStyle name="Calc Percent (0) 3" xfId="2293" xr:uid="{00000000-0005-0000-0000-00002D1E0000}"/>
    <cellStyle name="Calc Percent (0) 30" xfId="2294" xr:uid="{00000000-0005-0000-0000-00002E1E0000}"/>
    <cellStyle name="Calc Percent (0) 31" xfId="2295" xr:uid="{00000000-0005-0000-0000-00002F1E0000}"/>
    <cellStyle name="Calc Percent (0) 32" xfId="2296" xr:uid="{00000000-0005-0000-0000-0000301E0000}"/>
    <cellStyle name="Calc Percent (0) 33" xfId="2297" xr:uid="{00000000-0005-0000-0000-0000311E0000}"/>
    <cellStyle name="Calc Percent (0) 34" xfId="2298" xr:uid="{00000000-0005-0000-0000-0000321E0000}"/>
    <cellStyle name="Calc Percent (0) 35" xfId="2299" xr:uid="{00000000-0005-0000-0000-0000331E0000}"/>
    <cellStyle name="Calc Percent (0) 36" xfId="2300" xr:uid="{00000000-0005-0000-0000-0000341E0000}"/>
    <cellStyle name="Calc Percent (0) 37" xfId="2301" xr:uid="{00000000-0005-0000-0000-0000351E0000}"/>
    <cellStyle name="Calc Percent (0) 38" xfId="2302" xr:uid="{00000000-0005-0000-0000-0000361E0000}"/>
    <cellStyle name="Calc Percent (0) 39" xfId="2303" xr:uid="{00000000-0005-0000-0000-0000371E0000}"/>
    <cellStyle name="Calc Percent (0) 4" xfId="2304" xr:uid="{00000000-0005-0000-0000-0000381E0000}"/>
    <cellStyle name="Calc Percent (0) 40" xfId="2305" xr:uid="{00000000-0005-0000-0000-0000391E0000}"/>
    <cellStyle name="Calc Percent (0) 41" xfId="2306" xr:uid="{00000000-0005-0000-0000-00003A1E0000}"/>
    <cellStyle name="Calc Percent (0) 42" xfId="2307" xr:uid="{00000000-0005-0000-0000-00003B1E0000}"/>
    <cellStyle name="Calc Percent (0) 5" xfId="2308" xr:uid="{00000000-0005-0000-0000-00003C1E0000}"/>
    <cellStyle name="Calc Percent (0) 6" xfId="2309" xr:uid="{00000000-0005-0000-0000-00003D1E0000}"/>
    <cellStyle name="Calc Percent (0) 7" xfId="2310" xr:uid="{00000000-0005-0000-0000-00003E1E0000}"/>
    <cellStyle name="Calc Percent (0) 8" xfId="2311" xr:uid="{00000000-0005-0000-0000-00003F1E0000}"/>
    <cellStyle name="Calc Percent (0) 9" xfId="2312" xr:uid="{00000000-0005-0000-0000-0000401E0000}"/>
    <cellStyle name="Calc Percent (1)" xfId="2313" xr:uid="{00000000-0005-0000-0000-0000411E0000}"/>
    <cellStyle name="Calc Percent (1) 10" xfId="2314" xr:uid="{00000000-0005-0000-0000-0000421E0000}"/>
    <cellStyle name="Calc Percent (1) 11" xfId="2315" xr:uid="{00000000-0005-0000-0000-0000431E0000}"/>
    <cellStyle name="Calc Percent (1) 12" xfId="2316" xr:uid="{00000000-0005-0000-0000-0000441E0000}"/>
    <cellStyle name="Calc Percent (1) 13" xfId="2317" xr:uid="{00000000-0005-0000-0000-0000451E0000}"/>
    <cellStyle name="Calc Percent (1) 14" xfId="2318" xr:uid="{00000000-0005-0000-0000-0000461E0000}"/>
    <cellStyle name="Calc Percent (1) 15" xfId="2319" xr:uid="{00000000-0005-0000-0000-0000471E0000}"/>
    <cellStyle name="Calc Percent (1) 16" xfId="2320" xr:uid="{00000000-0005-0000-0000-0000481E0000}"/>
    <cellStyle name="Calc Percent (1) 17" xfId="2321" xr:uid="{00000000-0005-0000-0000-0000491E0000}"/>
    <cellStyle name="Calc Percent (1) 18" xfId="2322" xr:uid="{00000000-0005-0000-0000-00004A1E0000}"/>
    <cellStyle name="Calc Percent (1) 19" xfId="2323" xr:uid="{00000000-0005-0000-0000-00004B1E0000}"/>
    <cellStyle name="Calc Percent (1) 2" xfId="2324" xr:uid="{00000000-0005-0000-0000-00004C1E0000}"/>
    <cellStyle name="Calc Percent (1) 20" xfId="2325" xr:uid="{00000000-0005-0000-0000-00004D1E0000}"/>
    <cellStyle name="Calc Percent (1) 21" xfId="2326" xr:uid="{00000000-0005-0000-0000-00004E1E0000}"/>
    <cellStyle name="Calc Percent (1) 22" xfId="2327" xr:uid="{00000000-0005-0000-0000-00004F1E0000}"/>
    <cellStyle name="Calc Percent (1) 23" xfId="2328" xr:uid="{00000000-0005-0000-0000-0000501E0000}"/>
    <cellStyle name="Calc Percent (1) 24" xfId="2329" xr:uid="{00000000-0005-0000-0000-0000511E0000}"/>
    <cellStyle name="Calc Percent (1) 25" xfId="2330" xr:uid="{00000000-0005-0000-0000-0000521E0000}"/>
    <cellStyle name="Calc Percent (1) 26" xfId="2331" xr:uid="{00000000-0005-0000-0000-0000531E0000}"/>
    <cellStyle name="Calc Percent (1) 27" xfId="2332" xr:uid="{00000000-0005-0000-0000-0000541E0000}"/>
    <cellStyle name="Calc Percent (1) 28" xfId="2333" xr:uid="{00000000-0005-0000-0000-0000551E0000}"/>
    <cellStyle name="Calc Percent (1) 29" xfId="2334" xr:uid="{00000000-0005-0000-0000-0000561E0000}"/>
    <cellStyle name="Calc Percent (1) 3" xfId="2335" xr:uid="{00000000-0005-0000-0000-0000571E0000}"/>
    <cellStyle name="Calc Percent (1) 30" xfId="2336" xr:uid="{00000000-0005-0000-0000-0000581E0000}"/>
    <cellStyle name="Calc Percent (1) 31" xfId="2337" xr:uid="{00000000-0005-0000-0000-0000591E0000}"/>
    <cellStyle name="Calc Percent (1) 32" xfId="2338" xr:uid="{00000000-0005-0000-0000-00005A1E0000}"/>
    <cellStyle name="Calc Percent (1) 33" xfId="2339" xr:uid="{00000000-0005-0000-0000-00005B1E0000}"/>
    <cellStyle name="Calc Percent (1) 34" xfId="2340" xr:uid="{00000000-0005-0000-0000-00005C1E0000}"/>
    <cellStyle name="Calc Percent (1) 35" xfId="2341" xr:uid="{00000000-0005-0000-0000-00005D1E0000}"/>
    <cellStyle name="Calc Percent (1) 36" xfId="2342" xr:uid="{00000000-0005-0000-0000-00005E1E0000}"/>
    <cellStyle name="Calc Percent (1) 37" xfId="2343" xr:uid="{00000000-0005-0000-0000-00005F1E0000}"/>
    <cellStyle name="Calc Percent (1) 38" xfId="2344" xr:uid="{00000000-0005-0000-0000-0000601E0000}"/>
    <cellStyle name="Calc Percent (1) 39" xfId="2345" xr:uid="{00000000-0005-0000-0000-0000611E0000}"/>
    <cellStyle name="Calc Percent (1) 4" xfId="2346" xr:uid="{00000000-0005-0000-0000-0000621E0000}"/>
    <cellStyle name="Calc Percent (1) 40" xfId="2347" xr:uid="{00000000-0005-0000-0000-0000631E0000}"/>
    <cellStyle name="Calc Percent (1) 41" xfId="2348" xr:uid="{00000000-0005-0000-0000-0000641E0000}"/>
    <cellStyle name="Calc Percent (1) 42" xfId="2349" xr:uid="{00000000-0005-0000-0000-0000651E0000}"/>
    <cellStyle name="Calc Percent (1) 5" xfId="2350" xr:uid="{00000000-0005-0000-0000-0000661E0000}"/>
    <cellStyle name="Calc Percent (1) 6" xfId="2351" xr:uid="{00000000-0005-0000-0000-0000671E0000}"/>
    <cellStyle name="Calc Percent (1) 7" xfId="2352" xr:uid="{00000000-0005-0000-0000-0000681E0000}"/>
    <cellStyle name="Calc Percent (1) 8" xfId="2353" xr:uid="{00000000-0005-0000-0000-0000691E0000}"/>
    <cellStyle name="Calc Percent (1) 9" xfId="2354" xr:uid="{00000000-0005-0000-0000-00006A1E0000}"/>
    <cellStyle name="Calc Percent (2)" xfId="2355" xr:uid="{00000000-0005-0000-0000-00006B1E0000}"/>
    <cellStyle name="Calc Percent (2) 10" xfId="2356" xr:uid="{00000000-0005-0000-0000-00006C1E0000}"/>
    <cellStyle name="Calc Percent (2) 11" xfId="2357" xr:uid="{00000000-0005-0000-0000-00006D1E0000}"/>
    <cellStyle name="Calc Percent (2) 12" xfId="2358" xr:uid="{00000000-0005-0000-0000-00006E1E0000}"/>
    <cellStyle name="Calc Percent (2) 13" xfId="2359" xr:uid="{00000000-0005-0000-0000-00006F1E0000}"/>
    <cellStyle name="Calc Percent (2) 14" xfId="2360" xr:uid="{00000000-0005-0000-0000-0000701E0000}"/>
    <cellStyle name="Calc Percent (2) 15" xfId="2361" xr:uid="{00000000-0005-0000-0000-0000711E0000}"/>
    <cellStyle name="Calc Percent (2) 16" xfId="2362" xr:uid="{00000000-0005-0000-0000-0000721E0000}"/>
    <cellStyle name="Calc Percent (2) 17" xfId="2363" xr:uid="{00000000-0005-0000-0000-0000731E0000}"/>
    <cellStyle name="Calc Percent (2) 18" xfId="2364" xr:uid="{00000000-0005-0000-0000-0000741E0000}"/>
    <cellStyle name="Calc Percent (2) 19" xfId="2365" xr:uid="{00000000-0005-0000-0000-0000751E0000}"/>
    <cellStyle name="Calc Percent (2) 2" xfId="2366" xr:uid="{00000000-0005-0000-0000-0000761E0000}"/>
    <cellStyle name="Calc Percent (2) 20" xfId="2367" xr:uid="{00000000-0005-0000-0000-0000771E0000}"/>
    <cellStyle name="Calc Percent (2) 21" xfId="2368" xr:uid="{00000000-0005-0000-0000-0000781E0000}"/>
    <cellStyle name="Calc Percent (2) 22" xfId="2369" xr:uid="{00000000-0005-0000-0000-0000791E0000}"/>
    <cellStyle name="Calc Percent (2) 23" xfId="2370" xr:uid="{00000000-0005-0000-0000-00007A1E0000}"/>
    <cellStyle name="Calc Percent (2) 24" xfId="2371" xr:uid="{00000000-0005-0000-0000-00007B1E0000}"/>
    <cellStyle name="Calc Percent (2) 25" xfId="2372" xr:uid="{00000000-0005-0000-0000-00007C1E0000}"/>
    <cellStyle name="Calc Percent (2) 26" xfId="2373" xr:uid="{00000000-0005-0000-0000-00007D1E0000}"/>
    <cellStyle name="Calc Percent (2) 27" xfId="2374" xr:uid="{00000000-0005-0000-0000-00007E1E0000}"/>
    <cellStyle name="Calc Percent (2) 28" xfId="2375" xr:uid="{00000000-0005-0000-0000-00007F1E0000}"/>
    <cellStyle name="Calc Percent (2) 29" xfId="2376" xr:uid="{00000000-0005-0000-0000-0000801E0000}"/>
    <cellStyle name="Calc Percent (2) 3" xfId="2377" xr:uid="{00000000-0005-0000-0000-0000811E0000}"/>
    <cellStyle name="Calc Percent (2) 30" xfId="2378" xr:uid="{00000000-0005-0000-0000-0000821E0000}"/>
    <cellStyle name="Calc Percent (2) 31" xfId="2379" xr:uid="{00000000-0005-0000-0000-0000831E0000}"/>
    <cellStyle name="Calc Percent (2) 32" xfId="2380" xr:uid="{00000000-0005-0000-0000-0000841E0000}"/>
    <cellStyle name="Calc Percent (2) 33" xfId="2381" xr:uid="{00000000-0005-0000-0000-0000851E0000}"/>
    <cellStyle name="Calc Percent (2) 34" xfId="2382" xr:uid="{00000000-0005-0000-0000-0000861E0000}"/>
    <cellStyle name="Calc Percent (2) 35" xfId="2383" xr:uid="{00000000-0005-0000-0000-0000871E0000}"/>
    <cellStyle name="Calc Percent (2) 36" xfId="2384" xr:uid="{00000000-0005-0000-0000-0000881E0000}"/>
    <cellStyle name="Calc Percent (2) 37" xfId="2385" xr:uid="{00000000-0005-0000-0000-0000891E0000}"/>
    <cellStyle name="Calc Percent (2) 38" xfId="2386" xr:uid="{00000000-0005-0000-0000-00008A1E0000}"/>
    <cellStyle name="Calc Percent (2) 39" xfId="2387" xr:uid="{00000000-0005-0000-0000-00008B1E0000}"/>
    <cellStyle name="Calc Percent (2) 4" xfId="2388" xr:uid="{00000000-0005-0000-0000-00008C1E0000}"/>
    <cellStyle name="Calc Percent (2) 40" xfId="2389" xr:uid="{00000000-0005-0000-0000-00008D1E0000}"/>
    <cellStyle name="Calc Percent (2) 41" xfId="2390" xr:uid="{00000000-0005-0000-0000-00008E1E0000}"/>
    <cellStyle name="Calc Percent (2) 42" xfId="2391" xr:uid="{00000000-0005-0000-0000-00008F1E0000}"/>
    <cellStyle name="Calc Percent (2) 5" xfId="2392" xr:uid="{00000000-0005-0000-0000-0000901E0000}"/>
    <cellStyle name="Calc Percent (2) 6" xfId="2393" xr:uid="{00000000-0005-0000-0000-0000911E0000}"/>
    <cellStyle name="Calc Percent (2) 7" xfId="2394" xr:uid="{00000000-0005-0000-0000-0000921E0000}"/>
    <cellStyle name="Calc Percent (2) 8" xfId="2395" xr:uid="{00000000-0005-0000-0000-0000931E0000}"/>
    <cellStyle name="Calc Percent (2) 9" xfId="2396" xr:uid="{00000000-0005-0000-0000-0000941E0000}"/>
    <cellStyle name="Calc Units (0)" xfId="2397" xr:uid="{00000000-0005-0000-0000-0000951E0000}"/>
    <cellStyle name="Calc Units (0) 10" xfId="2398" xr:uid="{00000000-0005-0000-0000-0000961E0000}"/>
    <cellStyle name="Calc Units (0) 11" xfId="2399" xr:uid="{00000000-0005-0000-0000-0000971E0000}"/>
    <cellStyle name="Calc Units (0) 12" xfId="2400" xr:uid="{00000000-0005-0000-0000-0000981E0000}"/>
    <cellStyle name="Calc Units (0) 13" xfId="2401" xr:uid="{00000000-0005-0000-0000-0000991E0000}"/>
    <cellStyle name="Calc Units (0) 14" xfId="2402" xr:uid="{00000000-0005-0000-0000-00009A1E0000}"/>
    <cellStyle name="Calc Units (0) 15" xfId="2403" xr:uid="{00000000-0005-0000-0000-00009B1E0000}"/>
    <cellStyle name="Calc Units (0) 16" xfId="2404" xr:uid="{00000000-0005-0000-0000-00009C1E0000}"/>
    <cellStyle name="Calc Units (0) 17" xfId="2405" xr:uid="{00000000-0005-0000-0000-00009D1E0000}"/>
    <cellStyle name="Calc Units (0) 18" xfId="2406" xr:uid="{00000000-0005-0000-0000-00009E1E0000}"/>
    <cellStyle name="Calc Units (0) 19" xfId="2407" xr:uid="{00000000-0005-0000-0000-00009F1E0000}"/>
    <cellStyle name="Calc Units (0) 2" xfId="2408" xr:uid="{00000000-0005-0000-0000-0000A01E0000}"/>
    <cellStyle name="Calc Units (0) 20" xfId="2409" xr:uid="{00000000-0005-0000-0000-0000A11E0000}"/>
    <cellStyle name="Calc Units (0) 21" xfId="2410" xr:uid="{00000000-0005-0000-0000-0000A21E0000}"/>
    <cellStyle name="Calc Units (0) 22" xfId="2411" xr:uid="{00000000-0005-0000-0000-0000A31E0000}"/>
    <cellStyle name="Calc Units (0) 23" xfId="2412" xr:uid="{00000000-0005-0000-0000-0000A41E0000}"/>
    <cellStyle name="Calc Units (0) 24" xfId="2413" xr:uid="{00000000-0005-0000-0000-0000A51E0000}"/>
    <cellStyle name="Calc Units (0) 25" xfId="2414" xr:uid="{00000000-0005-0000-0000-0000A61E0000}"/>
    <cellStyle name="Calc Units (0) 26" xfId="2415" xr:uid="{00000000-0005-0000-0000-0000A71E0000}"/>
    <cellStyle name="Calc Units (0) 27" xfId="2416" xr:uid="{00000000-0005-0000-0000-0000A81E0000}"/>
    <cellStyle name="Calc Units (0) 28" xfId="2417" xr:uid="{00000000-0005-0000-0000-0000A91E0000}"/>
    <cellStyle name="Calc Units (0) 29" xfId="2418" xr:uid="{00000000-0005-0000-0000-0000AA1E0000}"/>
    <cellStyle name="Calc Units (0) 3" xfId="2419" xr:uid="{00000000-0005-0000-0000-0000AB1E0000}"/>
    <cellStyle name="Calc Units (0) 30" xfId="2420" xr:uid="{00000000-0005-0000-0000-0000AC1E0000}"/>
    <cellStyle name="Calc Units (0) 31" xfId="2421" xr:uid="{00000000-0005-0000-0000-0000AD1E0000}"/>
    <cellStyle name="Calc Units (0) 32" xfId="2422" xr:uid="{00000000-0005-0000-0000-0000AE1E0000}"/>
    <cellStyle name="Calc Units (0) 33" xfId="2423" xr:uid="{00000000-0005-0000-0000-0000AF1E0000}"/>
    <cellStyle name="Calc Units (0) 34" xfId="2424" xr:uid="{00000000-0005-0000-0000-0000B01E0000}"/>
    <cellStyle name="Calc Units (0) 35" xfId="2425" xr:uid="{00000000-0005-0000-0000-0000B11E0000}"/>
    <cellStyle name="Calc Units (0) 36" xfId="2426" xr:uid="{00000000-0005-0000-0000-0000B21E0000}"/>
    <cellStyle name="Calc Units (0) 37" xfId="2427" xr:uid="{00000000-0005-0000-0000-0000B31E0000}"/>
    <cellStyle name="Calc Units (0) 38" xfId="2428" xr:uid="{00000000-0005-0000-0000-0000B41E0000}"/>
    <cellStyle name="Calc Units (0) 39" xfId="2429" xr:uid="{00000000-0005-0000-0000-0000B51E0000}"/>
    <cellStyle name="Calc Units (0) 4" xfId="2430" xr:uid="{00000000-0005-0000-0000-0000B61E0000}"/>
    <cellStyle name="Calc Units (0) 40" xfId="2431" xr:uid="{00000000-0005-0000-0000-0000B71E0000}"/>
    <cellStyle name="Calc Units (0) 41" xfId="2432" xr:uid="{00000000-0005-0000-0000-0000B81E0000}"/>
    <cellStyle name="Calc Units (0) 42" xfId="2433" xr:uid="{00000000-0005-0000-0000-0000B91E0000}"/>
    <cellStyle name="Calc Units (0) 5" xfId="2434" xr:uid="{00000000-0005-0000-0000-0000BA1E0000}"/>
    <cellStyle name="Calc Units (0) 6" xfId="2435" xr:uid="{00000000-0005-0000-0000-0000BB1E0000}"/>
    <cellStyle name="Calc Units (0) 7" xfId="2436" xr:uid="{00000000-0005-0000-0000-0000BC1E0000}"/>
    <cellStyle name="Calc Units (0) 8" xfId="2437" xr:uid="{00000000-0005-0000-0000-0000BD1E0000}"/>
    <cellStyle name="Calc Units (0) 9" xfId="2438" xr:uid="{00000000-0005-0000-0000-0000BE1E0000}"/>
    <cellStyle name="Calc Units (1)" xfId="2439" xr:uid="{00000000-0005-0000-0000-0000BF1E0000}"/>
    <cellStyle name="Calc Units (1) 10" xfId="2440" xr:uid="{00000000-0005-0000-0000-0000C01E0000}"/>
    <cellStyle name="Calc Units (1) 11" xfId="2441" xr:uid="{00000000-0005-0000-0000-0000C11E0000}"/>
    <cellStyle name="Calc Units (1) 12" xfId="2442" xr:uid="{00000000-0005-0000-0000-0000C21E0000}"/>
    <cellStyle name="Calc Units (1) 13" xfId="2443" xr:uid="{00000000-0005-0000-0000-0000C31E0000}"/>
    <cellStyle name="Calc Units (1) 14" xfId="2444" xr:uid="{00000000-0005-0000-0000-0000C41E0000}"/>
    <cellStyle name="Calc Units (1) 15" xfId="2445" xr:uid="{00000000-0005-0000-0000-0000C51E0000}"/>
    <cellStyle name="Calc Units (1) 16" xfId="2446" xr:uid="{00000000-0005-0000-0000-0000C61E0000}"/>
    <cellStyle name="Calc Units (1) 17" xfId="2447" xr:uid="{00000000-0005-0000-0000-0000C71E0000}"/>
    <cellStyle name="Calc Units (1) 18" xfId="2448" xr:uid="{00000000-0005-0000-0000-0000C81E0000}"/>
    <cellStyle name="Calc Units (1) 19" xfId="2449" xr:uid="{00000000-0005-0000-0000-0000C91E0000}"/>
    <cellStyle name="Calc Units (1) 2" xfId="2450" xr:uid="{00000000-0005-0000-0000-0000CA1E0000}"/>
    <cellStyle name="Calc Units (1) 20" xfId="2451" xr:uid="{00000000-0005-0000-0000-0000CB1E0000}"/>
    <cellStyle name="Calc Units (1) 21" xfId="2452" xr:uid="{00000000-0005-0000-0000-0000CC1E0000}"/>
    <cellStyle name="Calc Units (1) 22" xfId="2453" xr:uid="{00000000-0005-0000-0000-0000CD1E0000}"/>
    <cellStyle name="Calc Units (1) 23" xfId="2454" xr:uid="{00000000-0005-0000-0000-0000CE1E0000}"/>
    <cellStyle name="Calc Units (1) 24" xfId="2455" xr:uid="{00000000-0005-0000-0000-0000CF1E0000}"/>
    <cellStyle name="Calc Units (1) 25" xfId="2456" xr:uid="{00000000-0005-0000-0000-0000D01E0000}"/>
    <cellStyle name="Calc Units (1) 26" xfId="2457" xr:uid="{00000000-0005-0000-0000-0000D11E0000}"/>
    <cellStyle name="Calc Units (1) 27" xfId="2458" xr:uid="{00000000-0005-0000-0000-0000D21E0000}"/>
    <cellStyle name="Calc Units (1) 28" xfId="2459" xr:uid="{00000000-0005-0000-0000-0000D31E0000}"/>
    <cellStyle name="Calc Units (1) 29" xfId="2460" xr:uid="{00000000-0005-0000-0000-0000D41E0000}"/>
    <cellStyle name="Calc Units (1) 3" xfId="2461" xr:uid="{00000000-0005-0000-0000-0000D51E0000}"/>
    <cellStyle name="Calc Units (1) 30" xfId="2462" xr:uid="{00000000-0005-0000-0000-0000D61E0000}"/>
    <cellStyle name="Calc Units (1) 31" xfId="2463" xr:uid="{00000000-0005-0000-0000-0000D71E0000}"/>
    <cellStyle name="Calc Units (1) 32" xfId="2464" xr:uid="{00000000-0005-0000-0000-0000D81E0000}"/>
    <cellStyle name="Calc Units (1) 33" xfId="2465" xr:uid="{00000000-0005-0000-0000-0000D91E0000}"/>
    <cellStyle name="Calc Units (1) 34" xfId="2466" xr:uid="{00000000-0005-0000-0000-0000DA1E0000}"/>
    <cellStyle name="Calc Units (1) 35" xfId="2467" xr:uid="{00000000-0005-0000-0000-0000DB1E0000}"/>
    <cellStyle name="Calc Units (1) 36" xfId="2468" xr:uid="{00000000-0005-0000-0000-0000DC1E0000}"/>
    <cellStyle name="Calc Units (1) 37" xfId="2469" xr:uid="{00000000-0005-0000-0000-0000DD1E0000}"/>
    <cellStyle name="Calc Units (1) 38" xfId="2470" xr:uid="{00000000-0005-0000-0000-0000DE1E0000}"/>
    <cellStyle name="Calc Units (1) 39" xfId="2471" xr:uid="{00000000-0005-0000-0000-0000DF1E0000}"/>
    <cellStyle name="Calc Units (1) 4" xfId="2472" xr:uid="{00000000-0005-0000-0000-0000E01E0000}"/>
    <cellStyle name="Calc Units (1) 40" xfId="2473" xr:uid="{00000000-0005-0000-0000-0000E11E0000}"/>
    <cellStyle name="Calc Units (1) 41" xfId="2474" xr:uid="{00000000-0005-0000-0000-0000E21E0000}"/>
    <cellStyle name="Calc Units (1) 42" xfId="2475" xr:uid="{00000000-0005-0000-0000-0000E31E0000}"/>
    <cellStyle name="Calc Units (1) 5" xfId="2476" xr:uid="{00000000-0005-0000-0000-0000E41E0000}"/>
    <cellStyle name="Calc Units (1) 6" xfId="2477" xr:uid="{00000000-0005-0000-0000-0000E51E0000}"/>
    <cellStyle name="Calc Units (1) 7" xfId="2478" xr:uid="{00000000-0005-0000-0000-0000E61E0000}"/>
    <cellStyle name="Calc Units (1) 8" xfId="2479" xr:uid="{00000000-0005-0000-0000-0000E71E0000}"/>
    <cellStyle name="Calc Units (1) 9" xfId="2480" xr:uid="{00000000-0005-0000-0000-0000E81E0000}"/>
    <cellStyle name="Calc Units (2)" xfId="2481" xr:uid="{00000000-0005-0000-0000-0000E91E0000}"/>
    <cellStyle name="Calc Units (2) 10" xfId="2482" xr:uid="{00000000-0005-0000-0000-0000EA1E0000}"/>
    <cellStyle name="Calc Units (2) 11" xfId="2483" xr:uid="{00000000-0005-0000-0000-0000EB1E0000}"/>
    <cellStyle name="Calc Units (2) 12" xfId="2484" xr:uid="{00000000-0005-0000-0000-0000EC1E0000}"/>
    <cellStyle name="Calc Units (2) 13" xfId="2485" xr:uid="{00000000-0005-0000-0000-0000ED1E0000}"/>
    <cellStyle name="Calc Units (2) 14" xfId="2486" xr:uid="{00000000-0005-0000-0000-0000EE1E0000}"/>
    <cellStyle name="Calc Units (2) 15" xfId="2487" xr:uid="{00000000-0005-0000-0000-0000EF1E0000}"/>
    <cellStyle name="Calc Units (2) 16" xfId="2488" xr:uid="{00000000-0005-0000-0000-0000F01E0000}"/>
    <cellStyle name="Calc Units (2) 17" xfId="2489" xr:uid="{00000000-0005-0000-0000-0000F11E0000}"/>
    <cellStyle name="Calc Units (2) 18" xfId="2490" xr:uid="{00000000-0005-0000-0000-0000F21E0000}"/>
    <cellStyle name="Calc Units (2) 19" xfId="2491" xr:uid="{00000000-0005-0000-0000-0000F31E0000}"/>
    <cellStyle name="Calc Units (2) 2" xfId="2492" xr:uid="{00000000-0005-0000-0000-0000F41E0000}"/>
    <cellStyle name="Calc Units (2) 20" xfId="2493" xr:uid="{00000000-0005-0000-0000-0000F51E0000}"/>
    <cellStyle name="Calc Units (2) 21" xfId="2494" xr:uid="{00000000-0005-0000-0000-0000F61E0000}"/>
    <cellStyle name="Calc Units (2) 22" xfId="2495" xr:uid="{00000000-0005-0000-0000-0000F71E0000}"/>
    <cellStyle name="Calc Units (2) 23" xfId="2496" xr:uid="{00000000-0005-0000-0000-0000F81E0000}"/>
    <cellStyle name="Calc Units (2) 24" xfId="2497" xr:uid="{00000000-0005-0000-0000-0000F91E0000}"/>
    <cellStyle name="Calc Units (2) 25" xfId="2498" xr:uid="{00000000-0005-0000-0000-0000FA1E0000}"/>
    <cellStyle name="Calc Units (2) 26" xfId="2499" xr:uid="{00000000-0005-0000-0000-0000FB1E0000}"/>
    <cellStyle name="Calc Units (2) 27" xfId="2500" xr:uid="{00000000-0005-0000-0000-0000FC1E0000}"/>
    <cellStyle name="Calc Units (2) 28" xfId="2501" xr:uid="{00000000-0005-0000-0000-0000FD1E0000}"/>
    <cellStyle name="Calc Units (2) 29" xfId="2502" xr:uid="{00000000-0005-0000-0000-0000FE1E0000}"/>
    <cellStyle name="Calc Units (2) 3" xfId="2503" xr:uid="{00000000-0005-0000-0000-0000FF1E0000}"/>
    <cellStyle name="Calc Units (2) 30" xfId="2504" xr:uid="{00000000-0005-0000-0000-0000001F0000}"/>
    <cellStyle name="Calc Units (2) 31" xfId="2505" xr:uid="{00000000-0005-0000-0000-0000011F0000}"/>
    <cellStyle name="Calc Units (2) 32" xfId="2506" xr:uid="{00000000-0005-0000-0000-0000021F0000}"/>
    <cellStyle name="Calc Units (2) 33" xfId="2507" xr:uid="{00000000-0005-0000-0000-0000031F0000}"/>
    <cellStyle name="Calc Units (2) 34" xfId="2508" xr:uid="{00000000-0005-0000-0000-0000041F0000}"/>
    <cellStyle name="Calc Units (2) 35" xfId="2509" xr:uid="{00000000-0005-0000-0000-0000051F0000}"/>
    <cellStyle name="Calc Units (2) 36" xfId="2510" xr:uid="{00000000-0005-0000-0000-0000061F0000}"/>
    <cellStyle name="Calc Units (2) 37" xfId="2511" xr:uid="{00000000-0005-0000-0000-0000071F0000}"/>
    <cellStyle name="Calc Units (2) 38" xfId="2512" xr:uid="{00000000-0005-0000-0000-0000081F0000}"/>
    <cellStyle name="Calc Units (2) 39" xfId="2513" xr:uid="{00000000-0005-0000-0000-0000091F0000}"/>
    <cellStyle name="Calc Units (2) 4" xfId="2514" xr:uid="{00000000-0005-0000-0000-00000A1F0000}"/>
    <cellStyle name="Calc Units (2) 40" xfId="2515" xr:uid="{00000000-0005-0000-0000-00000B1F0000}"/>
    <cellStyle name="Calc Units (2) 41" xfId="2516" xr:uid="{00000000-0005-0000-0000-00000C1F0000}"/>
    <cellStyle name="Calc Units (2) 42" xfId="2517" xr:uid="{00000000-0005-0000-0000-00000D1F0000}"/>
    <cellStyle name="Calc Units (2) 5" xfId="2518" xr:uid="{00000000-0005-0000-0000-00000E1F0000}"/>
    <cellStyle name="Calc Units (2) 6" xfId="2519" xr:uid="{00000000-0005-0000-0000-00000F1F0000}"/>
    <cellStyle name="Calc Units (2) 7" xfId="2520" xr:uid="{00000000-0005-0000-0000-0000101F0000}"/>
    <cellStyle name="Calc Units (2) 8" xfId="2521" xr:uid="{00000000-0005-0000-0000-0000111F0000}"/>
    <cellStyle name="Calc Units (2) 9" xfId="2522" xr:uid="{00000000-0005-0000-0000-0000121F0000}"/>
    <cellStyle name="Calculation 2" xfId="2523" xr:uid="{00000000-0005-0000-0000-0000131F0000}"/>
    <cellStyle name="category" xfId="2524" xr:uid="{00000000-0005-0000-0000-0000141F0000}"/>
    <cellStyle name="CC1" xfId="10006" xr:uid="{00000000-0005-0000-0000-0000151F0000}"/>
    <cellStyle name="CC2" xfId="10007" xr:uid="{00000000-0005-0000-0000-0000161F0000}"/>
    <cellStyle name="Cerrency_Sheet2_XANGDAU" xfId="2525" xr:uid="{00000000-0005-0000-0000-0000171F0000}"/>
    <cellStyle name="Comma" xfId="4569" builtinId="3"/>
    <cellStyle name="Comma  - Style1" xfId="2529" xr:uid="{00000000-0005-0000-0000-0000191F0000}"/>
    <cellStyle name="Comma  - Style2" xfId="2530" xr:uid="{00000000-0005-0000-0000-00001A1F0000}"/>
    <cellStyle name="Comma  - Style3" xfId="2531" xr:uid="{00000000-0005-0000-0000-00001B1F0000}"/>
    <cellStyle name="Comma  - Style4" xfId="2532" xr:uid="{00000000-0005-0000-0000-00001C1F0000}"/>
    <cellStyle name="Comma  - Style5" xfId="2533" xr:uid="{00000000-0005-0000-0000-00001D1F0000}"/>
    <cellStyle name="Comma  - Style6" xfId="2534" xr:uid="{00000000-0005-0000-0000-00001E1F0000}"/>
    <cellStyle name="Comma  - Style7" xfId="2535" xr:uid="{00000000-0005-0000-0000-00001F1F0000}"/>
    <cellStyle name="Comma  - Style8" xfId="2536" xr:uid="{00000000-0005-0000-0000-0000201F0000}"/>
    <cellStyle name="Comma [0] 10" xfId="10011" xr:uid="{00000000-0005-0000-0000-0000211F0000}"/>
    <cellStyle name="Comma [0] 10 2" xfId="10012" xr:uid="{00000000-0005-0000-0000-0000221F0000}"/>
    <cellStyle name="Comma [0] 2" xfId="2537" xr:uid="{00000000-0005-0000-0000-0000231F0000}"/>
    <cellStyle name="Comma [0] 2 2" xfId="10013" xr:uid="{00000000-0005-0000-0000-0000241F0000}"/>
    <cellStyle name="Comma [0] 2 2 2" xfId="10014" xr:uid="{00000000-0005-0000-0000-0000251F0000}"/>
    <cellStyle name="Comma [0] 2 20" xfId="10015" xr:uid="{00000000-0005-0000-0000-0000261F0000}"/>
    <cellStyle name="Comma [0] 2 20 2" xfId="10016" xr:uid="{00000000-0005-0000-0000-0000271F0000}"/>
    <cellStyle name="Comma [0] 2 20 3" xfId="10017" xr:uid="{00000000-0005-0000-0000-0000281F0000}"/>
    <cellStyle name="Comma [0] 2 20 4" xfId="10018" xr:uid="{00000000-0005-0000-0000-0000291F0000}"/>
    <cellStyle name="Comma [0] 2 3" xfId="10019" xr:uid="{00000000-0005-0000-0000-00002A1F0000}"/>
    <cellStyle name="Comma [0] 2 4" xfId="10020" xr:uid="{00000000-0005-0000-0000-00002B1F0000}"/>
    <cellStyle name="Comma [0] 2 5" xfId="10021" xr:uid="{00000000-0005-0000-0000-00002C1F0000}"/>
    <cellStyle name="Comma [0] 2 6" xfId="10022" xr:uid="{00000000-0005-0000-0000-00002D1F0000}"/>
    <cellStyle name="Comma [0] 3" xfId="2538" xr:uid="{00000000-0005-0000-0000-00002E1F0000}"/>
    <cellStyle name="Comma [0] 3 2" xfId="10023" xr:uid="{00000000-0005-0000-0000-00002F1F0000}"/>
    <cellStyle name="Comma [0] 3 2 2" xfId="10024" xr:uid="{00000000-0005-0000-0000-0000301F0000}"/>
    <cellStyle name="Comma [0] 3_30000 PTB (Ver 7)" xfId="10025" xr:uid="{00000000-0005-0000-0000-0000311F0000}"/>
    <cellStyle name="Comma [0] 4" xfId="2539" xr:uid="{00000000-0005-0000-0000-0000321F0000}"/>
    <cellStyle name="Comma [0] 5" xfId="10026" xr:uid="{00000000-0005-0000-0000-0000331F0000}"/>
    <cellStyle name="Comma [0] 6" xfId="10027" xr:uid="{00000000-0005-0000-0000-0000341F0000}"/>
    <cellStyle name="Comma [00]" xfId="2540" xr:uid="{00000000-0005-0000-0000-0000351F0000}"/>
    <cellStyle name="Comma [00] 10" xfId="2541" xr:uid="{00000000-0005-0000-0000-0000361F0000}"/>
    <cellStyle name="Comma [00] 11" xfId="2542" xr:uid="{00000000-0005-0000-0000-0000371F0000}"/>
    <cellStyle name="Comma [00] 12" xfId="2543" xr:uid="{00000000-0005-0000-0000-0000381F0000}"/>
    <cellStyle name="Comma [00] 13" xfId="2544" xr:uid="{00000000-0005-0000-0000-0000391F0000}"/>
    <cellStyle name="Comma [00] 14" xfId="2545" xr:uid="{00000000-0005-0000-0000-00003A1F0000}"/>
    <cellStyle name="Comma [00] 15" xfId="2546" xr:uid="{00000000-0005-0000-0000-00003B1F0000}"/>
    <cellStyle name="Comma [00] 16" xfId="2547" xr:uid="{00000000-0005-0000-0000-00003C1F0000}"/>
    <cellStyle name="Comma [00] 17" xfId="2548" xr:uid="{00000000-0005-0000-0000-00003D1F0000}"/>
    <cellStyle name="Comma [00] 18" xfId="2549" xr:uid="{00000000-0005-0000-0000-00003E1F0000}"/>
    <cellStyle name="Comma [00] 19" xfId="2550" xr:uid="{00000000-0005-0000-0000-00003F1F0000}"/>
    <cellStyle name="Comma [00] 2" xfId="2551" xr:uid="{00000000-0005-0000-0000-0000401F0000}"/>
    <cellStyle name="Comma [00] 20" xfId="2552" xr:uid="{00000000-0005-0000-0000-0000411F0000}"/>
    <cellStyle name="Comma [00] 21" xfId="2553" xr:uid="{00000000-0005-0000-0000-0000421F0000}"/>
    <cellStyle name="Comma [00] 22" xfId="2554" xr:uid="{00000000-0005-0000-0000-0000431F0000}"/>
    <cellStyle name="Comma [00] 23" xfId="2555" xr:uid="{00000000-0005-0000-0000-0000441F0000}"/>
    <cellStyle name="Comma [00] 24" xfId="2556" xr:uid="{00000000-0005-0000-0000-0000451F0000}"/>
    <cellStyle name="Comma [00] 25" xfId="2557" xr:uid="{00000000-0005-0000-0000-0000461F0000}"/>
    <cellStyle name="Comma [00] 26" xfId="2558" xr:uid="{00000000-0005-0000-0000-0000471F0000}"/>
    <cellStyle name="Comma [00] 27" xfId="2559" xr:uid="{00000000-0005-0000-0000-0000481F0000}"/>
    <cellStyle name="Comma [00] 28" xfId="2560" xr:uid="{00000000-0005-0000-0000-0000491F0000}"/>
    <cellStyle name="Comma [00] 29" xfId="2561" xr:uid="{00000000-0005-0000-0000-00004A1F0000}"/>
    <cellStyle name="Comma [00] 3" xfId="2562" xr:uid="{00000000-0005-0000-0000-00004B1F0000}"/>
    <cellStyle name="Comma [00] 30" xfId="2563" xr:uid="{00000000-0005-0000-0000-00004C1F0000}"/>
    <cellStyle name="Comma [00] 31" xfId="2564" xr:uid="{00000000-0005-0000-0000-00004D1F0000}"/>
    <cellStyle name="Comma [00] 32" xfId="2565" xr:uid="{00000000-0005-0000-0000-00004E1F0000}"/>
    <cellStyle name="Comma [00] 33" xfId="2566" xr:uid="{00000000-0005-0000-0000-00004F1F0000}"/>
    <cellStyle name="Comma [00] 34" xfId="2567" xr:uid="{00000000-0005-0000-0000-0000501F0000}"/>
    <cellStyle name="Comma [00] 35" xfId="2568" xr:uid="{00000000-0005-0000-0000-0000511F0000}"/>
    <cellStyle name="Comma [00] 36" xfId="2569" xr:uid="{00000000-0005-0000-0000-0000521F0000}"/>
    <cellStyle name="Comma [00] 37" xfId="2570" xr:uid="{00000000-0005-0000-0000-0000531F0000}"/>
    <cellStyle name="Comma [00] 38" xfId="2571" xr:uid="{00000000-0005-0000-0000-0000541F0000}"/>
    <cellStyle name="Comma [00] 39" xfId="2572" xr:uid="{00000000-0005-0000-0000-0000551F0000}"/>
    <cellStyle name="Comma [00] 4" xfId="2573" xr:uid="{00000000-0005-0000-0000-0000561F0000}"/>
    <cellStyle name="Comma [00] 40" xfId="2574" xr:uid="{00000000-0005-0000-0000-0000571F0000}"/>
    <cellStyle name="Comma [00] 41" xfId="2575" xr:uid="{00000000-0005-0000-0000-0000581F0000}"/>
    <cellStyle name="Comma [00] 42" xfId="2576" xr:uid="{00000000-0005-0000-0000-0000591F0000}"/>
    <cellStyle name="Comma [00] 5" xfId="2577" xr:uid="{00000000-0005-0000-0000-00005A1F0000}"/>
    <cellStyle name="Comma [00] 6" xfId="2578" xr:uid="{00000000-0005-0000-0000-00005B1F0000}"/>
    <cellStyle name="Comma [00] 7" xfId="2579" xr:uid="{00000000-0005-0000-0000-00005C1F0000}"/>
    <cellStyle name="Comma [00] 8" xfId="2580" xr:uid="{00000000-0005-0000-0000-00005D1F0000}"/>
    <cellStyle name="Comma [00] 9" xfId="2581" xr:uid="{00000000-0005-0000-0000-00005E1F0000}"/>
    <cellStyle name="Comma [2]" xfId="2582" xr:uid="{00000000-0005-0000-0000-00005F1F0000}"/>
    <cellStyle name="Comma 10" xfId="2583" xr:uid="{00000000-0005-0000-0000-0000601F0000}"/>
    <cellStyle name="Comma 10 2" xfId="2584" xr:uid="{00000000-0005-0000-0000-0000611F0000}"/>
    <cellStyle name="Comma 11" xfId="2585" xr:uid="{00000000-0005-0000-0000-0000621F0000}"/>
    <cellStyle name="Comma 12" xfId="2586" xr:uid="{00000000-0005-0000-0000-0000631F0000}"/>
    <cellStyle name="Comma 13" xfId="2587" xr:uid="{00000000-0005-0000-0000-0000641F0000}"/>
    <cellStyle name="Comma 14" xfId="2588" xr:uid="{00000000-0005-0000-0000-0000651F0000}"/>
    <cellStyle name="Comma 14 2" xfId="2589" xr:uid="{00000000-0005-0000-0000-0000661F0000}"/>
    <cellStyle name="Comma 15" xfId="2590" xr:uid="{00000000-0005-0000-0000-0000671F0000}"/>
    <cellStyle name="Comma 16" xfId="10028" xr:uid="{00000000-0005-0000-0000-0000681F0000}"/>
    <cellStyle name="Comma 17" xfId="10029" xr:uid="{00000000-0005-0000-0000-0000691F0000}"/>
    <cellStyle name="Comma 18" xfId="10030" xr:uid="{00000000-0005-0000-0000-00006A1F0000}"/>
    <cellStyle name="Comma 19" xfId="10031" xr:uid="{00000000-0005-0000-0000-00006B1F0000}"/>
    <cellStyle name="Comma 2" xfId="3" xr:uid="{00000000-0005-0000-0000-00006C1F0000}"/>
    <cellStyle name="Comma 2 10" xfId="2591" xr:uid="{00000000-0005-0000-0000-00006D1F0000}"/>
    <cellStyle name="Comma 2 11" xfId="2592" xr:uid="{00000000-0005-0000-0000-00006E1F0000}"/>
    <cellStyle name="Comma 2 13" xfId="2593" xr:uid="{00000000-0005-0000-0000-00006F1F0000}"/>
    <cellStyle name="Comma 2 16" xfId="2594" xr:uid="{00000000-0005-0000-0000-0000701F0000}"/>
    <cellStyle name="Comma 2 17" xfId="2595" xr:uid="{00000000-0005-0000-0000-0000711F0000}"/>
    <cellStyle name="Comma 2 2" xfId="2596" xr:uid="{00000000-0005-0000-0000-0000721F0000}"/>
    <cellStyle name="Comma 2 2 2" xfId="2597" xr:uid="{00000000-0005-0000-0000-0000731F0000}"/>
    <cellStyle name="Comma 2 2 3" xfId="2598" xr:uid="{00000000-0005-0000-0000-0000741F0000}"/>
    <cellStyle name="Comma 2 2 3 2" xfId="2599" xr:uid="{00000000-0005-0000-0000-0000751F0000}"/>
    <cellStyle name="Comma 2 2 4" xfId="10032" xr:uid="{00000000-0005-0000-0000-0000761F0000}"/>
    <cellStyle name="Comma 2 2_1.Office -Cost." xfId="2600" xr:uid="{00000000-0005-0000-0000-0000771F0000}"/>
    <cellStyle name="Comma 2 29" xfId="10033" xr:uid="{00000000-0005-0000-0000-0000781F0000}"/>
    <cellStyle name="Comma 2 29 2" xfId="10034" xr:uid="{00000000-0005-0000-0000-0000791F0000}"/>
    <cellStyle name="Comma 2 3" xfId="2601" xr:uid="{00000000-0005-0000-0000-00007A1F0000}"/>
    <cellStyle name="Comma 2 4" xfId="2602" xr:uid="{00000000-0005-0000-0000-00007B1F0000}"/>
    <cellStyle name="Comma 2 4 2" xfId="2603" xr:uid="{00000000-0005-0000-0000-00007C1F0000}"/>
    <cellStyle name="Comma 2 5" xfId="2604" xr:uid="{00000000-0005-0000-0000-00007D1F0000}"/>
    <cellStyle name="Comma 2 6" xfId="2605" xr:uid="{00000000-0005-0000-0000-00007E1F0000}"/>
    <cellStyle name="Comma 2 7" xfId="2606" xr:uid="{00000000-0005-0000-0000-00007F1F0000}"/>
    <cellStyle name="Comma 2 8" xfId="2607" xr:uid="{00000000-0005-0000-0000-0000801F0000}"/>
    <cellStyle name="Comma 2 9" xfId="2608" xr:uid="{00000000-0005-0000-0000-0000811F0000}"/>
    <cellStyle name="Comma 2_30000 PTB (Ver 7)" xfId="10035" xr:uid="{00000000-0005-0000-0000-0000821F0000}"/>
    <cellStyle name="Comma 20" xfId="10036" xr:uid="{00000000-0005-0000-0000-0000831F0000}"/>
    <cellStyle name="Comma 21" xfId="10037" xr:uid="{00000000-0005-0000-0000-0000841F0000}"/>
    <cellStyle name="Comma 22" xfId="10038" xr:uid="{00000000-0005-0000-0000-0000851F0000}"/>
    <cellStyle name="Comma 23" xfId="10039" xr:uid="{00000000-0005-0000-0000-0000861F0000}"/>
    <cellStyle name="Comma 24" xfId="10040" xr:uid="{00000000-0005-0000-0000-0000871F0000}"/>
    <cellStyle name="Comma 25" xfId="10041" xr:uid="{00000000-0005-0000-0000-0000881F0000}"/>
    <cellStyle name="Comma 26" xfId="10042" xr:uid="{00000000-0005-0000-0000-0000891F0000}"/>
    <cellStyle name="Comma 27" xfId="10043" xr:uid="{00000000-0005-0000-0000-00008A1F0000}"/>
    <cellStyle name="Comma 28" xfId="10044" xr:uid="{00000000-0005-0000-0000-00008B1F0000}"/>
    <cellStyle name="Comma 29" xfId="10045" xr:uid="{00000000-0005-0000-0000-00008C1F0000}"/>
    <cellStyle name="Comma 3" xfId="2609" xr:uid="{00000000-0005-0000-0000-00008D1F0000}"/>
    <cellStyle name="Comma 3 2" xfId="2610" xr:uid="{00000000-0005-0000-0000-00008E1F0000}"/>
    <cellStyle name="Comma 3 2 2" xfId="2611" xr:uid="{00000000-0005-0000-0000-00008F1F0000}"/>
    <cellStyle name="Comma 3 2 2 2" xfId="2612" xr:uid="{00000000-0005-0000-0000-0000901F0000}"/>
    <cellStyle name="Comma 3 2 3" xfId="2613" xr:uid="{00000000-0005-0000-0000-0000911F0000}"/>
    <cellStyle name="Comma 3 2 4" xfId="2614" xr:uid="{00000000-0005-0000-0000-0000921F0000}"/>
    <cellStyle name="Comma 3 2 5" xfId="10046" xr:uid="{00000000-0005-0000-0000-0000931F0000}"/>
    <cellStyle name="Comma 3 2_KP Cost Summary form" xfId="10047" xr:uid="{00000000-0005-0000-0000-0000941F0000}"/>
    <cellStyle name="Comma 3 3" xfId="2615" xr:uid="{00000000-0005-0000-0000-0000951F0000}"/>
    <cellStyle name="Comma 3 3 2" xfId="10048" xr:uid="{00000000-0005-0000-0000-0000961F0000}"/>
    <cellStyle name="Comma 3 4" xfId="2616" xr:uid="{00000000-0005-0000-0000-0000971F0000}"/>
    <cellStyle name="Comma 3 4 2" xfId="2617" xr:uid="{00000000-0005-0000-0000-0000981F0000}"/>
    <cellStyle name="Comma 3 5" xfId="2618" xr:uid="{00000000-0005-0000-0000-0000991F0000}"/>
    <cellStyle name="Comma 30" xfId="10049" xr:uid="{00000000-0005-0000-0000-00009A1F0000}"/>
    <cellStyle name="Comma 31" xfId="10050" xr:uid="{00000000-0005-0000-0000-00009B1F0000}"/>
    <cellStyle name="Comma 32" xfId="10051" xr:uid="{00000000-0005-0000-0000-00009C1F0000}"/>
    <cellStyle name="Comma 33" xfId="10052" xr:uid="{00000000-0005-0000-0000-00009D1F0000}"/>
    <cellStyle name="Comma 34" xfId="10053" xr:uid="{00000000-0005-0000-0000-00009E1F0000}"/>
    <cellStyle name="Comma 35" xfId="10054" xr:uid="{00000000-0005-0000-0000-00009F1F0000}"/>
    <cellStyle name="Comma 36" xfId="10055" xr:uid="{00000000-0005-0000-0000-0000A01F0000}"/>
    <cellStyle name="Comma 37" xfId="10056" xr:uid="{00000000-0005-0000-0000-0000A11F0000}"/>
    <cellStyle name="Comma 38" xfId="10057" xr:uid="{00000000-0005-0000-0000-0000A21F0000}"/>
    <cellStyle name="Comma 39" xfId="10058" xr:uid="{00000000-0005-0000-0000-0000A31F0000}"/>
    <cellStyle name="Comma 4" xfId="2619" xr:uid="{00000000-0005-0000-0000-0000A41F0000}"/>
    <cellStyle name="Comma 4 2" xfId="2620" xr:uid="{00000000-0005-0000-0000-0000A51F0000}"/>
    <cellStyle name="Comma 4 3" xfId="2621" xr:uid="{00000000-0005-0000-0000-0000A61F0000}"/>
    <cellStyle name="Comma 4_KP Cost Summary form" xfId="10059" xr:uid="{00000000-0005-0000-0000-0000A71F0000}"/>
    <cellStyle name="Comma 40" xfId="10060" xr:uid="{00000000-0005-0000-0000-0000A81F0000}"/>
    <cellStyle name="Comma 41" xfId="10061" xr:uid="{00000000-0005-0000-0000-0000A91F0000}"/>
    <cellStyle name="Comma 42" xfId="10062" xr:uid="{00000000-0005-0000-0000-0000AA1F0000}"/>
    <cellStyle name="Comma 43" xfId="10063" xr:uid="{00000000-0005-0000-0000-0000AB1F0000}"/>
    <cellStyle name="Comma 44" xfId="10064" xr:uid="{00000000-0005-0000-0000-0000AC1F0000}"/>
    <cellStyle name="Comma 5" xfId="2622" xr:uid="{00000000-0005-0000-0000-0000AD1F0000}"/>
    <cellStyle name="Comma 5 2" xfId="10065" xr:uid="{00000000-0005-0000-0000-0000AE1F0000}"/>
    <cellStyle name="Comma 5 3" xfId="10066" xr:uid="{00000000-0005-0000-0000-0000AF1F0000}"/>
    <cellStyle name="Comma 6" xfId="2623" xr:uid="{00000000-0005-0000-0000-0000B01F0000}"/>
    <cellStyle name="Comma 6 2" xfId="2624" xr:uid="{00000000-0005-0000-0000-0000B11F0000}"/>
    <cellStyle name="Comma 7" xfId="2625" xr:uid="{00000000-0005-0000-0000-0000B21F0000}"/>
    <cellStyle name="Comma 7 2" xfId="2626" xr:uid="{00000000-0005-0000-0000-0000B31F0000}"/>
    <cellStyle name="Comma 7 3" xfId="2627" xr:uid="{00000000-0005-0000-0000-0000B41F0000}"/>
    <cellStyle name="Comma 7 4" xfId="2628" xr:uid="{00000000-0005-0000-0000-0000B51F0000}"/>
    <cellStyle name="Comma 7 5" xfId="2629" xr:uid="{00000000-0005-0000-0000-0000B61F0000}"/>
    <cellStyle name="Comma 7 6" xfId="10067" xr:uid="{00000000-0005-0000-0000-0000B71F0000}"/>
    <cellStyle name="Comma 8" xfId="2630" xr:uid="{00000000-0005-0000-0000-0000B81F0000}"/>
    <cellStyle name="Comma 8 2" xfId="10068" xr:uid="{00000000-0005-0000-0000-0000B91F0000}"/>
    <cellStyle name="Comma 9" xfId="2631" xr:uid="{00000000-0005-0000-0000-0000BA1F0000}"/>
    <cellStyle name="comma zerodec" xfId="2632" xr:uid="{00000000-0005-0000-0000-0000BB1F0000}"/>
    <cellStyle name="comma zerodec 2" xfId="10069" xr:uid="{00000000-0005-0000-0000-0000BC1F0000}"/>
    <cellStyle name="Comma0" xfId="2633" xr:uid="{00000000-0005-0000-0000-0000BD1F0000}"/>
    <cellStyle name="Comma0 - Modelo1" xfId="2634" xr:uid="{00000000-0005-0000-0000-0000BE1F0000}"/>
    <cellStyle name="Comma0 - Style1" xfId="2635" xr:uid="{00000000-0005-0000-0000-0000BF1F0000}"/>
    <cellStyle name="Comma1 - Modelo2" xfId="2636" xr:uid="{00000000-0005-0000-0000-0000C01F0000}"/>
    <cellStyle name="Comma1 - Style2" xfId="2637" xr:uid="{00000000-0005-0000-0000-0000C11F0000}"/>
    <cellStyle name="Command" xfId="10070" xr:uid="{00000000-0005-0000-0000-0000C21F0000}"/>
    <cellStyle name="cong" xfId="2638" xr:uid="{00000000-0005-0000-0000-0000C31F0000}"/>
    <cellStyle name="Copied" xfId="2639" xr:uid="{00000000-0005-0000-0000-0000C41F0000}"/>
    <cellStyle name="COST1" xfId="2640" xr:uid="{00000000-0005-0000-0000-0000C51F0000}"/>
    <cellStyle name="Co聭ma_Sheet1" xfId="10071" xr:uid="{00000000-0005-0000-0000-0000C61F0000}"/>
    <cellStyle name="Cࡵrrency_Sheet1_PRODUCTĠ" xfId="2641" xr:uid="{00000000-0005-0000-0000-0000C71F0000}"/>
    <cellStyle name="CSI" xfId="2642" xr:uid="{00000000-0005-0000-0000-0000C81F0000}"/>
    <cellStyle name="_x0001_CS_x0006_RMO[" xfId="2643" xr:uid="{00000000-0005-0000-0000-0000C91F0000}"/>
    <cellStyle name="_x0001_CS_x0006_RMO_" xfId="2644" xr:uid="{00000000-0005-0000-0000-0000CA1F0000}"/>
    <cellStyle name="CT1" xfId="10072" xr:uid="{00000000-0005-0000-0000-0000CB1F0000}"/>
    <cellStyle name="CT2" xfId="10073" xr:uid="{00000000-0005-0000-0000-0000CC1F0000}"/>
    <cellStyle name="CT4" xfId="10074" xr:uid="{00000000-0005-0000-0000-0000CD1F0000}"/>
    <cellStyle name="CT5" xfId="10075" xr:uid="{00000000-0005-0000-0000-0000CE1F0000}"/>
    <cellStyle name="ct7" xfId="10076" xr:uid="{00000000-0005-0000-0000-0000CF1F0000}"/>
    <cellStyle name="ct8" xfId="10077" xr:uid="{00000000-0005-0000-0000-0000D01F0000}"/>
    <cellStyle name="cth1" xfId="10078" xr:uid="{00000000-0005-0000-0000-0000D11F0000}"/>
    <cellStyle name="Cthuc" xfId="10079" xr:uid="{00000000-0005-0000-0000-0000D21F0000}"/>
    <cellStyle name="Cthuc1" xfId="10080" xr:uid="{00000000-0005-0000-0000-0000D31F0000}"/>
    <cellStyle name="Curråncy [0]_FCST_RESULTS" xfId="10081" xr:uid="{00000000-0005-0000-0000-0000D41F0000}"/>
    <cellStyle name="Curren?_x0012_퐀_x0017_?" xfId="10082" xr:uid="{00000000-0005-0000-0000-0000D51F0000}"/>
    <cellStyle name="Currency [0]ßmud plant bolted_RESULTS" xfId="10083" xr:uid="{00000000-0005-0000-0000-0000D61F0000}"/>
    <cellStyle name="Currency [00]" xfId="2645" xr:uid="{00000000-0005-0000-0000-0000D71F0000}"/>
    <cellStyle name="Currency [00] 10" xfId="2646" xr:uid="{00000000-0005-0000-0000-0000D81F0000}"/>
    <cellStyle name="Currency [00] 11" xfId="2647" xr:uid="{00000000-0005-0000-0000-0000D91F0000}"/>
    <cellStyle name="Currency [00] 12" xfId="2648" xr:uid="{00000000-0005-0000-0000-0000DA1F0000}"/>
    <cellStyle name="Currency [00] 13" xfId="2649" xr:uid="{00000000-0005-0000-0000-0000DB1F0000}"/>
    <cellStyle name="Currency [00] 14" xfId="2650" xr:uid="{00000000-0005-0000-0000-0000DC1F0000}"/>
    <cellStyle name="Currency [00] 15" xfId="2651" xr:uid="{00000000-0005-0000-0000-0000DD1F0000}"/>
    <cellStyle name="Currency [00] 16" xfId="2652" xr:uid="{00000000-0005-0000-0000-0000DE1F0000}"/>
    <cellStyle name="Currency [00] 17" xfId="2653" xr:uid="{00000000-0005-0000-0000-0000DF1F0000}"/>
    <cellStyle name="Currency [00] 18" xfId="2654" xr:uid="{00000000-0005-0000-0000-0000E01F0000}"/>
    <cellStyle name="Currency [00] 19" xfId="2655" xr:uid="{00000000-0005-0000-0000-0000E11F0000}"/>
    <cellStyle name="Currency [00] 2" xfId="2656" xr:uid="{00000000-0005-0000-0000-0000E21F0000}"/>
    <cellStyle name="Currency [00] 20" xfId="2657" xr:uid="{00000000-0005-0000-0000-0000E31F0000}"/>
    <cellStyle name="Currency [00] 21" xfId="2658" xr:uid="{00000000-0005-0000-0000-0000E41F0000}"/>
    <cellStyle name="Currency [00] 22" xfId="2659" xr:uid="{00000000-0005-0000-0000-0000E51F0000}"/>
    <cellStyle name="Currency [00] 23" xfId="2660" xr:uid="{00000000-0005-0000-0000-0000E61F0000}"/>
    <cellStyle name="Currency [00] 24" xfId="2661" xr:uid="{00000000-0005-0000-0000-0000E71F0000}"/>
    <cellStyle name="Currency [00] 25" xfId="2662" xr:uid="{00000000-0005-0000-0000-0000E81F0000}"/>
    <cellStyle name="Currency [00] 26" xfId="2663" xr:uid="{00000000-0005-0000-0000-0000E91F0000}"/>
    <cellStyle name="Currency [00] 27" xfId="2664" xr:uid="{00000000-0005-0000-0000-0000EA1F0000}"/>
    <cellStyle name="Currency [00] 28" xfId="2665" xr:uid="{00000000-0005-0000-0000-0000EB1F0000}"/>
    <cellStyle name="Currency [00] 29" xfId="2666" xr:uid="{00000000-0005-0000-0000-0000EC1F0000}"/>
    <cellStyle name="Currency [00] 3" xfId="2667" xr:uid="{00000000-0005-0000-0000-0000ED1F0000}"/>
    <cellStyle name="Currency [00] 30" xfId="2668" xr:uid="{00000000-0005-0000-0000-0000EE1F0000}"/>
    <cellStyle name="Currency [00] 31" xfId="2669" xr:uid="{00000000-0005-0000-0000-0000EF1F0000}"/>
    <cellStyle name="Currency [00] 32" xfId="2670" xr:uid="{00000000-0005-0000-0000-0000F01F0000}"/>
    <cellStyle name="Currency [00] 33" xfId="2671" xr:uid="{00000000-0005-0000-0000-0000F11F0000}"/>
    <cellStyle name="Currency [00] 34" xfId="2672" xr:uid="{00000000-0005-0000-0000-0000F21F0000}"/>
    <cellStyle name="Currency [00] 35" xfId="2673" xr:uid="{00000000-0005-0000-0000-0000F31F0000}"/>
    <cellStyle name="Currency [00] 36" xfId="2674" xr:uid="{00000000-0005-0000-0000-0000F41F0000}"/>
    <cellStyle name="Currency [00] 37" xfId="2675" xr:uid="{00000000-0005-0000-0000-0000F51F0000}"/>
    <cellStyle name="Currency [00] 38" xfId="2676" xr:uid="{00000000-0005-0000-0000-0000F61F0000}"/>
    <cellStyle name="Currency [00] 39" xfId="2677" xr:uid="{00000000-0005-0000-0000-0000F71F0000}"/>
    <cellStyle name="Currency [00] 4" xfId="2678" xr:uid="{00000000-0005-0000-0000-0000F81F0000}"/>
    <cellStyle name="Currency [00] 40" xfId="2679" xr:uid="{00000000-0005-0000-0000-0000F91F0000}"/>
    <cellStyle name="Currency [00] 41" xfId="2680" xr:uid="{00000000-0005-0000-0000-0000FA1F0000}"/>
    <cellStyle name="Currency [00] 42" xfId="2681" xr:uid="{00000000-0005-0000-0000-0000FB1F0000}"/>
    <cellStyle name="Currency [00] 5" xfId="2682" xr:uid="{00000000-0005-0000-0000-0000FC1F0000}"/>
    <cellStyle name="Currency [00] 6" xfId="2683" xr:uid="{00000000-0005-0000-0000-0000FD1F0000}"/>
    <cellStyle name="Currency [00] 7" xfId="2684" xr:uid="{00000000-0005-0000-0000-0000FE1F0000}"/>
    <cellStyle name="Currency [00] 8" xfId="2685" xr:uid="{00000000-0005-0000-0000-0000FF1F0000}"/>
    <cellStyle name="Currency [00] 9" xfId="2686" xr:uid="{00000000-0005-0000-0000-000000200000}"/>
    <cellStyle name="Currency 2" xfId="2687" xr:uid="{00000000-0005-0000-0000-000001200000}"/>
    <cellStyle name="Currency![0]_FCSt (2)" xfId="10084" xr:uid="{00000000-0005-0000-0000-000002200000}"/>
    <cellStyle name="Currency0" xfId="2688" xr:uid="{00000000-0005-0000-0000-000003200000}"/>
    <cellStyle name="Currency0 2" xfId="10085" xr:uid="{00000000-0005-0000-0000-000004200000}"/>
    <cellStyle name="Currency0_BoQ VC2 OP1_15-8-2008" xfId="10086" xr:uid="{00000000-0005-0000-0000-000005200000}"/>
    <cellStyle name="Currency1" xfId="2689" xr:uid="{00000000-0005-0000-0000-000006200000}"/>
    <cellStyle name="Currency1 2" xfId="10087" xr:uid="{00000000-0005-0000-0000-000007200000}"/>
    <cellStyle name="Custom - Style1" xfId="2690" xr:uid="{00000000-0005-0000-0000-000008200000}"/>
    <cellStyle name="Custom - Style8" xfId="2691" xr:uid="{00000000-0005-0000-0000-000009200000}"/>
    <cellStyle name="chchuyen" xfId="10008" xr:uid="{00000000-0005-0000-0000-00000A200000}"/>
    <cellStyle name="Check Cell 2" xfId="10009" xr:uid="{00000000-0005-0000-0000-00000B200000}"/>
    <cellStyle name="Chi phÝ kh¸c_Book1" xfId="2526" xr:uid="{00000000-0005-0000-0000-00000C200000}"/>
    <cellStyle name="chu" xfId="10010" xr:uid="{00000000-0005-0000-0000-00000D200000}"/>
    <cellStyle name="Chuẩn_Sheet1" xfId="2527" xr:uid="{00000000-0005-0000-0000-00000E200000}"/>
    <cellStyle name="CHUONG" xfId="2528" xr:uid="{00000000-0005-0000-0000-00000F200000}"/>
    <cellStyle name="d" xfId="10088" xr:uid="{00000000-0005-0000-0000-000010200000}"/>
    <cellStyle name="D$_x0004_P??_x0010__x000b_?_x0015_?$_x0004_?_x000f_?" xfId="2692" xr:uid="{00000000-0005-0000-0000-000011200000}"/>
    <cellStyle name="D$_x0004_P?_x0010__x000b_픲_x0015_딡$_x0004_뗈_x000f_?" xfId="2693" xr:uid="{00000000-0005-0000-0000-000012200000}"/>
    <cellStyle name="d%" xfId="10089" xr:uid="{00000000-0005-0000-0000-000013200000}"/>
    <cellStyle name="D_G_A" xfId="10090" xr:uid="{00000000-0005-0000-0000-000014200000}"/>
    <cellStyle name="D1" xfId="2694" xr:uid="{00000000-0005-0000-0000-000015200000}"/>
    <cellStyle name="Data   - Style2" xfId="2695" xr:uid="{00000000-0005-0000-0000-000016200000}"/>
    <cellStyle name="Date" xfId="2696" xr:uid="{00000000-0005-0000-0000-000017200000}"/>
    <cellStyle name="Date Short" xfId="2697" xr:uid="{00000000-0005-0000-0000-000018200000}"/>
    <cellStyle name="Date_06.THOPkluongTINH LAI thang11-2007-2" xfId="10091" xr:uid="{00000000-0005-0000-0000-000019200000}"/>
    <cellStyle name="Date-01" xfId="2698" xr:uid="{00000000-0005-0000-0000-00001A200000}"/>
    <cellStyle name="DAUDE" xfId="2699" xr:uid="{00000000-0005-0000-0000-00001B200000}"/>
    <cellStyle name="dd-m" xfId="10094" xr:uid="{00000000-0005-0000-0000-00001C200000}"/>
    <cellStyle name="dd-mm" xfId="10095" xr:uid="{00000000-0005-0000-0000-00001D200000}"/>
    <cellStyle name="DELTA" xfId="2700" xr:uid="{00000000-0005-0000-0000-00001E200000}"/>
    <cellStyle name="Description" xfId="2701" xr:uid="{00000000-0005-0000-0000-00001F200000}"/>
    <cellStyle name="Dezimal [0]_01379-BEC" xfId="10100" xr:uid="{00000000-0005-0000-0000-000020200000}"/>
    <cellStyle name="Dezimal_01379-BEC" xfId="10101" xr:uid="{00000000-0005-0000-0000-000021200000}"/>
    <cellStyle name="Dia" xfId="2702" xr:uid="{00000000-0005-0000-0000-000022200000}"/>
    <cellStyle name="_x0001_dÏÈ¹ " xfId="2703" xr:uid="{00000000-0005-0000-0000-000023200000}"/>
    <cellStyle name="_x0001_dÏÈ¹_" xfId="2704" xr:uid="{00000000-0005-0000-0000-000024200000}"/>
    <cellStyle name="Dollar (zero dec)" xfId="2705" xr:uid="{00000000-0005-0000-0000-000025200000}"/>
    <cellStyle name="Dollar (zero dec) 2" xfId="10102" xr:uid="{00000000-0005-0000-0000-000026200000}"/>
    <cellStyle name="Dung" xfId="2706" xr:uid="{00000000-0005-0000-0000-000027200000}"/>
    <cellStyle name="Dziesi?tny [0]_Invoices2001Slovakia" xfId="2707" xr:uid="{00000000-0005-0000-0000-000028200000}"/>
    <cellStyle name="Dziesi?tny_Invoices2001Slovakia" xfId="2708" xr:uid="{00000000-0005-0000-0000-000029200000}"/>
    <cellStyle name="Dziesiętny [0]_BFPN general" xfId="10103" xr:uid="{00000000-0005-0000-0000-00002A200000}"/>
    <cellStyle name="Dziesietny [0]_Invoices2001Slovakia" xfId="2709" xr:uid="{00000000-0005-0000-0000-00002B200000}"/>
    <cellStyle name="Dziesiętny [0]_Invoices2001Slovakia" xfId="2710" xr:uid="{00000000-0005-0000-0000-00002C200000}"/>
    <cellStyle name="Dziesietny [0]_Invoices2001Slovakia_01_Nha so 1_Dien" xfId="2711" xr:uid="{00000000-0005-0000-0000-00002D200000}"/>
    <cellStyle name="Dziesiętny [0]_Invoices2001Slovakia_01_Nha so 1_Dien" xfId="2712" xr:uid="{00000000-0005-0000-0000-00002E200000}"/>
    <cellStyle name="Dziesietny [0]_Invoices2001Slovakia_06.THOPkluongTINH LAI thang11-2007-2" xfId="10104" xr:uid="{00000000-0005-0000-0000-00002F200000}"/>
    <cellStyle name="Dziesiętny [0]_Invoices2001Slovakia_06.THOPkluongTINH LAI thang11-2007-2" xfId="10105" xr:uid="{00000000-0005-0000-0000-000030200000}"/>
    <cellStyle name="Dziesietny [0]_Invoices2001Slovakia_10_Nha so 10_Dien1" xfId="2713" xr:uid="{00000000-0005-0000-0000-000031200000}"/>
    <cellStyle name="Dziesiętny [0]_Invoices2001Slovakia_10_Nha so 10_Dien1" xfId="2714" xr:uid="{00000000-0005-0000-0000-000032200000}"/>
    <cellStyle name="Dziesietny [0]_Invoices2001Slovakia_bang so sanh gia tri" xfId="2715" xr:uid="{00000000-0005-0000-0000-000033200000}"/>
    <cellStyle name="Dziesiętny [0]_Invoices2001Slovakia_Bao ve ss" xfId="2716" xr:uid="{00000000-0005-0000-0000-000034200000}"/>
    <cellStyle name="Dziesietny [0]_Invoices2001Slovakia_Book1" xfId="2717" xr:uid="{00000000-0005-0000-0000-000035200000}"/>
    <cellStyle name="Dziesiętny [0]_Invoices2001Slovakia_Book1" xfId="2718" xr:uid="{00000000-0005-0000-0000-000036200000}"/>
    <cellStyle name="Dziesietny [0]_Invoices2001Slovakia_Book1_06.THOPkluongTINH LAI thang11-2007-2" xfId="10106" xr:uid="{00000000-0005-0000-0000-000037200000}"/>
    <cellStyle name="Dziesiętny [0]_Invoices2001Slovakia_Book1_06.THOPkluongTINH LAI thang11-2007-2" xfId="10107" xr:uid="{00000000-0005-0000-0000-000038200000}"/>
    <cellStyle name="Dziesietny [0]_Invoices2001Slovakia_Book1_1" xfId="2719" xr:uid="{00000000-0005-0000-0000-000039200000}"/>
    <cellStyle name="Dziesiętny [0]_Invoices2001Slovakia_Book1_1" xfId="2720" xr:uid="{00000000-0005-0000-0000-00003A200000}"/>
    <cellStyle name="Dziesietny [0]_Invoices2001Slovakia_Book1_1_Book1" xfId="2721" xr:uid="{00000000-0005-0000-0000-00003B200000}"/>
    <cellStyle name="Dziesiętny [0]_Invoices2001Slovakia_Book1_1_Book1" xfId="2722" xr:uid="{00000000-0005-0000-0000-00003C200000}"/>
    <cellStyle name="Dziesietny [0]_Invoices2001Slovakia_Book1_1_Cau My Dong" xfId="10110" xr:uid="{00000000-0005-0000-0000-00003D200000}"/>
    <cellStyle name="Dziesiętny [0]_Invoices2001Slovakia_Book1_1_Cau My Dong" xfId="10111" xr:uid="{00000000-0005-0000-0000-00003E200000}"/>
    <cellStyle name="Dziesietny [0]_Invoices2001Slovakia_Book1_1_Cầu Cựa Gà" xfId="10108" xr:uid="{00000000-0005-0000-0000-00003F200000}"/>
    <cellStyle name="Dziesiętny [0]_Invoices2001Slovakia_Book1_1_Cầu Cựa Gà" xfId="10109" xr:uid="{00000000-0005-0000-0000-000040200000}"/>
    <cellStyle name="Dziesietny [0]_Invoices2001Slovakia_Book1_1_Du toan san lap - 23-12-2008" xfId="10112" xr:uid="{00000000-0005-0000-0000-000041200000}"/>
    <cellStyle name="Dziesiętny [0]_Invoices2001Slovakia_Book1_1_Du toan san lap - 23-12-2008" xfId="10113" xr:uid="{00000000-0005-0000-0000-000042200000}"/>
    <cellStyle name="Dziesietny [0]_Invoices2001Slovakia_Book1_1_Duong BT" xfId="10114" xr:uid="{00000000-0005-0000-0000-000043200000}"/>
    <cellStyle name="Dziesiętny [0]_Invoices2001Slovakia_Book1_1_Duong BT" xfId="10115" xr:uid="{00000000-0005-0000-0000-000044200000}"/>
    <cellStyle name="Dziesietny [0]_Invoices2001Slovakia_Book1_1_Dutoan-10-6-08-tinh lai chi phi kiem toan" xfId="10116" xr:uid="{00000000-0005-0000-0000-000045200000}"/>
    <cellStyle name="Dziesiętny [0]_Invoices2001Slovakia_Book1_1_Dutoan-10-6-08-tinh lai chi phi kiem toan" xfId="10117" xr:uid="{00000000-0005-0000-0000-000046200000}"/>
    <cellStyle name="Dziesietny [0]_Invoices2001Slovakia_Book1_1_N6_25-11-2008_PHAN DUONG" xfId="10118" xr:uid="{00000000-0005-0000-0000-000047200000}"/>
    <cellStyle name="Dziesiętny [0]_Invoices2001Slovakia_Book1_1_N6_25-11-2008_PHAN DUONG" xfId="10119" xr:uid="{00000000-0005-0000-0000-000048200000}"/>
    <cellStyle name="Dziesietny [0]_Invoices2001Slovakia_Book1_2" xfId="2723" xr:uid="{00000000-0005-0000-0000-000049200000}"/>
    <cellStyle name="Dziesiętny [0]_Invoices2001Slovakia_Book1_2" xfId="2724" xr:uid="{00000000-0005-0000-0000-00004A200000}"/>
    <cellStyle name="Dziesietny [0]_Invoices2001Slovakia_Book1_2_Dutoan-10-6-08-tinh lai chi phi kiem toan" xfId="10120" xr:uid="{00000000-0005-0000-0000-00004B200000}"/>
    <cellStyle name="Dziesiętny [0]_Invoices2001Slovakia_Book1_2_Dutoan-10-6-08-tinh lai chi phi kiem toan" xfId="10121" xr:uid="{00000000-0005-0000-0000-00004C200000}"/>
    <cellStyle name="Dziesietny [0]_Invoices2001Slovakia_Book1_3" xfId="10122" xr:uid="{00000000-0005-0000-0000-00004D200000}"/>
    <cellStyle name="Dziesiętny [0]_Invoices2001Slovakia_Book1_3" xfId="10123" xr:uid="{00000000-0005-0000-0000-00004E200000}"/>
    <cellStyle name="Dziesietny [0]_Invoices2001Slovakia_Book1_Book1" xfId="10124" xr:uid="{00000000-0005-0000-0000-00004F200000}"/>
    <cellStyle name="Dziesiętny [0]_Invoices2001Slovakia_Book1_Book1" xfId="10125" xr:uid="{00000000-0005-0000-0000-000050200000}"/>
    <cellStyle name="Dziesietny [0]_Invoices2001Slovakia_Book1_Cau T19-phanchinh-in" xfId="10128" xr:uid="{00000000-0005-0000-0000-000051200000}"/>
    <cellStyle name="Dziesiętny [0]_Invoices2001Slovakia_Book1_Cau T19-phanchinh-in" xfId="10129" xr:uid="{00000000-0005-0000-0000-000052200000}"/>
    <cellStyle name="Dziesietny [0]_Invoices2001Slovakia_Book1_Cầu Cựa Gà" xfId="10126" xr:uid="{00000000-0005-0000-0000-000053200000}"/>
    <cellStyle name="Dziesiętny [0]_Invoices2001Slovakia_Book1_Cầu Cựa Gà" xfId="10127" xr:uid="{00000000-0005-0000-0000-000054200000}"/>
    <cellStyle name="Dziesietny [0]_Invoices2001Slovakia_Book1_DTCS_san bay lien khuong_dinhsua" xfId="10130" xr:uid="{00000000-0005-0000-0000-000055200000}"/>
    <cellStyle name="Dziesiętny [0]_Invoices2001Slovakia_Book1_DTCS_san bay lien khuong_dinhsua" xfId="10131" xr:uid="{00000000-0005-0000-0000-000056200000}"/>
    <cellStyle name="Dziesietny [0]_Invoices2001Slovakia_Book1_DTKScamcocMT-Cantho" xfId="10132" xr:uid="{00000000-0005-0000-0000-000057200000}"/>
    <cellStyle name="Dziesiętny [0]_Invoices2001Slovakia_Book1_DTKScamcocMT-Cantho" xfId="10133" xr:uid="{00000000-0005-0000-0000-000058200000}"/>
    <cellStyle name="Dziesietny [0]_Invoices2001Slovakia_Book1_DTKSTK MT-CT" xfId="10134" xr:uid="{00000000-0005-0000-0000-000059200000}"/>
    <cellStyle name="Dziesiętny [0]_Invoices2001Slovakia_Book1_DTKSTK MT-CT" xfId="10135" xr:uid="{00000000-0005-0000-0000-00005A200000}"/>
    <cellStyle name="Dziesietny [0]_Invoices2001Slovakia_Book1_Du toan Ct (17-06-2008)" xfId="10136" xr:uid="{00000000-0005-0000-0000-00005B200000}"/>
    <cellStyle name="Dziesiętny [0]_Invoices2001Slovakia_Book1_Du toan Ct (17-06-2008)" xfId="10137" xr:uid="{00000000-0005-0000-0000-00005C200000}"/>
    <cellStyle name="Dziesietny [0]_Invoices2001Slovakia_Book1_Du toan san lap - 23-12-2008" xfId="10138" xr:uid="{00000000-0005-0000-0000-00005D200000}"/>
    <cellStyle name="Dziesiętny [0]_Invoices2001Slovakia_Book1_Du toan san lap - 23-12-2008" xfId="10139" xr:uid="{00000000-0005-0000-0000-00005E200000}"/>
    <cellStyle name="Dziesietny [0]_Invoices2001Slovakia_Book1_Duong BT" xfId="10140" xr:uid="{00000000-0005-0000-0000-00005F200000}"/>
    <cellStyle name="Dziesiętny [0]_Invoices2001Slovakia_Book1_Duong BT" xfId="10141" xr:uid="{00000000-0005-0000-0000-000060200000}"/>
    <cellStyle name="Dziesietny [0]_Invoices2001Slovakia_Book1_N6_25-11-2008_PHAN DUONG" xfId="10142" xr:uid="{00000000-0005-0000-0000-000061200000}"/>
    <cellStyle name="Dziesiętny [0]_Invoices2001Slovakia_Book1_N6_25-11-2008_PHAN DUONG" xfId="10143" xr:uid="{00000000-0005-0000-0000-000062200000}"/>
    <cellStyle name="Dziesietny [0]_Invoices2001Slovakia_Book1_pkhai-kl-8" xfId="10144" xr:uid="{00000000-0005-0000-0000-000063200000}"/>
    <cellStyle name="Dziesiętny [0]_Invoices2001Slovakia_Book1_pkhai-kl-8" xfId="10145" xr:uid="{00000000-0005-0000-0000-000064200000}"/>
    <cellStyle name="Dziesietny [0]_Invoices2001Slovakia_Book1_Tan My" xfId="10146" xr:uid="{00000000-0005-0000-0000-000065200000}"/>
    <cellStyle name="Dziesiętny [0]_Invoices2001Slovakia_Book1_Tan My" xfId="10147" xr:uid="{00000000-0005-0000-0000-000066200000}"/>
    <cellStyle name="Dziesietny [0]_Invoices2001Slovakia_Book1_Tong hop Cac tuyen(9-1-06)" xfId="2725" xr:uid="{00000000-0005-0000-0000-000067200000}"/>
    <cellStyle name="Dziesiętny [0]_Invoices2001Slovakia_Book1_Tong hop Cac tuyen(9-1-06)" xfId="2726" xr:uid="{00000000-0005-0000-0000-000068200000}"/>
    <cellStyle name="Dziesietny [0]_Invoices2001Slovakia_Book1_Tong hop Cac tuyen(9-1-06)_06.THOPkluongTINH LAI thang11-2007-2" xfId="10148" xr:uid="{00000000-0005-0000-0000-000069200000}"/>
    <cellStyle name="Dziesiętny [0]_Invoices2001Slovakia_Book1_Tong hop Cac tuyen(9-1-06)_06.THOPkluongTINH LAI thang11-2007-2" xfId="10149" xr:uid="{00000000-0005-0000-0000-00006A200000}"/>
    <cellStyle name="Dziesietny [0]_Invoices2001Slovakia_Book1_Tong hop Cac tuyen(9-1-06)_Book1" xfId="10150" xr:uid="{00000000-0005-0000-0000-00006B200000}"/>
    <cellStyle name="Dziesiętny [0]_Invoices2001Slovakia_Book1_Tong hop Cac tuyen(9-1-06)_Book1" xfId="10151" xr:uid="{00000000-0005-0000-0000-00006C200000}"/>
    <cellStyle name="Dziesietny [0]_Invoices2001Slovakia_Book1_Tong hop Cac tuyen(9-1-06)_Cau Song Cau" xfId="10152" xr:uid="{00000000-0005-0000-0000-00006D200000}"/>
    <cellStyle name="Dziesiętny [0]_Invoices2001Slovakia_Book1_Tong hop Cac tuyen(9-1-06)_Cau Song Cau" xfId="10153" xr:uid="{00000000-0005-0000-0000-00006E200000}"/>
    <cellStyle name="Dziesietny [0]_Invoices2001Slovakia_Book1_Tong hop Cac tuyen(9-1-06)_DTKScamcocMT-Cantho" xfId="10154" xr:uid="{00000000-0005-0000-0000-00006F200000}"/>
    <cellStyle name="Dziesiętny [0]_Invoices2001Slovakia_Book1_Tong hop Cac tuyen(9-1-06)_DTKScamcocMT-Cantho" xfId="10155" xr:uid="{00000000-0005-0000-0000-000070200000}"/>
    <cellStyle name="Dziesietny [0]_Invoices2001Slovakia_Book1_Tong hop Cac tuyen(9-1-06)_DTKSTK MT-CT" xfId="10156" xr:uid="{00000000-0005-0000-0000-000071200000}"/>
    <cellStyle name="Dziesiętny [0]_Invoices2001Slovakia_Book1_Tong hop Cac tuyen(9-1-06)_DTKSTK MT-CT" xfId="10157" xr:uid="{00000000-0005-0000-0000-000072200000}"/>
    <cellStyle name="Dziesietny [0]_Invoices2001Slovakia_Book1_Tong hop Cac tuyen(9-1-06)_Dutoan-10-6-08-tinh lai chi phi kiem toan" xfId="10158" xr:uid="{00000000-0005-0000-0000-000073200000}"/>
    <cellStyle name="Dziesiętny [0]_Invoices2001Slovakia_Book1_Tong hop Cac tuyen(9-1-06)_Dutoan-10-6-08-tinh lai chi phi kiem toan" xfId="10159" xr:uid="{00000000-0005-0000-0000-000074200000}"/>
    <cellStyle name="Dziesietny [0]_Invoices2001Slovakia_Book1_Tong hop Cac tuyen(9-1-06)_pkhai-kl-8" xfId="10160" xr:uid="{00000000-0005-0000-0000-000075200000}"/>
    <cellStyle name="Dziesiętny [0]_Invoices2001Slovakia_Book1_Tong hop Cac tuyen(9-1-06)_pkhai-kl-8" xfId="10161" xr:uid="{00000000-0005-0000-0000-000076200000}"/>
    <cellStyle name="Dziesietny [0]_Invoices2001Slovakia_Cầu Cựa Gà" xfId="10162" xr:uid="{00000000-0005-0000-0000-000077200000}"/>
    <cellStyle name="Dziesiętny [0]_Invoices2001Slovakia_DTKScamcocMT-Cantho" xfId="10163" xr:uid="{00000000-0005-0000-0000-000078200000}"/>
    <cellStyle name="Dziesietny [0]_Invoices2001Slovakia_DTKSTK MT-CT" xfId="10164" xr:uid="{00000000-0005-0000-0000-000079200000}"/>
    <cellStyle name="Dziesiętny [0]_Invoices2001Slovakia_DTKSTK MT-CT" xfId="10165" xr:uid="{00000000-0005-0000-0000-00007A200000}"/>
    <cellStyle name="Dziesietny [0]_Invoices2001Slovakia_d-uong+TDT" xfId="10166" xr:uid="{00000000-0005-0000-0000-00007B200000}"/>
    <cellStyle name="Dziesiętny [0]_Invoices2001Slovakia_Dutoan-10-6-08-tinh lai chi phi kiem toan" xfId="10167" xr:uid="{00000000-0005-0000-0000-00007C200000}"/>
    <cellStyle name="Dziesietny [0]_Invoices2001Slovakia_KL K.C mat duong" xfId="10168" xr:uid="{00000000-0005-0000-0000-00007D200000}"/>
    <cellStyle name="Dziesiętny [0]_Invoices2001Slovakia_N6_25-11-2008_PHAN DUONG" xfId="10169" xr:uid="{00000000-0005-0000-0000-00007E200000}"/>
    <cellStyle name="Dziesietny [0]_Invoices2001Slovakia_Nha bao ve(28-7-05)" xfId="10170" xr:uid="{00000000-0005-0000-0000-00007F200000}"/>
    <cellStyle name="Dziesiętny [0]_Invoices2001Slovakia_Nha bao ve(28-7-05)" xfId="10171" xr:uid="{00000000-0005-0000-0000-000080200000}"/>
    <cellStyle name="Dziesietny [0]_Invoices2001Slovakia_NHA de xe nguyen du" xfId="10172" xr:uid="{00000000-0005-0000-0000-000081200000}"/>
    <cellStyle name="Dziesiętny [0]_Invoices2001Slovakia_NHA de xe nguyen du" xfId="10173" xr:uid="{00000000-0005-0000-0000-000082200000}"/>
    <cellStyle name="Dziesietny [0]_Invoices2001Slovakia_Nhalamviec VTC(25-1-05)" xfId="10174" xr:uid="{00000000-0005-0000-0000-000083200000}"/>
    <cellStyle name="Dziesiętny [0]_Invoices2001Slovakia_Nhalamviec VTC(25-1-05)" xfId="2727" xr:uid="{00000000-0005-0000-0000-000084200000}"/>
    <cellStyle name="Dziesietny [0]_Invoices2001Slovakia_pkhai-kl-8" xfId="10175" xr:uid="{00000000-0005-0000-0000-000085200000}"/>
    <cellStyle name="Dziesiętny [0]_Invoices2001Slovakia_pkhai-kl-8" xfId="10176" xr:uid="{00000000-0005-0000-0000-000086200000}"/>
    <cellStyle name="Dziesietny [0]_Invoices2001Slovakia_Sheet1" xfId="10177" xr:uid="{00000000-0005-0000-0000-000087200000}"/>
    <cellStyle name="Dziesiętny [0]_Invoices2001Slovakia_Tan My" xfId="10178" xr:uid="{00000000-0005-0000-0000-000088200000}"/>
    <cellStyle name="Dziesietny [0]_Invoices2001Slovakia_TDT KHANH HOA" xfId="2728" xr:uid="{00000000-0005-0000-0000-000089200000}"/>
    <cellStyle name="Dziesiętny [0]_Invoices2001Slovakia_TDT KHANH HOA" xfId="2729" xr:uid="{00000000-0005-0000-0000-00008A200000}"/>
    <cellStyle name="Dziesietny [0]_Invoices2001Slovakia_TDT KHANH HOA_06.THOPkluongTINH LAI thang11-2007-2" xfId="10179" xr:uid="{00000000-0005-0000-0000-00008B200000}"/>
    <cellStyle name="Dziesiętny [0]_Invoices2001Slovakia_TDT KHANH HOA_06.THOPkluongTINH LAI thang11-2007-2" xfId="10180" xr:uid="{00000000-0005-0000-0000-00008C200000}"/>
    <cellStyle name="Dziesietny [0]_Invoices2001Slovakia_TDT KHANH HOA_Book1" xfId="10181" xr:uid="{00000000-0005-0000-0000-00008D200000}"/>
    <cellStyle name="Dziesiętny [0]_Invoices2001Slovakia_TDT KHANH HOA_Book1" xfId="10182" xr:uid="{00000000-0005-0000-0000-00008E200000}"/>
    <cellStyle name="Dziesietny [0]_Invoices2001Slovakia_TDT KHANH HOA_DTKScamcocMT-Cantho" xfId="10183" xr:uid="{00000000-0005-0000-0000-00008F200000}"/>
    <cellStyle name="Dziesiętny [0]_Invoices2001Slovakia_TDT KHANH HOA_DTKScamcocMT-Cantho" xfId="10184" xr:uid="{00000000-0005-0000-0000-000090200000}"/>
    <cellStyle name="Dziesietny [0]_Invoices2001Slovakia_TDT KHANH HOA_DTKSTK MT-CT" xfId="10185" xr:uid="{00000000-0005-0000-0000-000091200000}"/>
    <cellStyle name="Dziesiętny [0]_Invoices2001Slovakia_TDT KHANH HOA_DTKSTK MT-CT" xfId="10186" xr:uid="{00000000-0005-0000-0000-000092200000}"/>
    <cellStyle name="Dziesietny [0]_Invoices2001Slovakia_TDT KHANH HOA_pkhai-kl-8" xfId="10187" xr:uid="{00000000-0005-0000-0000-000093200000}"/>
    <cellStyle name="Dziesiętny [0]_Invoices2001Slovakia_TDT KHANH HOA_pkhai-kl-8" xfId="10188" xr:uid="{00000000-0005-0000-0000-000094200000}"/>
    <cellStyle name="Dziesietny [0]_Invoices2001Slovakia_TDT KHANH HOA_Tong hop Cac tuyen(9-1-06)" xfId="2730" xr:uid="{00000000-0005-0000-0000-000095200000}"/>
    <cellStyle name="Dziesiętny [0]_Invoices2001Slovakia_TDT KHANH HOA_Tong hop Cac tuyen(9-1-06)" xfId="2731" xr:uid="{00000000-0005-0000-0000-000096200000}"/>
    <cellStyle name="Dziesietny [0]_Invoices2001Slovakia_TDT KHANH HOA_Tong hop Cac tuyen(9-1-06)_06.THOPkluongTINH LAI thang11-2007-2" xfId="10189" xr:uid="{00000000-0005-0000-0000-000097200000}"/>
    <cellStyle name="Dziesiętny [0]_Invoices2001Slovakia_TDT KHANH HOA_Tong hop Cac tuyen(9-1-06)_06.THOPkluongTINH LAI thang11-2007-2" xfId="10190" xr:uid="{00000000-0005-0000-0000-000098200000}"/>
    <cellStyle name="Dziesietny [0]_Invoices2001Slovakia_TDT KHANH HOA_Tong hop Cac tuyen(9-1-06)_Book1" xfId="10191" xr:uid="{00000000-0005-0000-0000-000099200000}"/>
    <cellStyle name="Dziesiętny [0]_Invoices2001Slovakia_TDT KHANH HOA_Tong hop Cac tuyen(9-1-06)_Book1" xfId="10192" xr:uid="{00000000-0005-0000-0000-00009A200000}"/>
    <cellStyle name="Dziesietny [0]_Invoices2001Slovakia_TDT KHANH HOA_Tong hop Cac tuyen(9-1-06)_Cau Song Cau" xfId="10193" xr:uid="{00000000-0005-0000-0000-00009B200000}"/>
    <cellStyle name="Dziesiętny [0]_Invoices2001Slovakia_TDT KHANH HOA_Tong hop Cac tuyen(9-1-06)_Cau Song Cau" xfId="10194" xr:uid="{00000000-0005-0000-0000-00009C200000}"/>
    <cellStyle name="Dziesietny [0]_Invoices2001Slovakia_TDT KHANH HOA_Tong hop Cac tuyen(9-1-06)_DTKScamcocMT-Cantho" xfId="10195" xr:uid="{00000000-0005-0000-0000-00009D200000}"/>
    <cellStyle name="Dziesiętny [0]_Invoices2001Slovakia_TDT KHANH HOA_Tong hop Cac tuyen(9-1-06)_DTKScamcocMT-Cantho" xfId="10196" xr:uid="{00000000-0005-0000-0000-00009E200000}"/>
    <cellStyle name="Dziesietny [0]_Invoices2001Slovakia_TDT KHANH HOA_Tong hop Cac tuyen(9-1-06)_DTKSTK MT-CT" xfId="10197" xr:uid="{00000000-0005-0000-0000-00009F200000}"/>
    <cellStyle name="Dziesiętny [0]_Invoices2001Slovakia_TDT KHANH HOA_Tong hop Cac tuyen(9-1-06)_DTKSTK MT-CT" xfId="10198" xr:uid="{00000000-0005-0000-0000-0000A0200000}"/>
    <cellStyle name="Dziesietny [0]_Invoices2001Slovakia_TDT KHANH HOA_Tong hop Cac tuyen(9-1-06)_Dutoan-10-6-08-tinh lai chi phi kiem toan" xfId="10199" xr:uid="{00000000-0005-0000-0000-0000A1200000}"/>
    <cellStyle name="Dziesiętny [0]_Invoices2001Slovakia_TDT KHANH HOA_Tong hop Cac tuyen(9-1-06)_Dutoan-10-6-08-tinh lai chi phi kiem toan" xfId="10200" xr:uid="{00000000-0005-0000-0000-0000A2200000}"/>
    <cellStyle name="Dziesietny [0]_Invoices2001Slovakia_TDT KHANH HOA_Tong hop Cac tuyen(9-1-06)_pkhai-kl-8" xfId="10201" xr:uid="{00000000-0005-0000-0000-0000A3200000}"/>
    <cellStyle name="Dziesiętny [0]_Invoices2001Slovakia_TDT KHANH HOA_Tong hop Cac tuyen(9-1-06)_pkhai-kl-8" xfId="10202" xr:uid="{00000000-0005-0000-0000-0000A4200000}"/>
    <cellStyle name="Dziesietny [0]_Invoices2001Slovakia_TDT quangngai" xfId="2732" xr:uid="{00000000-0005-0000-0000-0000A5200000}"/>
    <cellStyle name="Dziesiętny [0]_Invoices2001Slovakia_TDT quangngai" xfId="2733" xr:uid="{00000000-0005-0000-0000-0000A6200000}"/>
    <cellStyle name="Dziesietny [0]_Invoices2001Slovakia_TDT quangngai_06.THOPkluongTINH LAI thang11-2007-2" xfId="10203" xr:uid="{00000000-0005-0000-0000-0000A7200000}"/>
    <cellStyle name="Dziesiętny [0]_Invoices2001Slovakia_TDT quangngai_06.THOPkluongTINH LAI thang11-2007-2" xfId="10204" xr:uid="{00000000-0005-0000-0000-0000A8200000}"/>
    <cellStyle name="Dziesietny [0]_Invoices2001Slovakia_TDT quangngai_Book1" xfId="10205" xr:uid="{00000000-0005-0000-0000-0000A9200000}"/>
    <cellStyle name="Dziesiętny [0]_Invoices2001Slovakia_TDT quangngai_Book1" xfId="10206" xr:uid="{00000000-0005-0000-0000-0000AA200000}"/>
    <cellStyle name="Dziesietny [0]_Invoices2001Slovakia_TDT quangngai_DTKScamcocMT-Cantho" xfId="10207" xr:uid="{00000000-0005-0000-0000-0000AB200000}"/>
    <cellStyle name="Dziesiętny [0]_Invoices2001Slovakia_TDT quangngai_DTKScamcocMT-Cantho" xfId="10208" xr:uid="{00000000-0005-0000-0000-0000AC200000}"/>
    <cellStyle name="Dziesietny [0]_Invoices2001Slovakia_TDT quangngai_DTKSTK MT-CT" xfId="10209" xr:uid="{00000000-0005-0000-0000-0000AD200000}"/>
    <cellStyle name="Dziesiętny [0]_Invoices2001Slovakia_TDT quangngai_DTKSTK MT-CT" xfId="10210" xr:uid="{00000000-0005-0000-0000-0000AE200000}"/>
    <cellStyle name="Dziesietny [0]_Invoices2001Slovakia_TDT quangngai_pkhai-kl-8" xfId="10211" xr:uid="{00000000-0005-0000-0000-0000AF200000}"/>
    <cellStyle name="Dziesiętny [0]_Invoices2001Slovakia_TDT quangngai_pkhai-kl-8" xfId="10212" xr:uid="{00000000-0005-0000-0000-0000B0200000}"/>
    <cellStyle name="Dziesietny [0]_Invoices2001Slovakia_TMDT(10-5-06)" xfId="10215" xr:uid="{00000000-0005-0000-0000-0000B1200000}"/>
    <cellStyle name="Dziesiętny [0]_Invoices2001Slovakia_TONG HOP KINH PHI - ND 99" xfId="10216" xr:uid="{00000000-0005-0000-0000-0000B2200000}"/>
    <cellStyle name="Dziesietny [0]_Invoices2001Slovakia_TH ha tang ss" xfId="10213" xr:uid="{00000000-0005-0000-0000-0000B3200000}"/>
    <cellStyle name="Dziesiętny [0]_Invoices2001Slovakia_TH ha tang ss" xfId="10214" xr:uid="{00000000-0005-0000-0000-0000B4200000}"/>
    <cellStyle name="Dziesietny [0]_Invoices2001Slovakia_XD (mong+than A1) SS" xfId="10217" xr:uid="{00000000-0005-0000-0000-0000B5200000}"/>
    <cellStyle name="Dziesiętny [0]_Invoices2001Slovakia_XD( xu ly mong )A3ss" xfId="10218" xr:uid="{00000000-0005-0000-0000-0000B6200000}"/>
    <cellStyle name="Dziesietny_Invoices2001Slovakia" xfId="2734" xr:uid="{00000000-0005-0000-0000-0000B7200000}"/>
    <cellStyle name="Dziesiętny_Invoices2001Slovakia" xfId="2735" xr:uid="{00000000-0005-0000-0000-0000B8200000}"/>
    <cellStyle name="Dziesietny_Invoices2001Slovakia_01_Nha so 1_Dien" xfId="2736" xr:uid="{00000000-0005-0000-0000-0000B9200000}"/>
    <cellStyle name="Dziesiętny_Invoices2001Slovakia_01_Nha so 1_Dien" xfId="2737" xr:uid="{00000000-0005-0000-0000-0000BA200000}"/>
    <cellStyle name="Dziesietny_Invoices2001Slovakia_06.THOPkluongTINH LAI thang11-2007-2" xfId="10219" xr:uid="{00000000-0005-0000-0000-0000BB200000}"/>
    <cellStyle name="Dziesiętny_Invoices2001Slovakia_06.THOPkluongTINH LAI thang11-2007-2" xfId="10220" xr:uid="{00000000-0005-0000-0000-0000BC200000}"/>
    <cellStyle name="Dziesietny_Invoices2001Slovakia_10_Nha so 10_Dien1" xfId="2738" xr:uid="{00000000-0005-0000-0000-0000BD200000}"/>
    <cellStyle name="Dziesiętny_Invoices2001Slovakia_10_Nha so 10_Dien1" xfId="2739" xr:uid="{00000000-0005-0000-0000-0000BE200000}"/>
    <cellStyle name="Dziesietny_Invoices2001Slovakia_bang so sanh gia tri" xfId="2740" xr:uid="{00000000-0005-0000-0000-0000BF200000}"/>
    <cellStyle name="Dziesiętny_Invoices2001Slovakia_Bao ve ss" xfId="2741" xr:uid="{00000000-0005-0000-0000-0000C0200000}"/>
    <cellStyle name="Dziesietny_Invoices2001Slovakia_Book1" xfId="2742" xr:uid="{00000000-0005-0000-0000-0000C1200000}"/>
    <cellStyle name="Dziesiętny_Invoices2001Slovakia_Book1" xfId="2743" xr:uid="{00000000-0005-0000-0000-0000C2200000}"/>
    <cellStyle name="Dziesietny_Invoices2001Slovakia_Book1_06.THOPkluongTINH LAI thang11-2007-2" xfId="10221" xr:uid="{00000000-0005-0000-0000-0000C3200000}"/>
    <cellStyle name="Dziesiętny_Invoices2001Slovakia_Book1_06.THOPkluongTINH LAI thang11-2007-2" xfId="10222" xr:uid="{00000000-0005-0000-0000-0000C4200000}"/>
    <cellStyle name="Dziesietny_Invoices2001Slovakia_Book1_1" xfId="2744" xr:uid="{00000000-0005-0000-0000-0000C5200000}"/>
    <cellStyle name="Dziesiętny_Invoices2001Slovakia_Book1_1" xfId="2745" xr:uid="{00000000-0005-0000-0000-0000C6200000}"/>
    <cellStyle name="Dziesietny_Invoices2001Slovakia_Book1_1_Book1" xfId="2746" xr:uid="{00000000-0005-0000-0000-0000C7200000}"/>
    <cellStyle name="Dziesiętny_Invoices2001Slovakia_Book1_1_Book1" xfId="2747" xr:uid="{00000000-0005-0000-0000-0000C8200000}"/>
    <cellStyle name="Dziesietny_Invoices2001Slovakia_Book1_1_Cau My Dong" xfId="10225" xr:uid="{00000000-0005-0000-0000-0000C9200000}"/>
    <cellStyle name="Dziesiętny_Invoices2001Slovakia_Book1_1_Cau My Dong" xfId="10226" xr:uid="{00000000-0005-0000-0000-0000CA200000}"/>
    <cellStyle name="Dziesietny_Invoices2001Slovakia_Book1_1_Cầu Cựa Gà" xfId="10223" xr:uid="{00000000-0005-0000-0000-0000CB200000}"/>
    <cellStyle name="Dziesiętny_Invoices2001Slovakia_Book1_1_Cầu Cựa Gà" xfId="10224" xr:uid="{00000000-0005-0000-0000-0000CC200000}"/>
    <cellStyle name="Dziesietny_Invoices2001Slovakia_Book1_1_Du toan san lap - 23-12-2008" xfId="10227" xr:uid="{00000000-0005-0000-0000-0000CD200000}"/>
    <cellStyle name="Dziesiętny_Invoices2001Slovakia_Book1_1_Du toan san lap - 23-12-2008" xfId="10228" xr:uid="{00000000-0005-0000-0000-0000CE200000}"/>
    <cellStyle name="Dziesietny_Invoices2001Slovakia_Book1_1_Duong BT" xfId="10229" xr:uid="{00000000-0005-0000-0000-0000CF200000}"/>
    <cellStyle name="Dziesiętny_Invoices2001Slovakia_Book1_1_Duong BT" xfId="10230" xr:uid="{00000000-0005-0000-0000-0000D0200000}"/>
    <cellStyle name="Dziesietny_Invoices2001Slovakia_Book1_1_Dutoan-10-6-08-tinh lai chi phi kiem toan" xfId="10231" xr:uid="{00000000-0005-0000-0000-0000D1200000}"/>
    <cellStyle name="Dziesiętny_Invoices2001Slovakia_Book1_1_Dutoan-10-6-08-tinh lai chi phi kiem toan" xfId="10232" xr:uid="{00000000-0005-0000-0000-0000D2200000}"/>
    <cellStyle name="Dziesietny_Invoices2001Slovakia_Book1_1_N6_25-11-2008_PHAN DUONG" xfId="10233" xr:uid="{00000000-0005-0000-0000-0000D3200000}"/>
    <cellStyle name="Dziesiętny_Invoices2001Slovakia_Book1_1_N6_25-11-2008_PHAN DUONG" xfId="10234" xr:uid="{00000000-0005-0000-0000-0000D4200000}"/>
    <cellStyle name="Dziesietny_Invoices2001Slovakia_Book1_2" xfId="2748" xr:uid="{00000000-0005-0000-0000-0000D5200000}"/>
    <cellStyle name="Dziesiętny_Invoices2001Slovakia_Book1_2" xfId="2749" xr:uid="{00000000-0005-0000-0000-0000D6200000}"/>
    <cellStyle name="Dziesietny_Invoices2001Slovakia_Book1_2_Dutoan-10-6-08-tinh lai chi phi kiem toan" xfId="10235" xr:uid="{00000000-0005-0000-0000-0000D7200000}"/>
    <cellStyle name="Dziesiętny_Invoices2001Slovakia_Book1_2_Dutoan-10-6-08-tinh lai chi phi kiem toan" xfId="10236" xr:uid="{00000000-0005-0000-0000-0000D8200000}"/>
    <cellStyle name="Dziesietny_Invoices2001Slovakia_Book1_3" xfId="10237" xr:uid="{00000000-0005-0000-0000-0000D9200000}"/>
    <cellStyle name="Dziesiętny_Invoices2001Slovakia_Book1_3" xfId="10238" xr:uid="{00000000-0005-0000-0000-0000DA200000}"/>
    <cellStyle name="Dziesietny_Invoices2001Slovakia_Book1_Book1" xfId="10239" xr:uid="{00000000-0005-0000-0000-0000DB200000}"/>
    <cellStyle name="Dziesiętny_Invoices2001Slovakia_Book1_Book1" xfId="10240" xr:uid="{00000000-0005-0000-0000-0000DC200000}"/>
    <cellStyle name="Dziesietny_Invoices2001Slovakia_Book1_Cau T19-phanchinh-in" xfId="10243" xr:uid="{00000000-0005-0000-0000-0000DD200000}"/>
    <cellStyle name="Dziesiętny_Invoices2001Slovakia_Book1_Cau T19-phanchinh-in" xfId="10244" xr:uid="{00000000-0005-0000-0000-0000DE200000}"/>
    <cellStyle name="Dziesietny_Invoices2001Slovakia_Book1_Cầu Cựa Gà" xfId="10241" xr:uid="{00000000-0005-0000-0000-0000DF200000}"/>
    <cellStyle name="Dziesiętny_Invoices2001Slovakia_Book1_Cầu Cựa Gà" xfId="10242" xr:uid="{00000000-0005-0000-0000-0000E0200000}"/>
    <cellStyle name="Dziesietny_Invoices2001Slovakia_Book1_DTCS_san bay lien khuong_dinhsua" xfId="10245" xr:uid="{00000000-0005-0000-0000-0000E1200000}"/>
    <cellStyle name="Dziesiętny_Invoices2001Slovakia_Book1_DTCS_san bay lien khuong_dinhsua" xfId="10246" xr:uid="{00000000-0005-0000-0000-0000E2200000}"/>
    <cellStyle name="Dziesietny_Invoices2001Slovakia_Book1_DTKScamcocMT-Cantho" xfId="10247" xr:uid="{00000000-0005-0000-0000-0000E3200000}"/>
    <cellStyle name="Dziesiętny_Invoices2001Slovakia_Book1_DTKScamcocMT-Cantho" xfId="10248" xr:uid="{00000000-0005-0000-0000-0000E4200000}"/>
    <cellStyle name="Dziesietny_Invoices2001Slovakia_Book1_DTKSTK MT-CT" xfId="10249" xr:uid="{00000000-0005-0000-0000-0000E5200000}"/>
    <cellStyle name="Dziesiętny_Invoices2001Slovakia_Book1_DTKSTK MT-CT" xfId="10250" xr:uid="{00000000-0005-0000-0000-0000E6200000}"/>
    <cellStyle name="Dziesietny_Invoices2001Slovakia_Book1_Du toan Ct (17-06-2008)" xfId="10251" xr:uid="{00000000-0005-0000-0000-0000E7200000}"/>
    <cellStyle name="Dziesiętny_Invoices2001Slovakia_Book1_Du toan Ct (17-06-2008)" xfId="10252" xr:uid="{00000000-0005-0000-0000-0000E8200000}"/>
    <cellStyle name="Dziesietny_Invoices2001Slovakia_Book1_Du toan san lap - 23-12-2008" xfId="10253" xr:uid="{00000000-0005-0000-0000-0000E9200000}"/>
    <cellStyle name="Dziesiętny_Invoices2001Slovakia_Book1_Du toan san lap - 23-12-2008" xfId="10254" xr:uid="{00000000-0005-0000-0000-0000EA200000}"/>
    <cellStyle name="Dziesietny_Invoices2001Slovakia_Book1_Duong BT" xfId="10255" xr:uid="{00000000-0005-0000-0000-0000EB200000}"/>
    <cellStyle name="Dziesiętny_Invoices2001Slovakia_Book1_Duong BT" xfId="10256" xr:uid="{00000000-0005-0000-0000-0000EC200000}"/>
    <cellStyle name="Dziesietny_Invoices2001Slovakia_Book1_N6_25-11-2008_PHAN DUONG" xfId="10257" xr:uid="{00000000-0005-0000-0000-0000ED200000}"/>
    <cellStyle name="Dziesiętny_Invoices2001Slovakia_Book1_N6_25-11-2008_PHAN DUONG" xfId="10258" xr:uid="{00000000-0005-0000-0000-0000EE200000}"/>
    <cellStyle name="Dziesietny_Invoices2001Slovakia_Book1_pkhai-kl-8" xfId="10259" xr:uid="{00000000-0005-0000-0000-0000EF200000}"/>
    <cellStyle name="Dziesiętny_Invoices2001Slovakia_Book1_pkhai-kl-8" xfId="10260" xr:uid="{00000000-0005-0000-0000-0000F0200000}"/>
    <cellStyle name="Dziesietny_Invoices2001Slovakia_Book1_Tan My" xfId="10261" xr:uid="{00000000-0005-0000-0000-0000F1200000}"/>
    <cellStyle name="Dziesiętny_Invoices2001Slovakia_Book1_Tan My" xfId="10262" xr:uid="{00000000-0005-0000-0000-0000F2200000}"/>
    <cellStyle name="Dziesietny_Invoices2001Slovakia_Book1_Tong hop Cac tuyen(9-1-06)" xfId="2750" xr:uid="{00000000-0005-0000-0000-0000F3200000}"/>
    <cellStyle name="Dziesiętny_Invoices2001Slovakia_Book1_Tong hop Cac tuyen(9-1-06)" xfId="2751" xr:uid="{00000000-0005-0000-0000-0000F4200000}"/>
    <cellStyle name="Dziesietny_Invoices2001Slovakia_Book1_Tong hop Cac tuyen(9-1-06)_06.THOPkluongTINH LAI thang11-2007-2" xfId="10263" xr:uid="{00000000-0005-0000-0000-0000F5200000}"/>
    <cellStyle name="Dziesiętny_Invoices2001Slovakia_Book1_Tong hop Cac tuyen(9-1-06)_06.THOPkluongTINH LAI thang11-2007-2" xfId="10264" xr:uid="{00000000-0005-0000-0000-0000F6200000}"/>
    <cellStyle name="Dziesietny_Invoices2001Slovakia_Book1_Tong hop Cac tuyen(9-1-06)_Book1" xfId="10265" xr:uid="{00000000-0005-0000-0000-0000F7200000}"/>
    <cellStyle name="Dziesiętny_Invoices2001Slovakia_Book1_Tong hop Cac tuyen(9-1-06)_Book1" xfId="10266" xr:uid="{00000000-0005-0000-0000-0000F8200000}"/>
    <cellStyle name="Dziesietny_Invoices2001Slovakia_Book1_Tong hop Cac tuyen(9-1-06)_Cau Song Cau" xfId="10267" xr:uid="{00000000-0005-0000-0000-0000F9200000}"/>
    <cellStyle name="Dziesiętny_Invoices2001Slovakia_Book1_Tong hop Cac tuyen(9-1-06)_Cau Song Cau" xfId="10268" xr:uid="{00000000-0005-0000-0000-0000FA200000}"/>
    <cellStyle name="Dziesietny_Invoices2001Slovakia_Book1_Tong hop Cac tuyen(9-1-06)_DTKScamcocMT-Cantho" xfId="10269" xr:uid="{00000000-0005-0000-0000-0000FB200000}"/>
    <cellStyle name="Dziesiętny_Invoices2001Slovakia_Book1_Tong hop Cac tuyen(9-1-06)_DTKScamcocMT-Cantho" xfId="10270" xr:uid="{00000000-0005-0000-0000-0000FC200000}"/>
    <cellStyle name="Dziesietny_Invoices2001Slovakia_Book1_Tong hop Cac tuyen(9-1-06)_DTKSTK MT-CT" xfId="10271" xr:uid="{00000000-0005-0000-0000-0000FD200000}"/>
    <cellStyle name="Dziesiętny_Invoices2001Slovakia_Book1_Tong hop Cac tuyen(9-1-06)_DTKSTK MT-CT" xfId="10272" xr:uid="{00000000-0005-0000-0000-0000FE200000}"/>
    <cellStyle name="Dziesietny_Invoices2001Slovakia_Book1_Tong hop Cac tuyen(9-1-06)_Dutoan-10-6-08-tinh lai chi phi kiem toan" xfId="10273" xr:uid="{00000000-0005-0000-0000-0000FF200000}"/>
    <cellStyle name="Dziesiętny_Invoices2001Slovakia_Book1_Tong hop Cac tuyen(9-1-06)_Dutoan-10-6-08-tinh lai chi phi kiem toan" xfId="10274" xr:uid="{00000000-0005-0000-0000-000000210000}"/>
    <cellStyle name="Dziesietny_Invoices2001Slovakia_Book1_Tong hop Cac tuyen(9-1-06)_pkhai-kl-8" xfId="10275" xr:uid="{00000000-0005-0000-0000-000001210000}"/>
    <cellStyle name="Dziesiętny_Invoices2001Slovakia_Book1_Tong hop Cac tuyen(9-1-06)_pkhai-kl-8" xfId="10276" xr:uid="{00000000-0005-0000-0000-000002210000}"/>
    <cellStyle name="Dziesietny_Invoices2001Slovakia_Cầu Cựa Gà" xfId="10277" xr:uid="{00000000-0005-0000-0000-000003210000}"/>
    <cellStyle name="Dziesiętny_Invoices2001Slovakia_DTKScamcocMT-Cantho" xfId="10278" xr:uid="{00000000-0005-0000-0000-000004210000}"/>
    <cellStyle name="Dziesietny_Invoices2001Slovakia_DTKSTK MT-CT" xfId="10279" xr:uid="{00000000-0005-0000-0000-000005210000}"/>
    <cellStyle name="Dziesiętny_Invoices2001Slovakia_DTKSTK MT-CT" xfId="10280" xr:uid="{00000000-0005-0000-0000-000006210000}"/>
    <cellStyle name="Dziesietny_Invoices2001Slovakia_d-uong+TDT" xfId="10281" xr:uid="{00000000-0005-0000-0000-000007210000}"/>
    <cellStyle name="Dziesiętny_Invoices2001Slovakia_Dutoan-10-6-08-tinh lai chi phi kiem toan" xfId="10282" xr:uid="{00000000-0005-0000-0000-000008210000}"/>
    <cellStyle name="Dziesietny_Invoices2001Slovakia_KL K.C mat duong" xfId="10283" xr:uid="{00000000-0005-0000-0000-000009210000}"/>
    <cellStyle name="Dziesiętny_Invoices2001Slovakia_N6_25-11-2008_PHAN DUONG" xfId="10284" xr:uid="{00000000-0005-0000-0000-00000A210000}"/>
    <cellStyle name="Dziesietny_Invoices2001Slovakia_Nha bao ve(28-7-05)" xfId="10285" xr:uid="{00000000-0005-0000-0000-00000B210000}"/>
    <cellStyle name="Dziesiętny_Invoices2001Slovakia_Nha bao ve(28-7-05)" xfId="10286" xr:uid="{00000000-0005-0000-0000-00000C210000}"/>
    <cellStyle name="Dziesietny_Invoices2001Slovakia_NHA de xe nguyen du" xfId="10287" xr:uid="{00000000-0005-0000-0000-00000D210000}"/>
    <cellStyle name="Dziesiętny_Invoices2001Slovakia_NHA de xe nguyen du" xfId="10288" xr:uid="{00000000-0005-0000-0000-00000E210000}"/>
    <cellStyle name="Dziesietny_Invoices2001Slovakia_Nhalamviec VTC(25-1-05)" xfId="10289" xr:uid="{00000000-0005-0000-0000-00000F210000}"/>
    <cellStyle name="Dziesiętny_Invoices2001Slovakia_Nhalamviec VTC(25-1-05)" xfId="2752" xr:uid="{00000000-0005-0000-0000-000010210000}"/>
    <cellStyle name="Dziesietny_Invoices2001Slovakia_pkhai-kl-8" xfId="10290" xr:uid="{00000000-0005-0000-0000-000011210000}"/>
    <cellStyle name="Dziesiętny_Invoices2001Slovakia_pkhai-kl-8" xfId="10291" xr:uid="{00000000-0005-0000-0000-000012210000}"/>
    <cellStyle name="Dziesietny_Invoices2001Slovakia_Sheet1" xfId="10292" xr:uid="{00000000-0005-0000-0000-000013210000}"/>
    <cellStyle name="Dziesiętny_Invoices2001Slovakia_Tan My" xfId="10293" xr:uid="{00000000-0005-0000-0000-000014210000}"/>
    <cellStyle name="Dziesietny_Invoices2001Slovakia_TDT KHANH HOA" xfId="2753" xr:uid="{00000000-0005-0000-0000-000015210000}"/>
    <cellStyle name="Dziesiętny_Invoices2001Slovakia_TDT KHANH HOA" xfId="2754" xr:uid="{00000000-0005-0000-0000-000016210000}"/>
    <cellStyle name="Dziesietny_Invoices2001Slovakia_TDT KHANH HOA_06.THOPkluongTINH LAI thang11-2007-2" xfId="10294" xr:uid="{00000000-0005-0000-0000-000017210000}"/>
    <cellStyle name="Dziesiętny_Invoices2001Slovakia_TDT KHANH HOA_06.THOPkluongTINH LAI thang11-2007-2" xfId="10295" xr:uid="{00000000-0005-0000-0000-000018210000}"/>
    <cellStyle name="Dziesietny_Invoices2001Slovakia_TDT KHANH HOA_Book1" xfId="10296" xr:uid="{00000000-0005-0000-0000-000019210000}"/>
    <cellStyle name="Dziesiętny_Invoices2001Slovakia_TDT KHANH HOA_Book1" xfId="10297" xr:uid="{00000000-0005-0000-0000-00001A210000}"/>
    <cellStyle name="Dziesietny_Invoices2001Slovakia_TDT KHANH HOA_DTKScamcocMT-Cantho" xfId="10298" xr:uid="{00000000-0005-0000-0000-00001B210000}"/>
    <cellStyle name="Dziesiętny_Invoices2001Slovakia_TDT KHANH HOA_DTKScamcocMT-Cantho" xfId="10299" xr:uid="{00000000-0005-0000-0000-00001C210000}"/>
    <cellStyle name="Dziesietny_Invoices2001Slovakia_TDT KHANH HOA_DTKSTK MT-CT" xfId="10300" xr:uid="{00000000-0005-0000-0000-00001D210000}"/>
    <cellStyle name="Dziesiętny_Invoices2001Slovakia_TDT KHANH HOA_DTKSTK MT-CT" xfId="10301" xr:uid="{00000000-0005-0000-0000-00001E210000}"/>
    <cellStyle name="Dziesietny_Invoices2001Slovakia_TDT KHANH HOA_pkhai-kl-8" xfId="10302" xr:uid="{00000000-0005-0000-0000-00001F210000}"/>
    <cellStyle name="Dziesiętny_Invoices2001Slovakia_TDT KHANH HOA_pkhai-kl-8" xfId="10303" xr:uid="{00000000-0005-0000-0000-000020210000}"/>
    <cellStyle name="Dziesietny_Invoices2001Slovakia_TDT KHANH HOA_Tong hop Cac tuyen(9-1-06)" xfId="2755" xr:uid="{00000000-0005-0000-0000-000021210000}"/>
    <cellStyle name="Dziesiętny_Invoices2001Slovakia_TDT KHANH HOA_Tong hop Cac tuyen(9-1-06)" xfId="2756" xr:uid="{00000000-0005-0000-0000-000022210000}"/>
    <cellStyle name="Dziesietny_Invoices2001Slovakia_TDT KHANH HOA_Tong hop Cac tuyen(9-1-06)_06.THOPkluongTINH LAI thang11-2007-2" xfId="10304" xr:uid="{00000000-0005-0000-0000-000023210000}"/>
    <cellStyle name="Dziesiętny_Invoices2001Slovakia_TDT KHANH HOA_Tong hop Cac tuyen(9-1-06)_06.THOPkluongTINH LAI thang11-2007-2" xfId="10305" xr:uid="{00000000-0005-0000-0000-000024210000}"/>
    <cellStyle name="Dziesietny_Invoices2001Slovakia_TDT KHANH HOA_Tong hop Cac tuyen(9-1-06)_Book1" xfId="10306" xr:uid="{00000000-0005-0000-0000-000025210000}"/>
    <cellStyle name="Dziesiętny_Invoices2001Slovakia_TDT KHANH HOA_Tong hop Cac tuyen(9-1-06)_Book1" xfId="10307" xr:uid="{00000000-0005-0000-0000-000026210000}"/>
    <cellStyle name="Dziesietny_Invoices2001Slovakia_TDT KHANH HOA_Tong hop Cac tuyen(9-1-06)_Cau Song Cau" xfId="10308" xr:uid="{00000000-0005-0000-0000-000027210000}"/>
    <cellStyle name="Dziesiętny_Invoices2001Slovakia_TDT KHANH HOA_Tong hop Cac tuyen(9-1-06)_Cau Song Cau" xfId="10309" xr:uid="{00000000-0005-0000-0000-000028210000}"/>
    <cellStyle name="Dziesietny_Invoices2001Slovakia_TDT KHANH HOA_Tong hop Cac tuyen(9-1-06)_DTKScamcocMT-Cantho" xfId="10310" xr:uid="{00000000-0005-0000-0000-000029210000}"/>
    <cellStyle name="Dziesiętny_Invoices2001Slovakia_TDT KHANH HOA_Tong hop Cac tuyen(9-1-06)_DTKScamcocMT-Cantho" xfId="10311" xr:uid="{00000000-0005-0000-0000-00002A210000}"/>
    <cellStyle name="Dziesietny_Invoices2001Slovakia_TDT KHANH HOA_Tong hop Cac tuyen(9-1-06)_DTKSTK MT-CT" xfId="10312" xr:uid="{00000000-0005-0000-0000-00002B210000}"/>
    <cellStyle name="Dziesiętny_Invoices2001Slovakia_TDT KHANH HOA_Tong hop Cac tuyen(9-1-06)_DTKSTK MT-CT" xfId="10313" xr:uid="{00000000-0005-0000-0000-00002C210000}"/>
    <cellStyle name="Dziesietny_Invoices2001Slovakia_TDT KHANH HOA_Tong hop Cac tuyen(9-1-06)_Dutoan-10-6-08-tinh lai chi phi kiem toan" xfId="10314" xr:uid="{00000000-0005-0000-0000-00002D210000}"/>
    <cellStyle name="Dziesiętny_Invoices2001Slovakia_TDT KHANH HOA_Tong hop Cac tuyen(9-1-06)_Dutoan-10-6-08-tinh lai chi phi kiem toan" xfId="10315" xr:uid="{00000000-0005-0000-0000-00002E210000}"/>
    <cellStyle name="Dziesietny_Invoices2001Slovakia_TDT KHANH HOA_Tong hop Cac tuyen(9-1-06)_pkhai-kl-8" xfId="10316" xr:uid="{00000000-0005-0000-0000-00002F210000}"/>
    <cellStyle name="Dziesiętny_Invoices2001Slovakia_TDT KHANH HOA_Tong hop Cac tuyen(9-1-06)_pkhai-kl-8" xfId="10317" xr:uid="{00000000-0005-0000-0000-000030210000}"/>
    <cellStyle name="Dziesietny_Invoices2001Slovakia_TDT quangngai" xfId="2757" xr:uid="{00000000-0005-0000-0000-000031210000}"/>
    <cellStyle name="Dziesiętny_Invoices2001Slovakia_TDT quangngai" xfId="2758" xr:uid="{00000000-0005-0000-0000-000032210000}"/>
    <cellStyle name="Dziesietny_Invoices2001Slovakia_TDT quangngai_06.THOPkluongTINH LAI thang11-2007-2" xfId="10318" xr:uid="{00000000-0005-0000-0000-000033210000}"/>
    <cellStyle name="Dziesiętny_Invoices2001Slovakia_TDT quangngai_06.THOPkluongTINH LAI thang11-2007-2" xfId="10319" xr:uid="{00000000-0005-0000-0000-000034210000}"/>
    <cellStyle name="Dziesietny_Invoices2001Slovakia_TDT quangngai_Book1" xfId="10320" xr:uid="{00000000-0005-0000-0000-000035210000}"/>
    <cellStyle name="Dziesiętny_Invoices2001Slovakia_TDT quangngai_Book1" xfId="10321" xr:uid="{00000000-0005-0000-0000-000036210000}"/>
    <cellStyle name="Dziesietny_Invoices2001Slovakia_TDT quangngai_DTKScamcocMT-Cantho" xfId="10322" xr:uid="{00000000-0005-0000-0000-000037210000}"/>
    <cellStyle name="Dziesiętny_Invoices2001Slovakia_TDT quangngai_DTKScamcocMT-Cantho" xfId="10323" xr:uid="{00000000-0005-0000-0000-000038210000}"/>
    <cellStyle name="Dziesietny_Invoices2001Slovakia_TDT quangngai_DTKSTK MT-CT" xfId="10324" xr:uid="{00000000-0005-0000-0000-000039210000}"/>
    <cellStyle name="Dziesiętny_Invoices2001Slovakia_TDT quangngai_DTKSTK MT-CT" xfId="10325" xr:uid="{00000000-0005-0000-0000-00003A210000}"/>
    <cellStyle name="Dziesietny_Invoices2001Slovakia_TDT quangngai_pkhai-kl-8" xfId="10326" xr:uid="{00000000-0005-0000-0000-00003B210000}"/>
    <cellStyle name="Dziesiętny_Invoices2001Slovakia_TDT quangngai_pkhai-kl-8" xfId="10327" xr:uid="{00000000-0005-0000-0000-00003C210000}"/>
    <cellStyle name="Dziesietny_Invoices2001Slovakia_TMDT(10-5-06)" xfId="10330" xr:uid="{00000000-0005-0000-0000-00003D210000}"/>
    <cellStyle name="Dziesiętny_Invoices2001Slovakia_TONG HOP KINH PHI - ND 99" xfId="10331" xr:uid="{00000000-0005-0000-0000-00003E210000}"/>
    <cellStyle name="Dziesietny_Invoices2001Slovakia_TH ha tang ss" xfId="10328" xr:uid="{00000000-0005-0000-0000-00003F210000}"/>
    <cellStyle name="Dziesiętny_Invoices2001Slovakia_TH ha tang ss" xfId="10329" xr:uid="{00000000-0005-0000-0000-000040210000}"/>
    <cellStyle name="Dziesietny_Invoices2001Slovakia_XD (mong+than A1) SS" xfId="10332" xr:uid="{00000000-0005-0000-0000-000041210000}"/>
    <cellStyle name="Dziesiętny_Invoices2001Slovakia_XD( xu ly mong )A3ss" xfId="10333" xr:uid="{00000000-0005-0000-0000-000042210000}"/>
    <cellStyle name="Đầu ra" xfId="10092" xr:uid="{00000000-0005-0000-0000-000043210000}"/>
    <cellStyle name="Đầu vào" xfId="10093" xr:uid="{00000000-0005-0000-0000-000044210000}"/>
    <cellStyle name="Đề mục 1" xfId="10096" xr:uid="{00000000-0005-0000-0000-000045210000}"/>
    <cellStyle name="Đề mục 2" xfId="10097" xr:uid="{00000000-0005-0000-0000-000046210000}"/>
    <cellStyle name="Đề mục 3" xfId="10098" xr:uid="{00000000-0005-0000-0000-000047210000}"/>
    <cellStyle name="Đề mục 4" xfId="10099" xr:uid="{00000000-0005-0000-0000-000048210000}"/>
    <cellStyle name="e" xfId="2759" xr:uid="{00000000-0005-0000-0000-000049210000}"/>
    <cellStyle name="e_06.THOPkluongTINH LAI thang11-2007-2" xfId="10334" xr:uid="{00000000-0005-0000-0000-00004A210000}"/>
    <cellStyle name="e_Book1" xfId="10335" xr:uid="{00000000-0005-0000-0000-00004B210000}"/>
    <cellStyle name="e_DADT-16-11" xfId="10336" xr:uid="{00000000-0005-0000-0000-00004C210000}"/>
    <cellStyle name="e_dtK0-K3 _22_11_07" xfId="10337" xr:uid="{00000000-0005-0000-0000-00004D210000}"/>
    <cellStyle name="e_DTKScamcocMT-Cantho" xfId="10338" xr:uid="{00000000-0005-0000-0000-00004E210000}"/>
    <cellStyle name="e_DTKSTK MT-CT" xfId="10339" xr:uid="{00000000-0005-0000-0000-00004F210000}"/>
    <cellStyle name="e_KL HOTHU" xfId="10340" xr:uid="{00000000-0005-0000-0000-000050210000}"/>
    <cellStyle name="e_KL nen_s" xfId="10341" xr:uid="{00000000-0005-0000-0000-000051210000}"/>
    <cellStyle name="e_pkhai-kl-8" xfId="10342" xr:uid="{00000000-0005-0000-0000-000052210000}"/>
    <cellStyle name="eeee" xfId="2760" xr:uid="{00000000-0005-0000-0000-000053210000}"/>
    <cellStyle name="Emphasis 1" xfId="10343" xr:uid="{00000000-0005-0000-0000-000054210000}"/>
    <cellStyle name="Emphasis 2" xfId="10344" xr:uid="{00000000-0005-0000-0000-000055210000}"/>
    <cellStyle name="Emphasis 3" xfId="10345" xr:uid="{00000000-0005-0000-0000-000056210000}"/>
    <cellStyle name="Encabez1" xfId="2761" xr:uid="{00000000-0005-0000-0000-000057210000}"/>
    <cellStyle name="Encabez2" xfId="2762" xr:uid="{00000000-0005-0000-0000-000058210000}"/>
    <cellStyle name="Enter Currency (0)" xfId="2763" xr:uid="{00000000-0005-0000-0000-000059210000}"/>
    <cellStyle name="Enter Currency (0) 10" xfId="2764" xr:uid="{00000000-0005-0000-0000-00005A210000}"/>
    <cellStyle name="Enter Currency (0) 11" xfId="2765" xr:uid="{00000000-0005-0000-0000-00005B210000}"/>
    <cellStyle name="Enter Currency (0) 12" xfId="2766" xr:uid="{00000000-0005-0000-0000-00005C210000}"/>
    <cellStyle name="Enter Currency (0) 13" xfId="2767" xr:uid="{00000000-0005-0000-0000-00005D210000}"/>
    <cellStyle name="Enter Currency (0) 14" xfId="2768" xr:uid="{00000000-0005-0000-0000-00005E210000}"/>
    <cellStyle name="Enter Currency (0) 15" xfId="2769" xr:uid="{00000000-0005-0000-0000-00005F210000}"/>
    <cellStyle name="Enter Currency (0) 16" xfId="2770" xr:uid="{00000000-0005-0000-0000-000060210000}"/>
    <cellStyle name="Enter Currency (0) 17" xfId="2771" xr:uid="{00000000-0005-0000-0000-000061210000}"/>
    <cellStyle name="Enter Currency (0) 18" xfId="2772" xr:uid="{00000000-0005-0000-0000-000062210000}"/>
    <cellStyle name="Enter Currency (0) 19" xfId="2773" xr:uid="{00000000-0005-0000-0000-000063210000}"/>
    <cellStyle name="Enter Currency (0) 2" xfId="2774" xr:uid="{00000000-0005-0000-0000-000064210000}"/>
    <cellStyle name="Enter Currency (0) 20" xfId="2775" xr:uid="{00000000-0005-0000-0000-000065210000}"/>
    <cellStyle name="Enter Currency (0) 21" xfId="2776" xr:uid="{00000000-0005-0000-0000-000066210000}"/>
    <cellStyle name="Enter Currency (0) 22" xfId="2777" xr:uid="{00000000-0005-0000-0000-000067210000}"/>
    <cellStyle name="Enter Currency (0) 23" xfId="2778" xr:uid="{00000000-0005-0000-0000-000068210000}"/>
    <cellStyle name="Enter Currency (0) 24" xfId="2779" xr:uid="{00000000-0005-0000-0000-000069210000}"/>
    <cellStyle name="Enter Currency (0) 25" xfId="2780" xr:uid="{00000000-0005-0000-0000-00006A210000}"/>
    <cellStyle name="Enter Currency (0) 26" xfId="2781" xr:uid="{00000000-0005-0000-0000-00006B210000}"/>
    <cellStyle name="Enter Currency (0) 27" xfId="2782" xr:uid="{00000000-0005-0000-0000-00006C210000}"/>
    <cellStyle name="Enter Currency (0) 28" xfId="2783" xr:uid="{00000000-0005-0000-0000-00006D210000}"/>
    <cellStyle name="Enter Currency (0) 29" xfId="2784" xr:uid="{00000000-0005-0000-0000-00006E210000}"/>
    <cellStyle name="Enter Currency (0) 3" xfId="2785" xr:uid="{00000000-0005-0000-0000-00006F210000}"/>
    <cellStyle name="Enter Currency (0) 30" xfId="2786" xr:uid="{00000000-0005-0000-0000-000070210000}"/>
    <cellStyle name="Enter Currency (0) 31" xfId="2787" xr:uid="{00000000-0005-0000-0000-000071210000}"/>
    <cellStyle name="Enter Currency (0) 32" xfId="2788" xr:uid="{00000000-0005-0000-0000-000072210000}"/>
    <cellStyle name="Enter Currency (0) 33" xfId="2789" xr:uid="{00000000-0005-0000-0000-000073210000}"/>
    <cellStyle name="Enter Currency (0) 34" xfId="2790" xr:uid="{00000000-0005-0000-0000-000074210000}"/>
    <cellStyle name="Enter Currency (0) 35" xfId="2791" xr:uid="{00000000-0005-0000-0000-000075210000}"/>
    <cellStyle name="Enter Currency (0) 36" xfId="2792" xr:uid="{00000000-0005-0000-0000-000076210000}"/>
    <cellStyle name="Enter Currency (0) 37" xfId="2793" xr:uid="{00000000-0005-0000-0000-000077210000}"/>
    <cellStyle name="Enter Currency (0) 38" xfId="2794" xr:uid="{00000000-0005-0000-0000-000078210000}"/>
    <cellStyle name="Enter Currency (0) 39" xfId="2795" xr:uid="{00000000-0005-0000-0000-000079210000}"/>
    <cellStyle name="Enter Currency (0) 4" xfId="2796" xr:uid="{00000000-0005-0000-0000-00007A210000}"/>
    <cellStyle name="Enter Currency (0) 40" xfId="2797" xr:uid="{00000000-0005-0000-0000-00007B210000}"/>
    <cellStyle name="Enter Currency (0) 41" xfId="2798" xr:uid="{00000000-0005-0000-0000-00007C210000}"/>
    <cellStyle name="Enter Currency (0) 42" xfId="2799" xr:uid="{00000000-0005-0000-0000-00007D210000}"/>
    <cellStyle name="Enter Currency (0) 5" xfId="2800" xr:uid="{00000000-0005-0000-0000-00007E210000}"/>
    <cellStyle name="Enter Currency (0) 6" xfId="2801" xr:uid="{00000000-0005-0000-0000-00007F210000}"/>
    <cellStyle name="Enter Currency (0) 7" xfId="2802" xr:uid="{00000000-0005-0000-0000-000080210000}"/>
    <cellStyle name="Enter Currency (0) 8" xfId="2803" xr:uid="{00000000-0005-0000-0000-000081210000}"/>
    <cellStyle name="Enter Currency (0) 9" xfId="2804" xr:uid="{00000000-0005-0000-0000-000082210000}"/>
    <cellStyle name="Enter Currency (2)" xfId="2805" xr:uid="{00000000-0005-0000-0000-000083210000}"/>
    <cellStyle name="Enter Currency (2) 10" xfId="2806" xr:uid="{00000000-0005-0000-0000-000084210000}"/>
    <cellStyle name="Enter Currency (2) 11" xfId="2807" xr:uid="{00000000-0005-0000-0000-000085210000}"/>
    <cellStyle name="Enter Currency (2) 12" xfId="2808" xr:uid="{00000000-0005-0000-0000-000086210000}"/>
    <cellStyle name="Enter Currency (2) 13" xfId="2809" xr:uid="{00000000-0005-0000-0000-000087210000}"/>
    <cellStyle name="Enter Currency (2) 14" xfId="2810" xr:uid="{00000000-0005-0000-0000-000088210000}"/>
    <cellStyle name="Enter Currency (2) 15" xfId="2811" xr:uid="{00000000-0005-0000-0000-000089210000}"/>
    <cellStyle name="Enter Currency (2) 16" xfId="2812" xr:uid="{00000000-0005-0000-0000-00008A210000}"/>
    <cellStyle name="Enter Currency (2) 17" xfId="2813" xr:uid="{00000000-0005-0000-0000-00008B210000}"/>
    <cellStyle name="Enter Currency (2) 18" xfId="2814" xr:uid="{00000000-0005-0000-0000-00008C210000}"/>
    <cellStyle name="Enter Currency (2) 19" xfId="2815" xr:uid="{00000000-0005-0000-0000-00008D210000}"/>
    <cellStyle name="Enter Currency (2) 2" xfId="2816" xr:uid="{00000000-0005-0000-0000-00008E210000}"/>
    <cellStyle name="Enter Currency (2) 20" xfId="2817" xr:uid="{00000000-0005-0000-0000-00008F210000}"/>
    <cellStyle name="Enter Currency (2) 21" xfId="2818" xr:uid="{00000000-0005-0000-0000-000090210000}"/>
    <cellStyle name="Enter Currency (2) 22" xfId="2819" xr:uid="{00000000-0005-0000-0000-000091210000}"/>
    <cellStyle name="Enter Currency (2) 23" xfId="2820" xr:uid="{00000000-0005-0000-0000-000092210000}"/>
    <cellStyle name="Enter Currency (2) 24" xfId="2821" xr:uid="{00000000-0005-0000-0000-000093210000}"/>
    <cellStyle name="Enter Currency (2) 25" xfId="2822" xr:uid="{00000000-0005-0000-0000-000094210000}"/>
    <cellStyle name="Enter Currency (2) 26" xfId="2823" xr:uid="{00000000-0005-0000-0000-000095210000}"/>
    <cellStyle name="Enter Currency (2) 27" xfId="2824" xr:uid="{00000000-0005-0000-0000-000096210000}"/>
    <cellStyle name="Enter Currency (2) 28" xfId="2825" xr:uid="{00000000-0005-0000-0000-000097210000}"/>
    <cellStyle name="Enter Currency (2) 29" xfId="2826" xr:uid="{00000000-0005-0000-0000-000098210000}"/>
    <cellStyle name="Enter Currency (2) 3" xfId="2827" xr:uid="{00000000-0005-0000-0000-000099210000}"/>
    <cellStyle name="Enter Currency (2) 30" xfId="2828" xr:uid="{00000000-0005-0000-0000-00009A210000}"/>
    <cellStyle name="Enter Currency (2) 31" xfId="2829" xr:uid="{00000000-0005-0000-0000-00009B210000}"/>
    <cellStyle name="Enter Currency (2) 32" xfId="2830" xr:uid="{00000000-0005-0000-0000-00009C210000}"/>
    <cellStyle name="Enter Currency (2) 33" xfId="2831" xr:uid="{00000000-0005-0000-0000-00009D210000}"/>
    <cellStyle name="Enter Currency (2) 34" xfId="2832" xr:uid="{00000000-0005-0000-0000-00009E210000}"/>
    <cellStyle name="Enter Currency (2) 35" xfId="2833" xr:uid="{00000000-0005-0000-0000-00009F210000}"/>
    <cellStyle name="Enter Currency (2) 36" xfId="2834" xr:uid="{00000000-0005-0000-0000-0000A0210000}"/>
    <cellStyle name="Enter Currency (2) 37" xfId="2835" xr:uid="{00000000-0005-0000-0000-0000A1210000}"/>
    <cellStyle name="Enter Currency (2) 38" xfId="2836" xr:uid="{00000000-0005-0000-0000-0000A2210000}"/>
    <cellStyle name="Enter Currency (2) 39" xfId="2837" xr:uid="{00000000-0005-0000-0000-0000A3210000}"/>
    <cellStyle name="Enter Currency (2) 4" xfId="2838" xr:uid="{00000000-0005-0000-0000-0000A4210000}"/>
    <cellStyle name="Enter Currency (2) 40" xfId="2839" xr:uid="{00000000-0005-0000-0000-0000A5210000}"/>
    <cellStyle name="Enter Currency (2) 41" xfId="2840" xr:uid="{00000000-0005-0000-0000-0000A6210000}"/>
    <cellStyle name="Enter Currency (2) 42" xfId="2841" xr:uid="{00000000-0005-0000-0000-0000A7210000}"/>
    <cellStyle name="Enter Currency (2) 5" xfId="2842" xr:uid="{00000000-0005-0000-0000-0000A8210000}"/>
    <cellStyle name="Enter Currency (2) 6" xfId="2843" xr:uid="{00000000-0005-0000-0000-0000A9210000}"/>
    <cellStyle name="Enter Currency (2) 7" xfId="2844" xr:uid="{00000000-0005-0000-0000-0000AA210000}"/>
    <cellStyle name="Enter Currency (2) 8" xfId="2845" xr:uid="{00000000-0005-0000-0000-0000AB210000}"/>
    <cellStyle name="Enter Currency (2) 9" xfId="2846" xr:uid="{00000000-0005-0000-0000-0000AC210000}"/>
    <cellStyle name="Enter Units (0)" xfId="2847" xr:uid="{00000000-0005-0000-0000-0000AD210000}"/>
    <cellStyle name="Enter Units (0) 10" xfId="2848" xr:uid="{00000000-0005-0000-0000-0000AE210000}"/>
    <cellStyle name="Enter Units (0) 11" xfId="2849" xr:uid="{00000000-0005-0000-0000-0000AF210000}"/>
    <cellStyle name="Enter Units (0) 12" xfId="2850" xr:uid="{00000000-0005-0000-0000-0000B0210000}"/>
    <cellStyle name="Enter Units (0) 13" xfId="2851" xr:uid="{00000000-0005-0000-0000-0000B1210000}"/>
    <cellStyle name="Enter Units (0) 14" xfId="2852" xr:uid="{00000000-0005-0000-0000-0000B2210000}"/>
    <cellStyle name="Enter Units (0) 15" xfId="2853" xr:uid="{00000000-0005-0000-0000-0000B3210000}"/>
    <cellStyle name="Enter Units (0) 16" xfId="2854" xr:uid="{00000000-0005-0000-0000-0000B4210000}"/>
    <cellStyle name="Enter Units (0) 17" xfId="2855" xr:uid="{00000000-0005-0000-0000-0000B5210000}"/>
    <cellStyle name="Enter Units (0) 18" xfId="2856" xr:uid="{00000000-0005-0000-0000-0000B6210000}"/>
    <cellStyle name="Enter Units (0) 19" xfId="2857" xr:uid="{00000000-0005-0000-0000-0000B7210000}"/>
    <cellStyle name="Enter Units (0) 2" xfId="2858" xr:uid="{00000000-0005-0000-0000-0000B8210000}"/>
    <cellStyle name="Enter Units (0) 20" xfId="2859" xr:uid="{00000000-0005-0000-0000-0000B9210000}"/>
    <cellStyle name="Enter Units (0) 21" xfId="2860" xr:uid="{00000000-0005-0000-0000-0000BA210000}"/>
    <cellStyle name="Enter Units (0) 22" xfId="2861" xr:uid="{00000000-0005-0000-0000-0000BB210000}"/>
    <cellStyle name="Enter Units (0) 23" xfId="2862" xr:uid="{00000000-0005-0000-0000-0000BC210000}"/>
    <cellStyle name="Enter Units (0) 24" xfId="2863" xr:uid="{00000000-0005-0000-0000-0000BD210000}"/>
    <cellStyle name="Enter Units (0) 25" xfId="2864" xr:uid="{00000000-0005-0000-0000-0000BE210000}"/>
    <cellStyle name="Enter Units (0) 26" xfId="2865" xr:uid="{00000000-0005-0000-0000-0000BF210000}"/>
    <cellStyle name="Enter Units (0) 27" xfId="2866" xr:uid="{00000000-0005-0000-0000-0000C0210000}"/>
    <cellStyle name="Enter Units (0) 28" xfId="2867" xr:uid="{00000000-0005-0000-0000-0000C1210000}"/>
    <cellStyle name="Enter Units (0) 29" xfId="2868" xr:uid="{00000000-0005-0000-0000-0000C2210000}"/>
    <cellStyle name="Enter Units (0) 3" xfId="2869" xr:uid="{00000000-0005-0000-0000-0000C3210000}"/>
    <cellStyle name="Enter Units (0) 30" xfId="2870" xr:uid="{00000000-0005-0000-0000-0000C4210000}"/>
    <cellStyle name="Enter Units (0) 31" xfId="2871" xr:uid="{00000000-0005-0000-0000-0000C5210000}"/>
    <cellStyle name="Enter Units (0) 32" xfId="2872" xr:uid="{00000000-0005-0000-0000-0000C6210000}"/>
    <cellStyle name="Enter Units (0) 33" xfId="2873" xr:uid="{00000000-0005-0000-0000-0000C7210000}"/>
    <cellStyle name="Enter Units (0) 34" xfId="2874" xr:uid="{00000000-0005-0000-0000-0000C8210000}"/>
    <cellStyle name="Enter Units (0) 35" xfId="2875" xr:uid="{00000000-0005-0000-0000-0000C9210000}"/>
    <cellStyle name="Enter Units (0) 36" xfId="2876" xr:uid="{00000000-0005-0000-0000-0000CA210000}"/>
    <cellStyle name="Enter Units (0) 37" xfId="2877" xr:uid="{00000000-0005-0000-0000-0000CB210000}"/>
    <cellStyle name="Enter Units (0) 38" xfId="2878" xr:uid="{00000000-0005-0000-0000-0000CC210000}"/>
    <cellStyle name="Enter Units (0) 39" xfId="2879" xr:uid="{00000000-0005-0000-0000-0000CD210000}"/>
    <cellStyle name="Enter Units (0) 4" xfId="2880" xr:uid="{00000000-0005-0000-0000-0000CE210000}"/>
    <cellStyle name="Enter Units (0) 40" xfId="2881" xr:uid="{00000000-0005-0000-0000-0000CF210000}"/>
    <cellStyle name="Enter Units (0) 41" xfId="2882" xr:uid="{00000000-0005-0000-0000-0000D0210000}"/>
    <cellStyle name="Enter Units (0) 42" xfId="2883" xr:uid="{00000000-0005-0000-0000-0000D1210000}"/>
    <cellStyle name="Enter Units (0) 5" xfId="2884" xr:uid="{00000000-0005-0000-0000-0000D2210000}"/>
    <cellStyle name="Enter Units (0) 6" xfId="2885" xr:uid="{00000000-0005-0000-0000-0000D3210000}"/>
    <cellStyle name="Enter Units (0) 7" xfId="2886" xr:uid="{00000000-0005-0000-0000-0000D4210000}"/>
    <cellStyle name="Enter Units (0) 8" xfId="2887" xr:uid="{00000000-0005-0000-0000-0000D5210000}"/>
    <cellStyle name="Enter Units (0) 9" xfId="2888" xr:uid="{00000000-0005-0000-0000-0000D6210000}"/>
    <cellStyle name="Enter Units (1)" xfId="2889" xr:uid="{00000000-0005-0000-0000-0000D7210000}"/>
    <cellStyle name="Enter Units (1) 10" xfId="2890" xr:uid="{00000000-0005-0000-0000-0000D8210000}"/>
    <cellStyle name="Enter Units (1) 11" xfId="2891" xr:uid="{00000000-0005-0000-0000-0000D9210000}"/>
    <cellStyle name="Enter Units (1) 12" xfId="2892" xr:uid="{00000000-0005-0000-0000-0000DA210000}"/>
    <cellStyle name="Enter Units (1) 13" xfId="2893" xr:uid="{00000000-0005-0000-0000-0000DB210000}"/>
    <cellStyle name="Enter Units (1) 14" xfId="2894" xr:uid="{00000000-0005-0000-0000-0000DC210000}"/>
    <cellStyle name="Enter Units (1) 15" xfId="2895" xr:uid="{00000000-0005-0000-0000-0000DD210000}"/>
    <cellStyle name="Enter Units (1) 16" xfId="2896" xr:uid="{00000000-0005-0000-0000-0000DE210000}"/>
    <cellStyle name="Enter Units (1) 17" xfId="2897" xr:uid="{00000000-0005-0000-0000-0000DF210000}"/>
    <cellStyle name="Enter Units (1) 18" xfId="2898" xr:uid="{00000000-0005-0000-0000-0000E0210000}"/>
    <cellStyle name="Enter Units (1) 19" xfId="2899" xr:uid="{00000000-0005-0000-0000-0000E1210000}"/>
    <cellStyle name="Enter Units (1) 2" xfId="2900" xr:uid="{00000000-0005-0000-0000-0000E2210000}"/>
    <cellStyle name="Enter Units (1) 20" xfId="2901" xr:uid="{00000000-0005-0000-0000-0000E3210000}"/>
    <cellStyle name="Enter Units (1) 21" xfId="2902" xr:uid="{00000000-0005-0000-0000-0000E4210000}"/>
    <cellStyle name="Enter Units (1) 22" xfId="2903" xr:uid="{00000000-0005-0000-0000-0000E5210000}"/>
    <cellStyle name="Enter Units (1) 23" xfId="2904" xr:uid="{00000000-0005-0000-0000-0000E6210000}"/>
    <cellStyle name="Enter Units (1) 24" xfId="2905" xr:uid="{00000000-0005-0000-0000-0000E7210000}"/>
    <cellStyle name="Enter Units (1) 25" xfId="2906" xr:uid="{00000000-0005-0000-0000-0000E8210000}"/>
    <cellStyle name="Enter Units (1) 26" xfId="2907" xr:uid="{00000000-0005-0000-0000-0000E9210000}"/>
    <cellStyle name="Enter Units (1) 27" xfId="2908" xr:uid="{00000000-0005-0000-0000-0000EA210000}"/>
    <cellStyle name="Enter Units (1) 28" xfId="2909" xr:uid="{00000000-0005-0000-0000-0000EB210000}"/>
    <cellStyle name="Enter Units (1) 29" xfId="2910" xr:uid="{00000000-0005-0000-0000-0000EC210000}"/>
    <cellStyle name="Enter Units (1) 3" xfId="2911" xr:uid="{00000000-0005-0000-0000-0000ED210000}"/>
    <cellStyle name="Enter Units (1) 30" xfId="2912" xr:uid="{00000000-0005-0000-0000-0000EE210000}"/>
    <cellStyle name="Enter Units (1) 31" xfId="2913" xr:uid="{00000000-0005-0000-0000-0000EF210000}"/>
    <cellStyle name="Enter Units (1) 32" xfId="2914" xr:uid="{00000000-0005-0000-0000-0000F0210000}"/>
    <cellStyle name="Enter Units (1) 33" xfId="2915" xr:uid="{00000000-0005-0000-0000-0000F1210000}"/>
    <cellStyle name="Enter Units (1) 34" xfId="2916" xr:uid="{00000000-0005-0000-0000-0000F2210000}"/>
    <cellStyle name="Enter Units (1) 35" xfId="2917" xr:uid="{00000000-0005-0000-0000-0000F3210000}"/>
    <cellStyle name="Enter Units (1) 36" xfId="2918" xr:uid="{00000000-0005-0000-0000-0000F4210000}"/>
    <cellStyle name="Enter Units (1) 37" xfId="2919" xr:uid="{00000000-0005-0000-0000-0000F5210000}"/>
    <cellStyle name="Enter Units (1) 38" xfId="2920" xr:uid="{00000000-0005-0000-0000-0000F6210000}"/>
    <cellStyle name="Enter Units (1) 39" xfId="2921" xr:uid="{00000000-0005-0000-0000-0000F7210000}"/>
    <cellStyle name="Enter Units (1) 4" xfId="2922" xr:uid="{00000000-0005-0000-0000-0000F8210000}"/>
    <cellStyle name="Enter Units (1) 40" xfId="2923" xr:uid="{00000000-0005-0000-0000-0000F9210000}"/>
    <cellStyle name="Enter Units (1) 41" xfId="2924" xr:uid="{00000000-0005-0000-0000-0000FA210000}"/>
    <cellStyle name="Enter Units (1) 42" xfId="2925" xr:uid="{00000000-0005-0000-0000-0000FB210000}"/>
    <cellStyle name="Enter Units (1) 5" xfId="2926" xr:uid="{00000000-0005-0000-0000-0000FC210000}"/>
    <cellStyle name="Enter Units (1) 6" xfId="2927" xr:uid="{00000000-0005-0000-0000-0000FD210000}"/>
    <cellStyle name="Enter Units (1) 7" xfId="2928" xr:uid="{00000000-0005-0000-0000-0000FE210000}"/>
    <cellStyle name="Enter Units (1) 8" xfId="2929" xr:uid="{00000000-0005-0000-0000-0000FF210000}"/>
    <cellStyle name="Enter Units (1) 9" xfId="2930" xr:uid="{00000000-0005-0000-0000-000000220000}"/>
    <cellStyle name="Enter Units (2)" xfId="2931" xr:uid="{00000000-0005-0000-0000-000001220000}"/>
    <cellStyle name="Enter Units (2) 10" xfId="2932" xr:uid="{00000000-0005-0000-0000-000002220000}"/>
    <cellStyle name="Enter Units (2) 11" xfId="2933" xr:uid="{00000000-0005-0000-0000-000003220000}"/>
    <cellStyle name="Enter Units (2) 12" xfId="2934" xr:uid="{00000000-0005-0000-0000-000004220000}"/>
    <cellStyle name="Enter Units (2) 13" xfId="2935" xr:uid="{00000000-0005-0000-0000-000005220000}"/>
    <cellStyle name="Enter Units (2) 14" xfId="2936" xr:uid="{00000000-0005-0000-0000-000006220000}"/>
    <cellStyle name="Enter Units (2) 15" xfId="2937" xr:uid="{00000000-0005-0000-0000-000007220000}"/>
    <cellStyle name="Enter Units (2) 16" xfId="2938" xr:uid="{00000000-0005-0000-0000-000008220000}"/>
    <cellStyle name="Enter Units (2) 17" xfId="2939" xr:uid="{00000000-0005-0000-0000-000009220000}"/>
    <cellStyle name="Enter Units (2) 18" xfId="2940" xr:uid="{00000000-0005-0000-0000-00000A220000}"/>
    <cellStyle name="Enter Units (2) 19" xfId="2941" xr:uid="{00000000-0005-0000-0000-00000B220000}"/>
    <cellStyle name="Enter Units (2) 2" xfId="2942" xr:uid="{00000000-0005-0000-0000-00000C220000}"/>
    <cellStyle name="Enter Units (2) 20" xfId="2943" xr:uid="{00000000-0005-0000-0000-00000D220000}"/>
    <cellStyle name="Enter Units (2) 21" xfId="2944" xr:uid="{00000000-0005-0000-0000-00000E220000}"/>
    <cellStyle name="Enter Units (2) 22" xfId="2945" xr:uid="{00000000-0005-0000-0000-00000F220000}"/>
    <cellStyle name="Enter Units (2) 23" xfId="2946" xr:uid="{00000000-0005-0000-0000-000010220000}"/>
    <cellStyle name="Enter Units (2) 24" xfId="2947" xr:uid="{00000000-0005-0000-0000-000011220000}"/>
    <cellStyle name="Enter Units (2) 25" xfId="2948" xr:uid="{00000000-0005-0000-0000-000012220000}"/>
    <cellStyle name="Enter Units (2) 26" xfId="2949" xr:uid="{00000000-0005-0000-0000-000013220000}"/>
    <cellStyle name="Enter Units (2) 27" xfId="2950" xr:uid="{00000000-0005-0000-0000-000014220000}"/>
    <cellStyle name="Enter Units (2) 28" xfId="2951" xr:uid="{00000000-0005-0000-0000-000015220000}"/>
    <cellStyle name="Enter Units (2) 29" xfId="2952" xr:uid="{00000000-0005-0000-0000-000016220000}"/>
    <cellStyle name="Enter Units (2) 3" xfId="2953" xr:uid="{00000000-0005-0000-0000-000017220000}"/>
    <cellStyle name="Enter Units (2) 30" xfId="2954" xr:uid="{00000000-0005-0000-0000-000018220000}"/>
    <cellStyle name="Enter Units (2) 31" xfId="2955" xr:uid="{00000000-0005-0000-0000-000019220000}"/>
    <cellStyle name="Enter Units (2) 32" xfId="2956" xr:uid="{00000000-0005-0000-0000-00001A220000}"/>
    <cellStyle name="Enter Units (2) 33" xfId="2957" xr:uid="{00000000-0005-0000-0000-00001B220000}"/>
    <cellStyle name="Enter Units (2) 34" xfId="2958" xr:uid="{00000000-0005-0000-0000-00001C220000}"/>
    <cellStyle name="Enter Units (2) 35" xfId="2959" xr:uid="{00000000-0005-0000-0000-00001D220000}"/>
    <cellStyle name="Enter Units (2) 36" xfId="2960" xr:uid="{00000000-0005-0000-0000-00001E220000}"/>
    <cellStyle name="Enter Units (2) 37" xfId="2961" xr:uid="{00000000-0005-0000-0000-00001F220000}"/>
    <cellStyle name="Enter Units (2) 38" xfId="2962" xr:uid="{00000000-0005-0000-0000-000020220000}"/>
    <cellStyle name="Enter Units (2) 39" xfId="2963" xr:uid="{00000000-0005-0000-0000-000021220000}"/>
    <cellStyle name="Enter Units (2) 4" xfId="2964" xr:uid="{00000000-0005-0000-0000-000022220000}"/>
    <cellStyle name="Enter Units (2) 40" xfId="2965" xr:uid="{00000000-0005-0000-0000-000023220000}"/>
    <cellStyle name="Enter Units (2) 41" xfId="2966" xr:uid="{00000000-0005-0000-0000-000024220000}"/>
    <cellStyle name="Enter Units (2) 42" xfId="2967" xr:uid="{00000000-0005-0000-0000-000025220000}"/>
    <cellStyle name="Enter Units (2) 5" xfId="2968" xr:uid="{00000000-0005-0000-0000-000026220000}"/>
    <cellStyle name="Enter Units (2) 6" xfId="2969" xr:uid="{00000000-0005-0000-0000-000027220000}"/>
    <cellStyle name="Enter Units (2) 7" xfId="2970" xr:uid="{00000000-0005-0000-0000-000028220000}"/>
    <cellStyle name="Enter Units (2) 8" xfId="2971" xr:uid="{00000000-0005-0000-0000-000029220000}"/>
    <cellStyle name="Enter Units (2) 9" xfId="2972" xr:uid="{00000000-0005-0000-0000-00002A220000}"/>
    <cellStyle name="Entered" xfId="2973" xr:uid="{00000000-0005-0000-0000-00002B220000}"/>
    <cellStyle name="entry" xfId="10346" xr:uid="{00000000-0005-0000-0000-00002C220000}"/>
    <cellStyle name="Euro" xfId="2974" xr:uid="{00000000-0005-0000-0000-00002D220000}"/>
    <cellStyle name="Excel Built-in Comma [0]" xfId="10347" xr:uid="{00000000-0005-0000-0000-00002E220000}"/>
    <cellStyle name="Excel Built-in Normal" xfId="10348" xr:uid="{00000000-0005-0000-0000-00002F220000}"/>
    <cellStyle name="Excel Built-in Normal 2" xfId="10349" xr:uid="{00000000-0005-0000-0000-000030220000}"/>
    <cellStyle name="Explanatory Text 2" xfId="10350" xr:uid="{00000000-0005-0000-0000-000031220000}"/>
    <cellStyle name="Extensions" xfId="2975" xr:uid="{00000000-0005-0000-0000-000032220000}"/>
    <cellStyle name="f" xfId="2976" xr:uid="{00000000-0005-0000-0000-000033220000}"/>
    <cellStyle name="ƒ" xfId="2977" xr:uid="{00000000-0005-0000-0000-000034220000}"/>
    <cellStyle name="f_06.THOPkluongTINH LAI thang11-2007-2" xfId="10351" xr:uid="{00000000-0005-0000-0000-000035220000}"/>
    <cellStyle name="f_Book1" xfId="10352" xr:uid="{00000000-0005-0000-0000-000036220000}"/>
    <cellStyle name="ƒ_BQ-ELC LOC" xfId="2978" xr:uid="{00000000-0005-0000-0000-000037220000}"/>
    <cellStyle name="ƒ_BQ-ELC LOC_Nichirin ME Net (260608)" xfId="10353" xr:uid="{00000000-0005-0000-0000-000038220000}"/>
    <cellStyle name="ƒ_BQ-ELC LOC_Nichirin ME Net (260608)_Tender BOQ Inax Danang - Building Portion for Submision" xfId="10354" xr:uid="{00000000-0005-0000-0000-000039220000}"/>
    <cellStyle name="ƒ_BQ-ELC LOC_Proposal Summary -Main Building" xfId="2979" xr:uid="{00000000-0005-0000-0000-00003A220000}"/>
    <cellStyle name="ƒ_BQ-ELC LOC_Proposal Summary-Optional Cost" xfId="2980" xr:uid="{00000000-0005-0000-0000-00003B220000}"/>
    <cellStyle name="ƒ_BQ-elec-kiic4(D) " xfId="10355" xr:uid="{00000000-0005-0000-0000-00003C220000}"/>
    <cellStyle name="ƒ_BQ-Elect-Rev1-A" xfId="2981" xr:uid="{00000000-0005-0000-0000-00003D220000}"/>
    <cellStyle name="ƒ_BQ-Elect-Rev1-A_Nichirin ME Net (260608)" xfId="10356" xr:uid="{00000000-0005-0000-0000-00003E220000}"/>
    <cellStyle name="ƒ_BQ-Elect-Rev1-A_Nichirin ME Net (260608)_Tender BOQ Inax Danang - Building Portion for Submision" xfId="10357" xr:uid="{00000000-0005-0000-0000-00003F220000}"/>
    <cellStyle name="ƒ_BQ-Elect-Rev1-A_Proposal Summary -Main Building" xfId="2982" xr:uid="{00000000-0005-0000-0000-000040220000}"/>
    <cellStyle name="ƒ_BQ-Elect-Rev1-A_Proposal Summary-Optional Cost" xfId="2983" xr:uid="{00000000-0005-0000-0000-000041220000}"/>
    <cellStyle name="ƒ_BQ-Electric" xfId="2984" xr:uid="{00000000-0005-0000-0000-000042220000}"/>
    <cellStyle name="ƒ_BQ-Electric_BQ-ELC-R2" xfId="2985" xr:uid="{00000000-0005-0000-0000-000043220000}"/>
    <cellStyle name="ƒ_BQ-Electric_BQ-ELC-R2_Nichirin ME Net (260608)" xfId="10358" xr:uid="{00000000-0005-0000-0000-000044220000}"/>
    <cellStyle name="ƒ_BQ-Electric_BQ-ELC-R2_Nichirin ME Net (260608)_Tender BOQ Inax Danang - Building Portion for Submision" xfId="10359" xr:uid="{00000000-0005-0000-0000-000045220000}"/>
    <cellStyle name="ƒ_BQ-Electric_BQ-ELC-R2_Proposal Summary -Main Building" xfId="2986" xr:uid="{00000000-0005-0000-0000-000046220000}"/>
    <cellStyle name="ƒ_BQ-Electric_BQ-ELC-R2_Proposal Summary-Optional Cost" xfId="2987" xr:uid="{00000000-0005-0000-0000-000047220000}"/>
    <cellStyle name="ƒ_BQ-Electric_BQ-ELC-R2-VE" xfId="2988" xr:uid="{00000000-0005-0000-0000-000048220000}"/>
    <cellStyle name="ƒ_BQ-Electric_BQ-ELC-R2-VE_Nichirin ME Net (260608)" xfId="10360" xr:uid="{00000000-0005-0000-0000-000049220000}"/>
    <cellStyle name="ƒ_BQ-Electric_BQ-ELC-R2-VE_Nichirin ME Net (260608)_Tender BOQ Inax Danang - Building Portion for Submision" xfId="10361" xr:uid="{00000000-0005-0000-0000-00004A220000}"/>
    <cellStyle name="ƒ_BQ-Electric_BQ-ELC-R2-VE_Proposal Summary -Main Building" xfId="2989" xr:uid="{00000000-0005-0000-0000-00004B220000}"/>
    <cellStyle name="ƒ_BQ-Electric_BQ-ELC-R2-VE_Proposal Summary-Optional Cost" xfId="2990" xr:uid="{00000000-0005-0000-0000-00004C220000}"/>
    <cellStyle name="ƒ_BQ-Electric_BQ-ELC-VE" xfId="2991" xr:uid="{00000000-0005-0000-0000-00004D220000}"/>
    <cellStyle name="ƒ_BQ-Electric_BQ-ELC-VE_Final - BQ Apart-Net" xfId="2992" xr:uid="{00000000-0005-0000-0000-00004E220000}"/>
    <cellStyle name="ƒ_BQ-Electric_BQ-ELC-VE_Final - BQ Apart-Net_Nichirin ME Net (260608)" xfId="10362" xr:uid="{00000000-0005-0000-0000-00004F220000}"/>
    <cellStyle name="ƒ_BQ-Electric_BQ-ELC-VE_Final - BQ Apart-Net_Nichirin ME Net (260608)_Tender BOQ Inax Danang - Building Portion for Submision" xfId="10363" xr:uid="{00000000-0005-0000-0000-000050220000}"/>
    <cellStyle name="ƒ_BQ-Electric_BQ-ELC-VE_Final - BQ Apart-Net_Proposal Summary -Main Building" xfId="2993" xr:uid="{00000000-0005-0000-0000-000051220000}"/>
    <cellStyle name="ƒ_BQ-Electric_BQ-ELC-VE_Final - BQ Apart-Net_Proposal Summary-Optional Cost" xfId="2994" xr:uid="{00000000-0005-0000-0000-000052220000}"/>
    <cellStyle name="ƒ_BQ-Electric_BQ-ELC-VE_Nichirin ME Net (260608)" xfId="10364" xr:uid="{00000000-0005-0000-0000-000053220000}"/>
    <cellStyle name="ƒ_BQ-Electric_BQ-ELC-VE_Nichirin ME Net (260608)_Tender BOQ Inax Danang - Building Portion for Submision" xfId="10365" xr:uid="{00000000-0005-0000-0000-000054220000}"/>
    <cellStyle name="ƒ_BQ-Electric_BQ-ELC-VE_Proposal Summary -Main Building" xfId="2995" xr:uid="{00000000-0005-0000-0000-000055220000}"/>
    <cellStyle name="ƒ_BQ-Electric_BQ-ELC-VE_Proposal Summary-Optional Cost" xfId="2996" xr:uid="{00000000-0005-0000-0000-000056220000}"/>
    <cellStyle name="ƒ_BQ-Electric_Nichirin ME Net (260608)" xfId="10366" xr:uid="{00000000-0005-0000-0000-000057220000}"/>
    <cellStyle name="ƒ_BQ-Electric_Nichirin ME Net (260608)_Tender BOQ Inax Danang - Building Portion for Submision" xfId="10367" xr:uid="{00000000-0005-0000-0000-000058220000}"/>
    <cellStyle name="ƒ_BQ-Electric_Proposal Summary -Main Building" xfId="2997" xr:uid="{00000000-0005-0000-0000-000059220000}"/>
    <cellStyle name="ƒ_BQ-Electric_Proposal Summary-Optional Cost" xfId="2998" xr:uid="{00000000-0005-0000-0000-00005A220000}"/>
    <cellStyle name="ƒ_BQ-Electric_shts-me(22Apr04)R2(26Apr04)" xfId="2999" xr:uid="{00000000-0005-0000-0000-00005B220000}"/>
    <cellStyle name="ƒ_BQ-Electric_shts-me(22Apr04)R2(26Apr04)_Nichirin ME Net (260608)" xfId="10368" xr:uid="{00000000-0005-0000-0000-00005C220000}"/>
    <cellStyle name="ƒ_BQ-Electric_shts-me(22Apr04)R2(26Apr04)_Nichirin ME Net (260608)_Tender BOQ Inax Danang - Building Portion for Submision" xfId="10369" xr:uid="{00000000-0005-0000-0000-00005D220000}"/>
    <cellStyle name="ƒ_BQ-Electric_shts-me(22Apr04)R2(26Apr04)_Proposal Summary -Main Building" xfId="3000" xr:uid="{00000000-0005-0000-0000-00005E220000}"/>
    <cellStyle name="ƒ_BQ-Electric_shts-me(22Apr04)R2(26Apr04)_Proposal Summary-Optional Cost" xfId="3001" xr:uid="{00000000-0005-0000-0000-00005F220000}"/>
    <cellStyle name="ƒ_BQ-Electric_shts-me(22Apr04)R3(29Apr04)ORI-Inv" xfId="3002" xr:uid="{00000000-0005-0000-0000-000060220000}"/>
    <cellStyle name="ƒ_BQ-Electric_shts-me(22Apr04)R3(29Apr04)ORI-Inv_Nichirin ME Net (260608)" xfId="10370" xr:uid="{00000000-0005-0000-0000-000061220000}"/>
    <cellStyle name="ƒ_BQ-Electric_shts-me(22Apr04)R3(29Apr04)ORI-Inv_Nichirin ME Net (260608)_Tender BOQ Inax Danang - Building Portion for Submision" xfId="10371" xr:uid="{00000000-0005-0000-0000-000062220000}"/>
    <cellStyle name="ƒ_BQ-Electric_shts-me(22Apr04)R3(29Apr04)ORI-Inv_Proposal Summary -Main Building" xfId="3003" xr:uid="{00000000-0005-0000-0000-000063220000}"/>
    <cellStyle name="ƒ_BQ-Electric_shts-me(22Apr04)R3(29Apr04)ORI-Inv_Proposal Summary-Optional Cost" xfId="3004" xr:uid="{00000000-0005-0000-0000-000064220000}"/>
    <cellStyle name="ƒ_BQ-Electric_ts-me(17Apr04)" xfId="3005" xr:uid="{00000000-0005-0000-0000-000065220000}"/>
    <cellStyle name="ƒ_BQ-Electric_ts-me(17Apr04)_Nichirin ME Net (260608)" xfId="10372" xr:uid="{00000000-0005-0000-0000-000066220000}"/>
    <cellStyle name="ƒ_BQ-Electric_ts-me(17Apr04)_Nichirin ME Net (260608)_Tender BOQ Inax Danang - Building Portion for Submision" xfId="10373" xr:uid="{00000000-0005-0000-0000-000067220000}"/>
    <cellStyle name="ƒ_BQ-Electric_ts-me(17Apr04)_Proposal Summary -Main Building" xfId="3006" xr:uid="{00000000-0005-0000-0000-000068220000}"/>
    <cellStyle name="ƒ_BQ-Electric_ts-me(17Apr04)_Proposal Summary-Optional Cost" xfId="3007" xr:uid="{00000000-0005-0000-0000-000069220000}"/>
    <cellStyle name="f_DADT-16-11" xfId="10374" xr:uid="{00000000-0005-0000-0000-00006A220000}"/>
    <cellStyle name="f_dtK0-K3 _22_11_07" xfId="10375" xr:uid="{00000000-0005-0000-0000-00006B220000}"/>
    <cellStyle name="f_DTKScamcocMT-Cantho" xfId="10376" xr:uid="{00000000-0005-0000-0000-00006C220000}"/>
    <cellStyle name="f_DTKSTK MT-CT" xfId="10377" xr:uid="{00000000-0005-0000-0000-00006D220000}"/>
    <cellStyle name="f_KL HOTHU" xfId="10378" xr:uid="{00000000-0005-0000-0000-00006E220000}"/>
    <cellStyle name="f_KL nen_s" xfId="10379" xr:uid="{00000000-0005-0000-0000-00006F220000}"/>
    <cellStyle name="ƒ_Nichirin ME Net (260608)" xfId="10380" xr:uid="{00000000-0005-0000-0000-000070220000}"/>
    <cellStyle name="ƒ_Nichirin ME Net (260608)_Tender BOQ Inax Danang - Building Portion for Submision" xfId="10381" xr:uid="{00000000-0005-0000-0000-000071220000}"/>
    <cellStyle name="f_pkhai-kl-8" xfId="10382" xr:uid="{00000000-0005-0000-0000-000072220000}"/>
    <cellStyle name="ƒ_Proposal Summary -Main Building" xfId="3008" xr:uid="{00000000-0005-0000-0000-000073220000}"/>
    <cellStyle name="ƒ_Proposal Summary-Optional Cost" xfId="3009" xr:uid="{00000000-0005-0000-0000-000074220000}"/>
    <cellStyle name="F2" xfId="3010" xr:uid="{00000000-0005-0000-0000-000075220000}"/>
    <cellStyle name="F3" xfId="3011" xr:uid="{00000000-0005-0000-0000-000076220000}"/>
    <cellStyle name="F4" xfId="3012" xr:uid="{00000000-0005-0000-0000-000077220000}"/>
    <cellStyle name="F5" xfId="3013" xr:uid="{00000000-0005-0000-0000-000078220000}"/>
    <cellStyle name="F6" xfId="3014" xr:uid="{00000000-0005-0000-0000-000079220000}"/>
    <cellStyle name="F7" xfId="3015" xr:uid="{00000000-0005-0000-0000-00007A220000}"/>
    <cellStyle name="F8" xfId="3016" xr:uid="{00000000-0005-0000-0000-00007B220000}"/>
    <cellStyle name="Fijo" xfId="3017" xr:uid="{00000000-0005-0000-0000-00007C220000}"/>
    <cellStyle name="Financiero" xfId="3018" xr:uid="{00000000-0005-0000-0000-00007D220000}"/>
    <cellStyle name="Fixed" xfId="3019" xr:uid="{00000000-0005-0000-0000-00007E220000}"/>
    <cellStyle name="ƒnƒCƒp[ƒŠƒ“ƒN" xfId="3020" xr:uid="{00000000-0005-0000-0000-00007F220000}"/>
    <cellStyle name="font aptima9" xfId="10383" xr:uid="{00000000-0005-0000-0000-000080220000}"/>
    <cellStyle name="Font Britannic16" xfId="3021" xr:uid="{00000000-0005-0000-0000-000081220000}"/>
    <cellStyle name="Font Britannic18" xfId="3022" xr:uid="{00000000-0005-0000-0000-000082220000}"/>
    <cellStyle name="Font CenturyCond 18" xfId="3023" xr:uid="{00000000-0005-0000-0000-000083220000}"/>
    <cellStyle name="Font Cond20" xfId="3024" xr:uid="{00000000-0005-0000-0000-000084220000}"/>
    <cellStyle name="Font LucidaSans16" xfId="3025" xr:uid="{00000000-0005-0000-0000-000085220000}"/>
    <cellStyle name="Font NewCenturyCond18" xfId="3026" xr:uid="{00000000-0005-0000-0000-000086220000}"/>
    <cellStyle name="Font Ottawa14" xfId="3027" xr:uid="{00000000-0005-0000-0000-000087220000}"/>
    <cellStyle name="Font Ottawa16" xfId="3028" xr:uid="{00000000-0005-0000-0000-000088220000}"/>
    <cellStyle name="Formulas" xfId="3029" xr:uid="{00000000-0005-0000-0000-000089220000}"/>
    <cellStyle name="Ghi chú" xfId="10384" xr:uid="{00000000-0005-0000-0000-00008A220000}"/>
    <cellStyle name="Good 2" xfId="10387" xr:uid="{00000000-0005-0000-0000-00008B220000}"/>
    <cellStyle name="Grey" xfId="3032" xr:uid="{00000000-0005-0000-0000-00008C220000}"/>
    <cellStyle name="Grey 2" xfId="10388" xr:uid="{00000000-0005-0000-0000-00008D220000}"/>
    <cellStyle name="Grey_BoQ VC2 OP1_15-8-2008" xfId="10389" xr:uid="{00000000-0005-0000-0000-00008E220000}"/>
    <cellStyle name="Group" xfId="3033" xr:uid="{00000000-0005-0000-0000-00008F220000}"/>
    <cellStyle name="Grp_3" xfId="10390" xr:uid="{00000000-0005-0000-0000-000090220000}"/>
    <cellStyle name="gia" xfId="3030" xr:uid="{00000000-0005-0000-0000-000091220000}"/>
    <cellStyle name="GIA-MOI" xfId="3031" xr:uid="{00000000-0005-0000-0000-000092220000}"/>
    <cellStyle name="GIA-MOI 2" xfId="10385" xr:uid="{00000000-0005-0000-0000-000093220000}"/>
    <cellStyle name="GIA-MOI_BoQ VC2 OP1_15-8-2008" xfId="10386" xr:uid="{00000000-0005-0000-0000-000094220000}"/>
    <cellStyle name="H" xfId="3034" xr:uid="{00000000-0005-0000-0000-000095220000}"/>
    <cellStyle name="H_D-A-VU" xfId="3035" xr:uid="{00000000-0005-0000-0000-000096220000}"/>
    <cellStyle name="H_HSTHAU" xfId="3036" xr:uid="{00000000-0005-0000-0000-000097220000}"/>
    <cellStyle name="H_QL BV du toan Biet thu-sap xep" xfId="10391" xr:uid="{00000000-0005-0000-0000-000098220000}"/>
    <cellStyle name="H_TH kinh phi hang rao toan DA (version 1)" xfId="10392" xr:uid="{00000000-0005-0000-0000-000099220000}"/>
    <cellStyle name="H1" xfId="10393" xr:uid="{00000000-0005-0000-0000-00009A220000}"/>
    <cellStyle name="H2" xfId="10394" xr:uid="{00000000-0005-0000-0000-00009B220000}"/>
    <cellStyle name="ha" xfId="3037" xr:uid="{00000000-0005-0000-0000-00009C220000}"/>
    <cellStyle name="HATAKE" xfId="10395" xr:uid="{00000000-0005-0000-0000-00009D220000}"/>
    <cellStyle name="Head" xfId="10396" xr:uid="{00000000-0005-0000-0000-00009E220000}"/>
    <cellStyle name="Head 1" xfId="3038" xr:uid="{00000000-0005-0000-0000-00009F220000}"/>
    <cellStyle name="head1" xfId="10397" xr:uid="{00000000-0005-0000-0000-0000A0220000}"/>
    <cellStyle name="HEADER" xfId="3039" xr:uid="{00000000-0005-0000-0000-0000A1220000}"/>
    <cellStyle name="Header1" xfId="3040" xr:uid="{00000000-0005-0000-0000-0000A2220000}"/>
    <cellStyle name="Header1 2" xfId="10398" xr:uid="{00000000-0005-0000-0000-0000A3220000}"/>
    <cellStyle name="Header2" xfId="3041" xr:uid="{00000000-0005-0000-0000-0000A4220000}"/>
    <cellStyle name="Header2 10" xfId="10399" xr:uid="{00000000-0005-0000-0000-0000A5220000}"/>
    <cellStyle name="Header2 11" xfId="10400" xr:uid="{00000000-0005-0000-0000-0000A6220000}"/>
    <cellStyle name="Header2 12" xfId="10401" xr:uid="{00000000-0005-0000-0000-0000A7220000}"/>
    <cellStyle name="Header2 13" xfId="10402" xr:uid="{00000000-0005-0000-0000-0000A8220000}"/>
    <cellStyle name="Header2 14" xfId="10403" xr:uid="{00000000-0005-0000-0000-0000A9220000}"/>
    <cellStyle name="Header2 15" xfId="10404" xr:uid="{00000000-0005-0000-0000-0000AA220000}"/>
    <cellStyle name="Header2 16" xfId="10405" xr:uid="{00000000-0005-0000-0000-0000AB220000}"/>
    <cellStyle name="Header2 2" xfId="10406" xr:uid="{00000000-0005-0000-0000-0000AC220000}"/>
    <cellStyle name="Header2 3" xfId="10407" xr:uid="{00000000-0005-0000-0000-0000AD220000}"/>
    <cellStyle name="Header2 4" xfId="10408" xr:uid="{00000000-0005-0000-0000-0000AE220000}"/>
    <cellStyle name="Header2 5" xfId="10409" xr:uid="{00000000-0005-0000-0000-0000AF220000}"/>
    <cellStyle name="Header2 6" xfId="10410" xr:uid="{00000000-0005-0000-0000-0000B0220000}"/>
    <cellStyle name="Header2 7" xfId="10411" xr:uid="{00000000-0005-0000-0000-0000B1220000}"/>
    <cellStyle name="Header2 8" xfId="10412" xr:uid="{00000000-0005-0000-0000-0000B2220000}"/>
    <cellStyle name="Header2 9" xfId="10413" xr:uid="{00000000-0005-0000-0000-0000B3220000}"/>
    <cellStyle name="Heading 1 2" xfId="10414" xr:uid="{00000000-0005-0000-0000-0000B4220000}"/>
    <cellStyle name="Heading 2 2" xfId="10415" xr:uid="{00000000-0005-0000-0000-0000B5220000}"/>
    <cellStyle name="Heading 3 2" xfId="10416" xr:uid="{00000000-0005-0000-0000-0000B6220000}"/>
    <cellStyle name="Heading 4 2" xfId="10417" xr:uid="{00000000-0005-0000-0000-0000B7220000}"/>
    <cellStyle name="HEADING1" xfId="3042" xr:uid="{00000000-0005-0000-0000-0000B8220000}"/>
    <cellStyle name="Heading1 1" xfId="10418" xr:uid="{00000000-0005-0000-0000-0000B9220000}"/>
    <cellStyle name="Heading1_ CAU 3_2 LAP LAI DA" xfId="10419" xr:uid="{00000000-0005-0000-0000-0000BA220000}"/>
    <cellStyle name="HEADING2" xfId="3043" xr:uid="{00000000-0005-0000-0000-0000BB220000}"/>
    <cellStyle name="HEADINGS" xfId="3044" xr:uid="{00000000-0005-0000-0000-0000BC220000}"/>
    <cellStyle name="HEADINGSTOP" xfId="3045" xr:uid="{00000000-0005-0000-0000-0000BD220000}"/>
    <cellStyle name="headoption" xfId="3046" xr:uid="{00000000-0005-0000-0000-0000BE220000}"/>
    <cellStyle name="Helv8_PFD4.XLS" xfId="10420" xr:uid="{00000000-0005-0000-0000-0000BF220000}"/>
    <cellStyle name="HIDE" xfId="3047" xr:uid="{00000000-0005-0000-0000-0000C0220000}"/>
    <cellStyle name="hiep1" xfId="10421" xr:uid="{00000000-0005-0000-0000-0000C1220000}"/>
    <cellStyle name="Hoa-Scholl" xfId="3048" xr:uid="{00000000-0005-0000-0000-0000C2220000}"/>
    <cellStyle name="HUY" xfId="3049" xr:uid="{00000000-0005-0000-0000-0000C3220000}"/>
    <cellStyle name="Hyperlink 2" xfId="3050" xr:uid="{00000000-0005-0000-0000-0000C4220000}"/>
    <cellStyle name="i phÝ kh¸c_B¶ng 2" xfId="3051" xr:uid="{00000000-0005-0000-0000-0000C5220000}"/>
    <cellStyle name="I.3" xfId="3052" xr:uid="{00000000-0005-0000-0000-0000C6220000}"/>
    <cellStyle name="i·0" xfId="3053" xr:uid="{00000000-0005-0000-0000-0000C7220000}"/>
    <cellStyle name="_x0001_í½?" xfId="3054" xr:uid="{00000000-0005-0000-0000-0000C8220000}"/>
    <cellStyle name="ï-¾È»ê_BiÓu TB" xfId="3055" xr:uid="{00000000-0005-0000-0000-0000C9220000}"/>
    <cellStyle name="_x0001_íå_x001b_ô " xfId="3056" xr:uid="{00000000-0005-0000-0000-0000CA220000}"/>
    <cellStyle name="_x0001_íå_x001b_ô_" xfId="3057" xr:uid="{00000000-0005-0000-0000-0000CB220000}"/>
    <cellStyle name="Input [yellow]" xfId="3058" xr:uid="{00000000-0005-0000-0000-0000CC220000}"/>
    <cellStyle name="Input 10" xfId="10422" xr:uid="{00000000-0005-0000-0000-0000CD220000}"/>
    <cellStyle name="Input 11" xfId="10423" xr:uid="{00000000-0005-0000-0000-0000CE220000}"/>
    <cellStyle name="Input 12" xfId="10424" xr:uid="{00000000-0005-0000-0000-0000CF220000}"/>
    <cellStyle name="Input 13" xfId="10425" xr:uid="{00000000-0005-0000-0000-0000D0220000}"/>
    <cellStyle name="Input 14" xfId="10426" xr:uid="{00000000-0005-0000-0000-0000D1220000}"/>
    <cellStyle name="Input 15" xfId="10427" xr:uid="{00000000-0005-0000-0000-0000D2220000}"/>
    <cellStyle name="Input 16" xfId="10428" xr:uid="{00000000-0005-0000-0000-0000D3220000}"/>
    <cellStyle name="Input 17" xfId="10429" xr:uid="{00000000-0005-0000-0000-0000D4220000}"/>
    <cellStyle name="Input 18" xfId="10430" xr:uid="{00000000-0005-0000-0000-0000D5220000}"/>
    <cellStyle name="Input 19" xfId="10431" xr:uid="{00000000-0005-0000-0000-0000D6220000}"/>
    <cellStyle name="Input 2" xfId="3059" xr:uid="{00000000-0005-0000-0000-0000D7220000}"/>
    <cellStyle name="Input 20" xfId="10432" xr:uid="{00000000-0005-0000-0000-0000D8220000}"/>
    <cellStyle name="Input 21" xfId="10433" xr:uid="{00000000-0005-0000-0000-0000D9220000}"/>
    <cellStyle name="Input 22" xfId="10434" xr:uid="{00000000-0005-0000-0000-0000DA220000}"/>
    <cellStyle name="Input 23" xfId="10435" xr:uid="{00000000-0005-0000-0000-0000DB220000}"/>
    <cellStyle name="Input 24" xfId="10436" xr:uid="{00000000-0005-0000-0000-0000DC220000}"/>
    <cellStyle name="Input 25" xfId="10437" xr:uid="{00000000-0005-0000-0000-0000DD220000}"/>
    <cellStyle name="Input 26" xfId="10438" xr:uid="{00000000-0005-0000-0000-0000DE220000}"/>
    <cellStyle name="Input 27" xfId="10439" xr:uid="{00000000-0005-0000-0000-0000DF220000}"/>
    <cellStyle name="Input 28" xfId="10440" xr:uid="{00000000-0005-0000-0000-0000E0220000}"/>
    <cellStyle name="Input 3" xfId="10441" xr:uid="{00000000-0005-0000-0000-0000E1220000}"/>
    <cellStyle name="Input 4" xfId="10442" xr:uid="{00000000-0005-0000-0000-0000E2220000}"/>
    <cellStyle name="Input 5" xfId="10443" xr:uid="{00000000-0005-0000-0000-0000E3220000}"/>
    <cellStyle name="Input 6" xfId="10444" xr:uid="{00000000-0005-0000-0000-0000E4220000}"/>
    <cellStyle name="Input 7" xfId="10445" xr:uid="{00000000-0005-0000-0000-0000E5220000}"/>
    <cellStyle name="Input 8" xfId="10446" xr:uid="{00000000-0005-0000-0000-0000E6220000}"/>
    <cellStyle name="Input 9" xfId="10447" xr:uid="{00000000-0005-0000-0000-0000E7220000}"/>
    <cellStyle name="Input Cells" xfId="3060" xr:uid="{00000000-0005-0000-0000-0000E8220000}"/>
    <cellStyle name="invoice 8_g1" xfId="3061" xr:uid="{00000000-0005-0000-0000-0000E9220000}"/>
    <cellStyle name="k" xfId="3062" xr:uid="{00000000-0005-0000-0000-0000EA220000}"/>
    <cellStyle name="k_TONG HOP KINH PHI" xfId="10448" xr:uid="{00000000-0005-0000-0000-0000EB220000}"/>
    <cellStyle name="k_ÿÿÿÿÿ" xfId="10449" xr:uid="{00000000-0005-0000-0000-0000EC220000}"/>
    <cellStyle name="k_ÿÿÿÿÿ_1" xfId="10450" xr:uid="{00000000-0005-0000-0000-0000ED220000}"/>
    <cellStyle name="k_ÿÿÿÿÿ_2" xfId="10451" xr:uid="{00000000-0005-0000-0000-0000EE220000}"/>
    <cellStyle name="k1" xfId="3063" xr:uid="{00000000-0005-0000-0000-0000EF220000}"/>
    <cellStyle name="KENGANG" xfId="3064" xr:uid="{00000000-0005-0000-0000-0000F0220000}"/>
    <cellStyle name="Kien1" xfId="3068" xr:uid="{00000000-0005-0000-0000-0000F1220000}"/>
    <cellStyle name="KL" xfId="3069" xr:uid="{00000000-0005-0000-0000-0000F2220000}"/>
    <cellStyle name="KLBXUNG" xfId="3070" xr:uid="{00000000-0005-0000-0000-0000F3220000}"/>
    <cellStyle name="kh¸c_Bang Chi tieu" xfId="3065" xr:uid="{00000000-0005-0000-0000-0000F4220000}"/>
    <cellStyle name="khanh" xfId="3066" xr:uid="{00000000-0005-0000-0000-0000F5220000}"/>
    <cellStyle name="KHUNG" xfId="3067" xr:uid="{00000000-0005-0000-0000-0000F6220000}"/>
    <cellStyle name="L`" xfId="10452" xr:uid="{00000000-0005-0000-0000-0000F7220000}"/>
    <cellStyle name="Labels - Style3" xfId="3071" xr:uid="{00000000-0005-0000-0000-0000F8220000}"/>
    <cellStyle name="Ledger 17 x 11 in" xfId="3072" xr:uid="{00000000-0005-0000-0000-0000F9220000}"/>
    <cellStyle name="Ledger 17 x 11 in 2" xfId="3073" xr:uid="{00000000-0005-0000-0000-0000FA220000}"/>
    <cellStyle name="Ledger 17 x 11 in_007a-Cost Plan+BASEMENT+Ver00a+24+08+07" xfId="3074" xr:uid="{00000000-0005-0000-0000-0000FB220000}"/>
    <cellStyle name="left" xfId="3075" xr:uid="{00000000-0005-0000-0000-0000FC220000}"/>
    <cellStyle name="Lien hypertexte" xfId="3076" xr:uid="{00000000-0005-0000-0000-0000FD220000}"/>
    <cellStyle name="Line" xfId="3077" xr:uid="{00000000-0005-0000-0000-0000FE220000}"/>
    <cellStyle name="Link Currency (0)" xfId="3079" xr:uid="{00000000-0005-0000-0000-0000FF220000}"/>
    <cellStyle name="Link Currency (0) 10" xfId="3080" xr:uid="{00000000-0005-0000-0000-000000230000}"/>
    <cellStyle name="Link Currency (0) 11" xfId="3081" xr:uid="{00000000-0005-0000-0000-000001230000}"/>
    <cellStyle name="Link Currency (0) 12" xfId="3082" xr:uid="{00000000-0005-0000-0000-000002230000}"/>
    <cellStyle name="Link Currency (0) 13" xfId="3083" xr:uid="{00000000-0005-0000-0000-000003230000}"/>
    <cellStyle name="Link Currency (0) 14" xfId="3084" xr:uid="{00000000-0005-0000-0000-000004230000}"/>
    <cellStyle name="Link Currency (0) 15" xfId="3085" xr:uid="{00000000-0005-0000-0000-000005230000}"/>
    <cellStyle name="Link Currency (0) 16" xfId="3086" xr:uid="{00000000-0005-0000-0000-000006230000}"/>
    <cellStyle name="Link Currency (0) 17" xfId="3087" xr:uid="{00000000-0005-0000-0000-000007230000}"/>
    <cellStyle name="Link Currency (0) 18" xfId="3088" xr:uid="{00000000-0005-0000-0000-000008230000}"/>
    <cellStyle name="Link Currency (0) 19" xfId="3089" xr:uid="{00000000-0005-0000-0000-000009230000}"/>
    <cellStyle name="Link Currency (0) 2" xfId="3090" xr:uid="{00000000-0005-0000-0000-00000A230000}"/>
    <cellStyle name="Link Currency (0) 20" xfId="3091" xr:uid="{00000000-0005-0000-0000-00000B230000}"/>
    <cellStyle name="Link Currency (0) 21" xfId="3092" xr:uid="{00000000-0005-0000-0000-00000C230000}"/>
    <cellStyle name="Link Currency (0) 22" xfId="3093" xr:uid="{00000000-0005-0000-0000-00000D230000}"/>
    <cellStyle name="Link Currency (0) 23" xfId="3094" xr:uid="{00000000-0005-0000-0000-00000E230000}"/>
    <cellStyle name="Link Currency (0) 24" xfId="3095" xr:uid="{00000000-0005-0000-0000-00000F230000}"/>
    <cellStyle name="Link Currency (0) 25" xfId="3096" xr:uid="{00000000-0005-0000-0000-000010230000}"/>
    <cellStyle name="Link Currency (0) 26" xfId="3097" xr:uid="{00000000-0005-0000-0000-000011230000}"/>
    <cellStyle name="Link Currency (0) 27" xfId="3098" xr:uid="{00000000-0005-0000-0000-000012230000}"/>
    <cellStyle name="Link Currency (0) 28" xfId="3099" xr:uid="{00000000-0005-0000-0000-000013230000}"/>
    <cellStyle name="Link Currency (0) 29" xfId="3100" xr:uid="{00000000-0005-0000-0000-000014230000}"/>
    <cellStyle name="Link Currency (0) 3" xfId="3101" xr:uid="{00000000-0005-0000-0000-000015230000}"/>
    <cellStyle name="Link Currency (0) 30" xfId="3102" xr:uid="{00000000-0005-0000-0000-000016230000}"/>
    <cellStyle name="Link Currency (0) 31" xfId="3103" xr:uid="{00000000-0005-0000-0000-000017230000}"/>
    <cellStyle name="Link Currency (0) 32" xfId="3104" xr:uid="{00000000-0005-0000-0000-000018230000}"/>
    <cellStyle name="Link Currency (0) 33" xfId="3105" xr:uid="{00000000-0005-0000-0000-000019230000}"/>
    <cellStyle name="Link Currency (0) 34" xfId="3106" xr:uid="{00000000-0005-0000-0000-00001A230000}"/>
    <cellStyle name="Link Currency (0) 35" xfId="3107" xr:uid="{00000000-0005-0000-0000-00001B230000}"/>
    <cellStyle name="Link Currency (0) 36" xfId="3108" xr:uid="{00000000-0005-0000-0000-00001C230000}"/>
    <cellStyle name="Link Currency (0) 37" xfId="3109" xr:uid="{00000000-0005-0000-0000-00001D230000}"/>
    <cellStyle name="Link Currency (0) 38" xfId="3110" xr:uid="{00000000-0005-0000-0000-00001E230000}"/>
    <cellStyle name="Link Currency (0) 39" xfId="3111" xr:uid="{00000000-0005-0000-0000-00001F230000}"/>
    <cellStyle name="Link Currency (0) 4" xfId="3112" xr:uid="{00000000-0005-0000-0000-000020230000}"/>
    <cellStyle name="Link Currency (0) 40" xfId="3113" xr:uid="{00000000-0005-0000-0000-000021230000}"/>
    <cellStyle name="Link Currency (0) 41" xfId="3114" xr:uid="{00000000-0005-0000-0000-000022230000}"/>
    <cellStyle name="Link Currency (0) 42" xfId="3115" xr:uid="{00000000-0005-0000-0000-000023230000}"/>
    <cellStyle name="Link Currency (0) 5" xfId="3116" xr:uid="{00000000-0005-0000-0000-000024230000}"/>
    <cellStyle name="Link Currency (0) 6" xfId="3117" xr:uid="{00000000-0005-0000-0000-000025230000}"/>
    <cellStyle name="Link Currency (0) 7" xfId="3118" xr:uid="{00000000-0005-0000-0000-000026230000}"/>
    <cellStyle name="Link Currency (0) 8" xfId="3119" xr:uid="{00000000-0005-0000-0000-000027230000}"/>
    <cellStyle name="Link Currency (0) 9" xfId="3120" xr:uid="{00000000-0005-0000-0000-000028230000}"/>
    <cellStyle name="Link Currency (2)" xfId="3121" xr:uid="{00000000-0005-0000-0000-000029230000}"/>
    <cellStyle name="Link Currency (2) 10" xfId="3122" xr:uid="{00000000-0005-0000-0000-00002A230000}"/>
    <cellStyle name="Link Currency (2) 11" xfId="3123" xr:uid="{00000000-0005-0000-0000-00002B230000}"/>
    <cellStyle name="Link Currency (2) 12" xfId="3124" xr:uid="{00000000-0005-0000-0000-00002C230000}"/>
    <cellStyle name="Link Currency (2) 13" xfId="3125" xr:uid="{00000000-0005-0000-0000-00002D230000}"/>
    <cellStyle name="Link Currency (2) 14" xfId="3126" xr:uid="{00000000-0005-0000-0000-00002E230000}"/>
    <cellStyle name="Link Currency (2) 15" xfId="3127" xr:uid="{00000000-0005-0000-0000-00002F230000}"/>
    <cellStyle name="Link Currency (2) 16" xfId="3128" xr:uid="{00000000-0005-0000-0000-000030230000}"/>
    <cellStyle name="Link Currency (2) 17" xfId="3129" xr:uid="{00000000-0005-0000-0000-000031230000}"/>
    <cellStyle name="Link Currency (2) 18" xfId="3130" xr:uid="{00000000-0005-0000-0000-000032230000}"/>
    <cellStyle name="Link Currency (2) 19" xfId="3131" xr:uid="{00000000-0005-0000-0000-000033230000}"/>
    <cellStyle name="Link Currency (2) 2" xfId="3132" xr:uid="{00000000-0005-0000-0000-000034230000}"/>
    <cellStyle name="Link Currency (2) 20" xfId="3133" xr:uid="{00000000-0005-0000-0000-000035230000}"/>
    <cellStyle name="Link Currency (2) 21" xfId="3134" xr:uid="{00000000-0005-0000-0000-000036230000}"/>
    <cellStyle name="Link Currency (2) 22" xfId="3135" xr:uid="{00000000-0005-0000-0000-000037230000}"/>
    <cellStyle name="Link Currency (2) 23" xfId="3136" xr:uid="{00000000-0005-0000-0000-000038230000}"/>
    <cellStyle name="Link Currency (2) 24" xfId="3137" xr:uid="{00000000-0005-0000-0000-000039230000}"/>
    <cellStyle name="Link Currency (2) 25" xfId="3138" xr:uid="{00000000-0005-0000-0000-00003A230000}"/>
    <cellStyle name="Link Currency (2) 26" xfId="3139" xr:uid="{00000000-0005-0000-0000-00003B230000}"/>
    <cellStyle name="Link Currency (2) 27" xfId="3140" xr:uid="{00000000-0005-0000-0000-00003C230000}"/>
    <cellStyle name="Link Currency (2) 28" xfId="3141" xr:uid="{00000000-0005-0000-0000-00003D230000}"/>
    <cellStyle name="Link Currency (2) 29" xfId="3142" xr:uid="{00000000-0005-0000-0000-00003E230000}"/>
    <cellStyle name="Link Currency (2) 3" xfId="3143" xr:uid="{00000000-0005-0000-0000-00003F230000}"/>
    <cellStyle name="Link Currency (2) 30" xfId="3144" xr:uid="{00000000-0005-0000-0000-000040230000}"/>
    <cellStyle name="Link Currency (2) 31" xfId="3145" xr:uid="{00000000-0005-0000-0000-000041230000}"/>
    <cellStyle name="Link Currency (2) 32" xfId="3146" xr:uid="{00000000-0005-0000-0000-000042230000}"/>
    <cellStyle name="Link Currency (2) 33" xfId="3147" xr:uid="{00000000-0005-0000-0000-000043230000}"/>
    <cellStyle name="Link Currency (2) 34" xfId="3148" xr:uid="{00000000-0005-0000-0000-000044230000}"/>
    <cellStyle name="Link Currency (2) 35" xfId="3149" xr:uid="{00000000-0005-0000-0000-000045230000}"/>
    <cellStyle name="Link Currency (2) 36" xfId="3150" xr:uid="{00000000-0005-0000-0000-000046230000}"/>
    <cellStyle name="Link Currency (2) 37" xfId="3151" xr:uid="{00000000-0005-0000-0000-000047230000}"/>
    <cellStyle name="Link Currency (2) 38" xfId="3152" xr:uid="{00000000-0005-0000-0000-000048230000}"/>
    <cellStyle name="Link Currency (2) 39" xfId="3153" xr:uid="{00000000-0005-0000-0000-000049230000}"/>
    <cellStyle name="Link Currency (2) 4" xfId="3154" xr:uid="{00000000-0005-0000-0000-00004A230000}"/>
    <cellStyle name="Link Currency (2) 40" xfId="3155" xr:uid="{00000000-0005-0000-0000-00004B230000}"/>
    <cellStyle name="Link Currency (2) 41" xfId="3156" xr:uid="{00000000-0005-0000-0000-00004C230000}"/>
    <cellStyle name="Link Currency (2) 42" xfId="3157" xr:uid="{00000000-0005-0000-0000-00004D230000}"/>
    <cellStyle name="Link Currency (2) 5" xfId="3158" xr:uid="{00000000-0005-0000-0000-00004E230000}"/>
    <cellStyle name="Link Currency (2) 6" xfId="3159" xr:uid="{00000000-0005-0000-0000-00004F230000}"/>
    <cellStyle name="Link Currency (2) 7" xfId="3160" xr:uid="{00000000-0005-0000-0000-000050230000}"/>
    <cellStyle name="Link Currency (2) 8" xfId="3161" xr:uid="{00000000-0005-0000-0000-000051230000}"/>
    <cellStyle name="Link Currency (2) 9" xfId="3162" xr:uid="{00000000-0005-0000-0000-000052230000}"/>
    <cellStyle name="Link Units (0)" xfId="3163" xr:uid="{00000000-0005-0000-0000-000053230000}"/>
    <cellStyle name="Link Units (0) 10" xfId="3164" xr:uid="{00000000-0005-0000-0000-000054230000}"/>
    <cellStyle name="Link Units (0) 11" xfId="3165" xr:uid="{00000000-0005-0000-0000-000055230000}"/>
    <cellStyle name="Link Units (0) 12" xfId="3166" xr:uid="{00000000-0005-0000-0000-000056230000}"/>
    <cellStyle name="Link Units (0) 13" xfId="3167" xr:uid="{00000000-0005-0000-0000-000057230000}"/>
    <cellStyle name="Link Units (0) 14" xfId="3168" xr:uid="{00000000-0005-0000-0000-000058230000}"/>
    <cellStyle name="Link Units (0) 15" xfId="3169" xr:uid="{00000000-0005-0000-0000-000059230000}"/>
    <cellStyle name="Link Units (0) 16" xfId="3170" xr:uid="{00000000-0005-0000-0000-00005A230000}"/>
    <cellStyle name="Link Units (0) 17" xfId="3171" xr:uid="{00000000-0005-0000-0000-00005B230000}"/>
    <cellStyle name="Link Units (0) 18" xfId="3172" xr:uid="{00000000-0005-0000-0000-00005C230000}"/>
    <cellStyle name="Link Units (0) 19" xfId="3173" xr:uid="{00000000-0005-0000-0000-00005D230000}"/>
    <cellStyle name="Link Units (0) 2" xfId="3174" xr:uid="{00000000-0005-0000-0000-00005E230000}"/>
    <cellStyle name="Link Units (0) 20" xfId="3175" xr:uid="{00000000-0005-0000-0000-00005F230000}"/>
    <cellStyle name="Link Units (0) 21" xfId="3176" xr:uid="{00000000-0005-0000-0000-000060230000}"/>
    <cellStyle name="Link Units (0) 22" xfId="3177" xr:uid="{00000000-0005-0000-0000-000061230000}"/>
    <cellStyle name="Link Units (0) 23" xfId="3178" xr:uid="{00000000-0005-0000-0000-000062230000}"/>
    <cellStyle name="Link Units (0) 24" xfId="3179" xr:uid="{00000000-0005-0000-0000-000063230000}"/>
    <cellStyle name="Link Units (0) 25" xfId="3180" xr:uid="{00000000-0005-0000-0000-000064230000}"/>
    <cellStyle name="Link Units (0) 26" xfId="3181" xr:uid="{00000000-0005-0000-0000-000065230000}"/>
    <cellStyle name="Link Units (0) 27" xfId="3182" xr:uid="{00000000-0005-0000-0000-000066230000}"/>
    <cellStyle name="Link Units (0) 28" xfId="3183" xr:uid="{00000000-0005-0000-0000-000067230000}"/>
    <cellStyle name="Link Units (0) 29" xfId="3184" xr:uid="{00000000-0005-0000-0000-000068230000}"/>
    <cellStyle name="Link Units (0) 3" xfId="3185" xr:uid="{00000000-0005-0000-0000-000069230000}"/>
    <cellStyle name="Link Units (0) 30" xfId="3186" xr:uid="{00000000-0005-0000-0000-00006A230000}"/>
    <cellStyle name="Link Units (0) 31" xfId="3187" xr:uid="{00000000-0005-0000-0000-00006B230000}"/>
    <cellStyle name="Link Units (0) 32" xfId="3188" xr:uid="{00000000-0005-0000-0000-00006C230000}"/>
    <cellStyle name="Link Units (0) 33" xfId="3189" xr:uid="{00000000-0005-0000-0000-00006D230000}"/>
    <cellStyle name="Link Units (0) 34" xfId="3190" xr:uid="{00000000-0005-0000-0000-00006E230000}"/>
    <cellStyle name="Link Units (0) 35" xfId="3191" xr:uid="{00000000-0005-0000-0000-00006F230000}"/>
    <cellStyle name="Link Units (0) 36" xfId="3192" xr:uid="{00000000-0005-0000-0000-000070230000}"/>
    <cellStyle name="Link Units (0) 37" xfId="3193" xr:uid="{00000000-0005-0000-0000-000071230000}"/>
    <cellStyle name="Link Units (0) 38" xfId="3194" xr:uid="{00000000-0005-0000-0000-000072230000}"/>
    <cellStyle name="Link Units (0) 39" xfId="3195" xr:uid="{00000000-0005-0000-0000-000073230000}"/>
    <cellStyle name="Link Units (0) 4" xfId="3196" xr:uid="{00000000-0005-0000-0000-000074230000}"/>
    <cellStyle name="Link Units (0) 40" xfId="3197" xr:uid="{00000000-0005-0000-0000-000075230000}"/>
    <cellStyle name="Link Units (0) 41" xfId="3198" xr:uid="{00000000-0005-0000-0000-000076230000}"/>
    <cellStyle name="Link Units (0) 42" xfId="3199" xr:uid="{00000000-0005-0000-0000-000077230000}"/>
    <cellStyle name="Link Units (0) 5" xfId="3200" xr:uid="{00000000-0005-0000-0000-000078230000}"/>
    <cellStyle name="Link Units (0) 6" xfId="3201" xr:uid="{00000000-0005-0000-0000-000079230000}"/>
    <cellStyle name="Link Units (0) 7" xfId="3202" xr:uid="{00000000-0005-0000-0000-00007A230000}"/>
    <cellStyle name="Link Units (0) 8" xfId="3203" xr:uid="{00000000-0005-0000-0000-00007B230000}"/>
    <cellStyle name="Link Units (0) 9" xfId="3204" xr:uid="{00000000-0005-0000-0000-00007C230000}"/>
    <cellStyle name="Link Units (1)" xfId="3205" xr:uid="{00000000-0005-0000-0000-00007D230000}"/>
    <cellStyle name="Link Units (1) 10" xfId="3206" xr:uid="{00000000-0005-0000-0000-00007E230000}"/>
    <cellStyle name="Link Units (1) 11" xfId="3207" xr:uid="{00000000-0005-0000-0000-00007F230000}"/>
    <cellStyle name="Link Units (1) 12" xfId="3208" xr:uid="{00000000-0005-0000-0000-000080230000}"/>
    <cellStyle name="Link Units (1) 13" xfId="3209" xr:uid="{00000000-0005-0000-0000-000081230000}"/>
    <cellStyle name="Link Units (1) 14" xfId="3210" xr:uid="{00000000-0005-0000-0000-000082230000}"/>
    <cellStyle name="Link Units (1) 15" xfId="3211" xr:uid="{00000000-0005-0000-0000-000083230000}"/>
    <cellStyle name="Link Units (1) 16" xfId="3212" xr:uid="{00000000-0005-0000-0000-000084230000}"/>
    <cellStyle name="Link Units (1) 17" xfId="3213" xr:uid="{00000000-0005-0000-0000-000085230000}"/>
    <cellStyle name="Link Units (1) 18" xfId="3214" xr:uid="{00000000-0005-0000-0000-000086230000}"/>
    <cellStyle name="Link Units (1) 19" xfId="3215" xr:uid="{00000000-0005-0000-0000-000087230000}"/>
    <cellStyle name="Link Units (1) 2" xfId="3216" xr:uid="{00000000-0005-0000-0000-000088230000}"/>
    <cellStyle name="Link Units (1) 20" xfId="3217" xr:uid="{00000000-0005-0000-0000-000089230000}"/>
    <cellStyle name="Link Units (1) 21" xfId="3218" xr:uid="{00000000-0005-0000-0000-00008A230000}"/>
    <cellStyle name="Link Units (1) 22" xfId="3219" xr:uid="{00000000-0005-0000-0000-00008B230000}"/>
    <cellStyle name="Link Units (1) 23" xfId="3220" xr:uid="{00000000-0005-0000-0000-00008C230000}"/>
    <cellStyle name="Link Units (1) 24" xfId="3221" xr:uid="{00000000-0005-0000-0000-00008D230000}"/>
    <cellStyle name="Link Units (1) 25" xfId="3222" xr:uid="{00000000-0005-0000-0000-00008E230000}"/>
    <cellStyle name="Link Units (1) 26" xfId="3223" xr:uid="{00000000-0005-0000-0000-00008F230000}"/>
    <cellStyle name="Link Units (1) 27" xfId="3224" xr:uid="{00000000-0005-0000-0000-000090230000}"/>
    <cellStyle name="Link Units (1) 28" xfId="3225" xr:uid="{00000000-0005-0000-0000-000091230000}"/>
    <cellStyle name="Link Units (1) 29" xfId="3226" xr:uid="{00000000-0005-0000-0000-000092230000}"/>
    <cellStyle name="Link Units (1) 3" xfId="3227" xr:uid="{00000000-0005-0000-0000-000093230000}"/>
    <cellStyle name="Link Units (1) 30" xfId="3228" xr:uid="{00000000-0005-0000-0000-000094230000}"/>
    <cellStyle name="Link Units (1) 31" xfId="3229" xr:uid="{00000000-0005-0000-0000-000095230000}"/>
    <cellStyle name="Link Units (1) 32" xfId="3230" xr:uid="{00000000-0005-0000-0000-000096230000}"/>
    <cellStyle name="Link Units (1) 33" xfId="3231" xr:uid="{00000000-0005-0000-0000-000097230000}"/>
    <cellStyle name="Link Units (1) 34" xfId="3232" xr:uid="{00000000-0005-0000-0000-000098230000}"/>
    <cellStyle name="Link Units (1) 35" xfId="3233" xr:uid="{00000000-0005-0000-0000-000099230000}"/>
    <cellStyle name="Link Units (1) 36" xfId="3234" xr:uid="{00000000-0005-0000-0000-00009A230000}"/>
    <cellStyle name="Link Units (1) 37" xfId="3235" xr:uid="{00000000-0005-0000-0000-00009B230000}"/>
    <cellStyle name="Link Units (1) 38" xfId="3236" xr:uid="{00000000-0005-0000-0000-00009C230000}"/>
    <cellStyle name="Link Units (1) 39" xfId="3237" xr:uid="{00000000-0005-0000-0000-00009D230000}"/>
    <cellStyle name="Link Units (1) 4" xfId="3238" xr:uid="{00000000-0005-0000-0000-00009E230000}"/>
    <cellStyle name="Link Units (1) 40" xfId="3239" xr:uid="{00000000-0005-0000-0000-00009F230000}"/>
    <cellStyle name="Link Units (1) 41" xfId="3240" xr:uid="{00000000-0005-0000-0000-0000A0230000}"/>
    <cellStyle name="Link Units (1) 42" xfId="3241" xr:uid="{00000000-0005-0000-0000-0000A1230000}"/>
    <cellStyle name="Link Units (1) 5" xfId="3242" xr:uid="{00000000-0005-0000-0000-0000A2230000}"/>
    <cellStyle name="Link Units (1) 6" xfId="3243" xr:uid="{00000000-0005-0000-0000-0000A3230000}"/>
    <cellStyle name="Link Units (1) 7" xfId="3244" xr:uid="{00000000-0005-0000-0000-0000A4230000}"/>
    <cellStyle name="Link Units (1) 8" xfId="3245" xr:uid="{00000000-0005-0000-0000-0000A5230000}"/>
    <cellStyle name="Link Units (1) 9" xfId="3246" xr:uid="{00000000-0005-0000-0000-0000A6230000}"/>
    <cellStyle name="Link Units (2)" xfId="3247" xr:uid="{00000000-0005-0000-0000-0000A7230000}"/>
    <cellStyle name="Link Units (2) 10" xfId="3248" xr:uid="{00000000-0005-0000-0000-0000A8230000}"/>
    <cellStyle name="Link Units (2) 11" xfId="3249" xr:uid="{00000000-0005-0000-0000-0000A9230000}"/>
    <cellStyle name="Link Units (2) 12" xfId="3250" xr:uid="{00000000-0005-0000-0000-0000AA230000}"/>
    <cellStyle name="Link Units (2) 13" xfId="3251" xr:uid="{00000000-0005-0000-0000-0000AB230000}"/>
    <cellStyle name="Link Units (2) 14" xfId="3252" xr:uid="{00000000-0005-0000-0000-0000AC230000}"/>
    <cellStyle name="Link Units (2) 15" xfId="3253" xr:uid="{00000000-0005-0000-0000-0000AD230000}"/>
    <cellStyle name="Link Units (2) 16" xfId="3254" xr:uid="{00000000-0005-0000-0000-0000AE230000}"/>
    <cellStyle name="Link Units (2) 17" xfId="3255" xr:uid="{00000000-0005-0000-0000-0000AF230000}"/>
    <cellStyle name="Link Units (2) 18" xfId="3256" xr:uid="{00000000-0005-0000-0000-0000B0230000}"/>
    <cellStyle name="Link Units (2) 19" xfId="3257" xr:uid="{00000000-0005-0000-0000-0000B1230000}"/>
    <cellStyle name="Link Units (2) 2" xfId="3258" xr:uid="{00000000-0005-0000-0000-0000B2230000}"/>
    <cellStyle name="Link Units (2) 20" xfId="3259" xr:uid="{00000000-0005-0000-0000-0000B3230000}"/>
    <cellStyle name="Link Units (2) 21" xfId="3260" xr:uid="{00000000-0005-0000-0000-0000B4230000}"/>
    <cellStyle name="Link Units (2) 22" xfId="3261" xr:uid="{00000000-0005-0000-0000-0000B5230000}"/>
    <cellStyle name="Link Units (2) 23" xfId="3262" xr:uid="{00000000-0005-0000-0000-0000B6230000}"/>
    <cellStyle name="Link Units (2) 24" xfId="3263" xr:uid="{00000000-0005-0000-0000-0000B7230000}"/>
    <cellStyle name="Link Units (2) 25" xfId="3264" xr:uid="{00000000-0005-0000-0000-0000B8230000}"/>
    <cellStyle name="Link Units (2) 26" xfId="3265" xr:uid="{00000000-0005-0000-0000-0000B9230000}"/>
    <cellStyle name="Link Units (2) 27" xfId="3266" xr:uid="{00000000-0005-0000-0000-0000BA230000}"/>
    <cellStyle name="Link Units (2) 28" xfId="3267" xr:uid="{00000000-0005-0000-0000-0000BB230000}"/>
    <cellStyle name="Link Units (2) 29" xfId="3268" xr:uid="{00000000-0005-0000-0000-0000BC230000}"/>
    <cellStyle name="Link Units (2) 3" xfId="3269" xr:uid="{00000000-0005-0000-0000-0000BD230000}"/>
    <cellStyle name="Link Units (2) 30" xfId="3270" xr:uid="{00000000-0005-0000-0000-0000BE230000}"/>
    <cellStyle name="Link Units (2) 31" xfId="3271" xr:uid="{00000000-0005-0000-0000-0000BF230000}"/>
    <cellStyle name="Link Units (2) 32" xfId="3272" xr:uid="{00000000-0005-0000-0000-0000C0230000}"/>
    <cellStyle name="Link Units (2) 33" xfId="3273" xr:uid="{00000000-0005-0000-0000-0000C1230000}"/>
    <cellStyle name="Link Units (2) 34" xfId="3274" xr:uid="{00000000-0005-0000-0000-0000C2230000}"/>
    <cellStyle name="Link Units (2) 35" xfId="3275" xr:uid="{00000000-0005-0000-0000-0000C3230000}"/>
    <cellStyle name="Link Units (2) 36" xfId="3276" xr:uid="{00000000-0005-0000-0000-0000C4230000}"/>
    <cellStyle name="Link Units (2) 37" xfId="3277" xr:uid="{00000000-0005-0000-0000-0000C5230000}"/>
    <cellStyle name="Link Units (2) 38" xfId="3278" xr:uid="{00000000-0005-0000-0000-0000C6230000}"/>
    <cellStyle name="Link Units (2) 39" xfId="3279" xr:uid="{00000000-0005-0000-0000-0000C7230000}"/>
    <cellStyle name="Link Units (2) 4" xfId="3280" xr:uid="{00000000-0005-0000-0000-0000C8230000}"/>
    <cellStyle name="Link Units (2) 40" xfId="3281" xr:uid="{00000000-0005-0000-0000-0000C9230000}"/>
    <cellStyle name="Link Units (2) 41" xfId="3282" xr:uid="{00000000-0005-0000-0000-0000CA230000}"/>
    <cellStyle name="Link Units (2) 42" xfId="3283" xr:uid="{00000000-0005-0000-0000-0000CB230000}"/>
    <cellStyle name="Link Units (2) 5" xfId="3284" xr:uid="{00000000-0005-0000-0000-0000CC230000}"/>
    <cellStyle name="Link Units (2) 6" xfId="3285" xr:uid="{00000000-0005-0000-0000-0000CD230000}"/>
    <cellStyle name="Link Units (2) 7" xfId="3286" xr:uid="{00000000-0005-0000-0000-0000CE230000}"/>
    <cellStyle name="Link Units (2) 8" xfId="3287" xr:uid="{00000000-0005-0000-0000-0000CF230000}"/>
    <cellStyle name="Link Units (2) 9" xfId="3288" xr:uid="{00000000-0005-0000-0000-0000D0230000}"/>
    <cellStyle name="Linked Cell 2" xfId="3289" xr:uid="{00000000-0005-0000-0000-0000D1230000}"/>
    <cellStyle name="Linked Cells" xfId="3290" xr:uid="{00000000-0005-0000-0000-0000D2230000}"/>
    <cellStyle name="linh" xfId="3078" xr:uid="{00000000-0005-0000-0000-0000D3230000}"/>
    <cellStyle name="luc" xfId="10453" xr:uid="{00000000-0005-0000-0000-0000D4230000}"/>
    <cellStyle name="luc2" xfId="10454" xr:uid="{00000000-0005-0000-0000-0000D5230000}"/>
    <cellStyle name="m" xfId="3291" xr:uid="{00000000-0005-0000-0000-0000D6230000}"/>
    <cellStyle name="M3" xfId="10455" xr:uid="{00000000-0005-0000-0000-0000D7230000}"/>
    <cellStyle name="MARK" xfId="3292" xr:uid="{00000000-0005-0000-0000-0000D8230000}"/>
    <cellStyle name="MAU" xfId="3293" xr:uid="{00000000-0005-0000-0000-0000D9230000}"/>
    <cellStyle name="MI07" xfId="10456" xr:uid="{00000000-0005-0000-0000-0000DA230000}"/>
    <cellStyle name="Midtitle" xfId="10457" xr:uid="{00000000-0005-0000-0000-0000DB230000}"/>
    <cellStyle name="Migliaia (0)_CALPREZZ" xfId="10458" xr:uid="{00000000-0005-0000-0000-0000DC230000}"/>
    <cellStyle name="Migliaia_ PESO ELETTR." xfId="10459" xr:uid="{00000000-0005-0000-0000-0000DD230000}"/>
    <cellStyle name="Millares [0]_10 AVERIAS MASIVAS + ANT" xfId="3294" xr:uid="{00000000-0005-0000-0000-0000DE230000}"/>
    <cellStyle name="Millares_Well Timing" xfId="3295" xr:uid="{00000000-0005-0000-0000-0000DF230000}"/>
    <cellStyle name="Milliers [0]_      " xfId="3296" xr:uid="{00000000-0005-0000-0000-0000E0230000}"/>
    <cellStyle name="Milliers_      " xfId="3297" xr:uid="{00000000-0005-0000-0000-0000E1230000}"/>
    <cellStyle name="Model" xfId="3298" xr:uid="{00000000-0005-0000-0000-0000E2230000}"/>
    <cellStyle name="moi" xfId="3299" xr:uid="{00000000-0005-0000-0000-0000E3230000}"/>
    <cellStyle name="Mon?aire [0]_!!!GO" xfId="3300" xr:uid="{00000000-0005-0000-0000-0000E4230000}"/>
    <cellStyle name="Mon?aire_!!!GO" xfId="3301" xr:uid="{00000000-0005-0000-0000-0000E5230000}"/>
    <cellStyle name="Moneda [0]_Well Timing" xfId="3302" xr:uid="{00000000-0005-0000-0000-0000E6230000}"/>
    <cellStyle name="Moneda_Well Timing" xfId="3303" xr:uid="{00000000-0005-0000-0000-0000E7230000}"/>
    <cellStyle name="Monétaire [0]_      " xfId="3304" xr:uid="{00000000-0005-0000-0000-0000E8230000}"/>
    <cellStyle name="Monétaire_      " xfId="3305" xr:uid="{00000000-0005-0000-0000-0000E9230000}"/>
    <cellStyle name="Mon騁aire [0]_!!!GO" xfId="3306" xr:uid="{00000000-0005-0000-0000-0000EA230000}"/>
    <cellStyle name="Mon騁aire_!!!GO" xfId="3307" xr:uid="{00000000-0005-0000-0000-0000EB230000}"/>
    <cellStyle name="n" xfId="3308" xr:uid="{00000000-0005-0000-0000-0000EC230000}"/>
    <cellStyle name="n_06.THOPkluongTINH LAI thang11-2007-2" xfId="10460" xr:uid="{00000000-0005-0000-0000-0000ED230000}"/>
    <cellStyle name="n_6 DTdchinh-tu1-10-05den30-9-06" xfId="10461" xr:uid="{00000000-0005-0000-0000-0000EE230000}"/>
    <cellStyle name="n_BenhvienK" xfId="10462" xr:uid="{00000000-0005-0000-0000-0000EF230000}"/>
    <cellStyle name="n_Book1" xfId="10463" xr:uid="{00000000-0005-0000-0000-0000F0230000}"/>
    <cellStyle name="n_Book1_1" xfId="10464" xr:uid="{00000000-0005-0000-0000-0000F1230000}"/>
    <cellStyle name="n_Book2efsdf" xfId="10465" xr:uid="{00000000-0005-0000-0000-0000F2230000}"/>
    <cellStyle name="N_Can doi tai chinh bao cao A.Hiep" xfId="10466" xr:uid="{00000000-0005-0000-0000-0000F3230000}"/>
    <cellStyle name="N_CT3conhue" xfId="10467" xr:uid="{00000000-0005-0000-0000-0000F4230000}"/>
    <cellStyle name="n_DADT-16-11" xfId="10468" xr:uid="{00000000-0005-0000-0000-0000F5230000}"/>
    <cellStyle name="n_dtK0-K3 _22_11_07" xfId="10469" xr:uid="{00000000-0005-0000-0000-0000F6230000}"/>
    <cellStyle name="n_DTKScamcocMT-Cantho" xfId="10470" xr:uid="{00000000-0005-0000-0000-0000F7230000}"/>
    <cellStyle name="n_DTKSTK MT-CT" xfId="10471" xr:uid="{00000000-0005-0000-0000-0000F8230000}"/>
    <cellStyle name="N_hatangLB" xfId="10472" xr:uid="{00000000-0005-0000-0000-0000F9230000}"/>
    <cellStyle name="n_KL HOTHU" xfId="10473" xr:uid="{00000000-0005-0000-0000-0000FA230000}"/>
    <cellStyle name="n_KL nen_s" xfId="10474" xr:uid="{00000000-0005-0000-0000-0000FB230000}"/>
    <cellStyle name="n_pkhai-kl-8" xfId="10475" xr:uid="{00000000-0005-0000-0000-0000FC230000}"/>
    <cellStyle name="n_SiloximangBimSon-thautheoCT9" xfId="10476" xr:uid="{00000000-0005-0000-0000-0000FD230000}"/>
    <cellStyle name="n_Total" xfId="10477" xr:uid="{00000000-0005-0000-0000-0000FE230000}"/>
    <cellStyle name="n_water tank " xfId="3309" xr:uid="{00000000-0005-0000-0000-0000FF230000}"/>
    <cellStyle name="n1" xfId="10478" xr:uid="{00000000-0005-0000-0000-000000240000}"/>
    <cellStyle name="Neutral 2" xfId="10479" xr:uid="{00000000-0005-0000-0000-000001240000}"/>
    <cellStyle name="New" xfId="3310" xr:uid="{00000000-0005-0000-0000-000002240000}"/>
    <cellStyle name="New Times Roman" xfId="3311" xr:uid="{00000000-0005-0000-0000-000003240000}"/>
    <cellStyle name="New_06.THOPkluongTINH LAI thang11-2007-2" xfId="10480" xr:uid="{00000000-0005-0000-0000-000004240000}"/>
    <cellStyle name="no dec" xfId="3312" xr:uid="{00000000-0005-0000-0000-000005240000}"/>
    <cellStyle name="ÑONVÒ" xfId="3313" xr:uid="{00000000-0005-0000-0000-000006240000}"/>
    <cellStyle name="Norma0" xfId="10482" xr:uid="{00000000-0005-0000-0000-000007240000}"/>
    <cellStyle name="Normal" xfId="0" builtinId="0"/>
    <cellStyle name="Normal - ??1" xfId="3314" xr:uid="{00000000-0005-0000-0000-000009240000}"/>
    <cellStyle name="Normal - ??1 2" xfId="10483" xr:uid="{00000000-0005-0000-0000-00000A240000}"/>
    <cellStyle name="Normal - Style1" xfId="3315" xr:uid="{00000000-0005-0000-0000-00000B240000}"/>
    <cellStyle name="Normal - Style2" xfId="3316" xr:uid="{00000000-0005-0000-0000-00000C240000}"/>
    <cellStyle name="Normal - Style3" xfId="3317" xr:uid="{00000000-0005-0000-0000-00000D240000}"/>
    <cellStyle name="Normal - Style4" xfId="3318" xr:uid="{00000000-0005-0000-0000-00000E240000}"/>
    <cellStyle name="Normal - Style5" xfId="3319" xr:uid="{00000000-0005-0000-0000-00000F240000}"/>
    <cellStyle name="Normal - Style6" xfId="3320" xr:uid="{00000000-0005-0000-0000-000010240000}"/>
    <cellStyle name="Normal - Style7" xfId="3321" xr:uid="{00000000-0005-0000-0000-000011240000}"/>
    <cellStyle name="Normal - Style8" xfId="3322" xr:uid="{00000000-0005-0000-0000-000012240000}"/>
    <cellStyle name="Normal - スタイル2" xfId="3323" xr:uid="{00000000-0005-0000-0000-000013240000}"/>
    <cellStyle name="Normal - スタイル3" xfId="3324" xr:uid="{00000000-0005-0000-0000-000014240000}"/>
    <cellStyle name="Normal - スタイル4" xfId="3325" xr:uid="{00000000-0005-0000-0000-000015240000}"/>
    <cellStyle name="Normal - スタイル5" xfId="3326" xr:uid="{00000000-0005-0000-0000-000016240000}"/>
    <cellStyle name="Normal - スタイル6" xfId="3327" xr:uid="{00000000-0005-0000-0000-000017240000}"/>
    <cellStyle name="Normal - スタイル7" xfId="3328" xr:uid="{00000000-0005-0000-0000-000018240000}"/>
    <cellStyle name="Normal - スタイル8" xfId="3329" xr:uid="{00000000-0005-0000-0000-000019240000}"/>
    <cellStyle name="Normal - 유형1" xfId="3330" xr:uid="{00000000-0005-0000-0000-00001A240000}"/>
    <cellStyle name="Normal 10" xfId="3331" xr:uid="{00000000-0005-0000-0000-00001B240000}"/>
    <cellStyle name="Normal 10 2" xfId="3332" xr:uid="{00000000-0005-0000-0000-00001C240000}"/>
    <cellStyle name="Normal 11" xfId="3333" xr:uid="{00000000-0005-0000-0000-00001D240000}"/>
    <cellStyle name="Normal 12" xfId="3334" xr:uid="{00000000-0005-0000-0000-00001E240000}"/>
    <cellStyle name="Normal 13" xfId="3335" xr:uid="{00000000-0005-0000-0000-00001F240000}"/>
    <cellStyle name="Normal 14" xfId="3336" xr:uid="{00000000-0005-0000-0000-000020240000}"/>
    <cellStyle name="Normal 14 2" xfId="10484" xr:uid="{00000000-0005-0000-0000-000021240000}"/>
    <cellStyle name="Normal 15" xfId="3337" xr:uid="{00000000-0005-0000-0000-000022240000}"/>
    <cellStyle name="Normal 16" xfId="3338" xr:uid="{00000000-0005-0000-0000-000023240000}"/>
    <cellStyle name="Normal 17" xfId="3339" xr:uid="{00000000-0005-0000-0000-000024240000}"/>
    <cellStyle name="Normal 18" xfId="3340" xr:uid="{00000000-0005-0000-0000-000025240000}"/>
    <cellStyle name="Normal 19" xfId="3341" xr:uid="{00000000-0005-0000-0000-000026240000}"/>
    <cellStyle name="Normal 2" xfId="1" xr:uid="{00000000-0005-0000-0000-000027240000}"/>
    <cellStyle name="Normal 2 10" xfId="3342" xr:uid="{00000000-0005-0000-0000-000028240000}"/>
    <cellStyle name="Normal 2 11" xfId="10485" xr:uid="{00000000-0005-0000-0000-000029240000}"/>
    <cellStyle name="Normal 2 14" xfId="3343" xr:uid="{00000000-0005-0000-0000-00002A240000}"/>
    <cellStyle name="Normal 2 15" xfId="3344" xr:uid="{00000000-0005-0000-0000-00002B240000}"/>
    <cellStyle name="Normal 2 2" xfId="3345" xr:uid="{00000000-0005-0000-0000-00002C240000}"/>
    <cellStyle name="Normal 2 2 2" xfId="10486" xr:uid="{00000000-0005-0000-0000-00002D240000}"/>
    <cellStyle name="Normal 2 2 3" xfId="10487" xr:uid="{00000000-0005-0000-0000-00002E240000}"/>
    <cellStyle name="Normal 2 2_101.Nha ga T2" xfId="10488" xr:uid="{00000000-0005-0000-0000-00002F240000}"/>
    <cellStyle name="Normal 2 3" xfId="3346" xr:uid="{00000000-0005-0000-0000-000030240000}"/>
    <cellStyle name="Normal 2 3 2" xfId="3347" xr:uid="{00000000-0005-0000-0000-000031240000}"/>
    <cellStyle name="Normal 2 4" xfId="3348" xr:uid="{00000000-0005-0000-0000-000032240000}"/>
    <cellStyle name="Normal 2 5" xfId="3349" xr:uid="{00000000-0005-0000-0000-000033240000}"/>
    <cellStyle name="Normal 2 6" xfId="3350" xr:uid="{00000000-0005-0000-0000-000034240000}"/>
    <cellStyle name="Normal 2 7" xfId="3351" xr:uid="{00000000-0005-0000-0000-000035240000}"/>
    <cellStyle name="Normal 2 8" xfId="3352" xr:uid="{00000000-0005-0000-0000-000036240000}"/>
    <cellStyle name="Normal 2 9" xfId="3353" xr:uid="{00000000-0005-0000-0000-000037240000}"/>
    <cellStyle name="Normal 2_30000 PTB (Ver 7)" xfId="10489" xr:uid="{00000000-0005-0000-0000-000038240000}"/>
    <cellStyle name="Normal 20" xfId="3354" xr:uid="{00000000-0005-0000-0000-000039240000}"/>
    <cellStyle name="Normal 21" xfId="3355" xr:uid="{00000000-0005-0000-0000-00003A240000}"/>
    <cellStyle name="Normal 22" xfId="3356" xr:uid="{00000000-0005-0000-0000-00003B240000}"/>
    <cellStyle name="Normal 23" xfId="3357" xr:uid="{00000000-0005-0000-0000-00003C240000}"/>
    <cellStyle name="Normal 24" xfId="3358" xr:uid="{00000000-0005-0000-0000-00003D240000}"/>
    <cellStyle name="Normal 25" xfId="3359" xr:uid="{00000000-0005-0000-0000-00003E240000}"/>
    <cellStyle name="Normal 26" xfId="3360" xr:uid="{00000000-0005-0000-0000-00003F240000}"/>
    <cellStyle name="Normal 27" xfId="3361" xr:uid="{00000000-0005-0000-0000-000040240000}"/>
    <cellStyle name="Normal 28" xfId="3362" xr:uid="{00000000-0005-0000-0000-000041240000}"/>
    <cellStyle name="Normal 29" xfId="3363" xr:uid="{00000000-0005-0000-0000-000042240000}"/>
    <cellStyle name="Normal 3" xfId="3364" xr:uid="{00000000-0005-0000-0000-000043240000}"/>
    <cellStyle name="Normal 3 2" xfId="3365" xr:uid="{00000000-0005-0000-0000-000044240000}"/>
    <cellStyle name="Normal 3 2 2" xfId="10490" xr:uid="{00000000-0005-0000-0000-000045240000}"/>
    <cellStyle name="Normal 3 2 3" xfId="10491" xr:uid="{00000000-0005-0000-0000-000046240000}"/>
    <cellStyle name="Normal 3 3" xfId="10492" xr:uid="{00000000-0005-0000-0000-000047240000}"/>
    <cellStyle name="Normal 3_Basement -Cost 21.03.2013" xfId="3366" xr:uid="{00000000-0005-0000-0000-000048240000}"/>
    <cellStyle name="Normal 30" xfId="3367" xr:uid="{00000000-0005-0000-0000-000049240000}"/>
    <cellStyle name="Normal 31" xfId="3368" xr:uid="{00000000-0005-0000-0000-00004A240000}"/>
    <cellStyle name="Normal 32" xfId="3369" xr:uid="{00000000-0005-0000-0000-00004B240000}"/>
    <cellStyle name="Normal 32 2" xfId="10493" xr:uid="{00000000-0005-0000-0000-00004C240000}"/>
    <cellStyle name="Normal 33" xfId="3370" xr:uid="{00000000-0005-0000-0000-00004D240000}"/>
    <cellStyle name="Normal 34" xfId="3371" xr:uid="{00000000-0005-0000-0000-00004E240000}"/>
    <cellStyle name="Normal 35" xfId="3372" xr:uid="{00000000-0005-0000-0000-00004F240000}"/>
    <cellStyle name="Normal 36" xfId="3373" xr:uid="{00000000-0005-0000-0000-000050240000}"/>
    <cellStyle name="Normal 37" xfId="3374" xr:uid="{00000000-0005-0000-0000-000051240000}"/>
    <cellStyle name="Normal 38" xfId="3375" xr:uid="{00000000-0005-0000-0000-000052240000}"/>
    <cellStyle name="Normal 38 2" xfId="10494" xr:uid="{00000000-0005-0000-0000-000053240000}"/>
    <cellStyle name="Normal 39" xfId="3376" xr:uid="{00000000-0005-0000-0000-000054240000}"/>
    <cellStyle name="Normal 4" xfId="3377" xr:uid="{00000000-0005-0000-0000-000055240000}"/>
    <cellStyle name="Normal 4 2" xfId="3378" xr:uid="{00000000-0005-0000-0000-000056240000}"/>
    <cellStyle name="Normal 40" xfId="3379" xr:uid="{00000000-0005-0000-0000-000057240000}"/>
    <cellStyle name="Normal 41" xfId="3380" xr:uid="{00000000-0005-0000-0000-000058240000}"/>
    <cellStyle name="Normal 42" xfId="3381" xr:uid="{00000000-0005-0000-0000-000059240000}"/>
    <cellStyle name="Normal 43" xfId="3382" xr:uid="{00000000-0005-0000-0000-00005A240000}"/>
    <cellStyle name="Normal 44" xfId="3383" xr:uid="{00000000-0005-0000-0000-00005B240000}"/>
    <cellStyle name="Normal 44 2" xfId="3384" xr:uid="{00000000-0005-0000-0000-00005C240000}"/>
    <cellStyle name="Normal 45" xfId="3385" xr:uid="{00000000-0005-0000-0000-00005D240000}"/>
    <cellStyle name="Normal 46" xfId="3386" xr:uid="{00000000-0005-0000-0000-00005E240000}"/>
    <cellStyle name="Normal 47" xfId="3387" xr:uid="{00000000-0005-0000-0000-00005F240000}"/>
    <cellStyle name="Normal 48" xfId="3388" xr:uid="{00000000-0005-0000-0000-000060240000}"/>
    <cellStyle name="Normal 49" xfId="3389" xr:uid="{00000000-0005-0000-0000-000061240000}"/>
    <cellStyle name="Normal 5" xfId="3390" xr:uid="{00000000-0005-0000-0000-000062240000}"/>
    <cellStyle name="Normal 5 2" xfId="3391" xr:uid="{00000000-0005-0000-0000-000063240000}"/>
    <cellStyle name="Normal 5 2 2" xfId="3392" xr:uid="{00000000-0005-0000-0000-000064240000}"/>
    <cellStyle name="Normal 5 2 3" xfId="3393" xr:uid="{00000000-0005-0000-0000-000065240000}"/>
    <cellStyle name="Normal 5 2 3 2" xfId="3394" xr:uid="{00000000-0005-0000-0000-000066240000}"/>
    <cellStyle name="Normal 5 2 3_BOQ of Marriot Ha Noi -6_8-1-2010" xfId="3395" xr:uid="{00000000-0005-0000-0000-000067240000}"/>
    <cellStyle name="Normal 5 2_BOQ of Marriot Ha Noi -6_8-1-2010" xfId="3396" xr:uid="{00000000-0005-0000-0000-000068240000}"/>
    <cellStyle name="Normal 5 3" xfId="3397" xr:uid="{00000000-0005-0000-0000-000069240000}"/>
    <cellStyle name="Normal 5_BOQ of Marriot Ha Noi -6_8-1-2010" xfId="3398" xr:uid="{00000000-0005-0000-0000-00006A240000}"/>
    <cellStyle name="Normal 50" xfId="3399" xr:uid="{00000000-0005-0000-0000-00006B240000}"/>
    <cellStyle name="Normal 51" xfId="3400" xr:uid="{00000000-0005-0000-0000-00006C240000}"/>
    <cellStyle name="Normal 52" xfId="3401" xr:uid="{00000000-0005-0000-0000-00006D240000}"/>
    <cellStyle name="Normal 53" xfId="3402" xr:uid="{00000000-0005-0000-0000-00006E240000}"/>
    <cellStyle name="Normal 54" xfId="3403" xr:uid="{00000000-0005-0000-0000-00006F240000}"/>
    <cellStyle name="Normal 55" xfId="3404" xr:uid="{00000000-0005-0000-0000-000070240000}"/>
    <cellStyle name="Normal 56" xfId="2" xr:uid="{00000000-0005-0000-0000-000071240000}"/>
    <cellStyle name="Normal 56 2" xfId="3405" xr:uid="{00000000-0005-0000-0000-000072240000}"/>
    <cellStyle name="Normal 56 3" xfId="3406" xr:uid="{00000000-0005-0000-0000-000073240000}"/>
    <cellStyle name="Normal 57" xfId="3407" xr:uid="{00000000-0005-0000-0000-000074240000}"/>
    <cellStyle name="Normal 58" xfId="10495" xr:uid="{00000000-0005-0000-0000-000075240000}"/>
    <cellStyle name="Normal 59" xfId="10496" xr:uid="{00000000-0005-0000-0000-000076240000}"/>
    <cellStyle name="Normal 6" xfId="3408" xr:uid="{00000000-0005-0000-0000-000077240000}"/>
    <cellStyle name="Normal 6 2" xfId="3409" xr:uid="{00000000-0005-0000-0000-000078240000}"/>
    <cellStyle name="Normal 6 3" xfId="10497" xr:uid="{00000000-0005-0000-0000-000079240000}"/>
    <cellStyle name="Normal 6 4" xfId="10498" xr:uid="{00000000-0005-0000-0000-00007A240000}"/>
    <cellStyle name="Normal 6 5" xfId="10499" xr:uid="{00000000-0005-0000-0000-00007B240000}"/>
    <cellStyle name="Normal 67" xfId="3410" xr:uid="{00000000-0005-0000-0000-00007C240000}"/>
    <cellStyle name="Normal 69" xfId="3411" xr:uid="{00000000-0005-0000-0000-00007D240000}"/>
    <cellStyle name="Normal 7" xfId="3412" xr:uid="{00000000-0005-0000-0000-00007E240000}"/>
    <cellStyle name="Normal 7 2" xfId="10500" xr:uid="{00000000-0005-0000-0000-00007F240000}"/>
    <cellStyle name="Normal 7 3" xfId="10501" xr:uid="{00000000-0005-0000-0000-000080240000}"/>
    <cellStyle name="Normal 7 4" xfId="10502" xr:uid="{00000000-0005-0000-0000-000081240000}"/>
    <cellStyle name="Normal 7 5" xfId="10503" xr:uid="{00000000-0005-0000-0000-000082240000}"/>
    <cellStyle name="Normal 8" xfId="3413" xr:uid="{00000000-0005-0000-0000-000083240000}"/>
    <cellStyle name="Normal 8 2" xfId="10504" xr:uid="{00000000-0005-0000-0000-000084240000}"/>
    <cellStyle name="Normal 9" xfId="3414" xr:uid="{00000000-0005-0000-0000-000085240000}"/>
    <cellStyle name="Normal0" xfId="10505" xr:uid="{00000000-0005-0000-0000-000086240000}"/>
    <cellStyle name="Normal1" xfId="3415" xr:uid="{00000000-0005-0000-0000-000087240000}"/>
    <cellStyle name="Normal2" xfId="10506" xr:uid="{00000000-0005-0000-0000-000088240000}"/>
    <cellStyle name="Normal3" xfId="10507" xr:uid="{00000000-0005-0000-0000-000089240000}"/>
    <cellStyle name="Normale_ PESO ELETTR." xfId="10508" xr:uid="{00000000-0005-0000-0000-00008A240000}"/>
    <cellStyle name="Normalh" xfId="10509" xr:uid="{00000000-0005-0000-0000-00008B240000}"/>
    <cellStyle name="Normalny_Cennik obowiazuje od 06-08-2001 r (1)" xfId="3416" xr:uid="{00000000-0005-0000-0000-00008C240000}"/>
    <cellStyle name="Nornal-0" xfId="3417" xr:uid="{00000000-0005-0000-0000-00008D240000}"/>
    <cellStyle name="Nornal-1" xfId="3418" xr:uid="{00000000-0005-0000-0000-00008E240000}"/>
    <cellStyle name="Note 2" xfId="10510" xr:uid="{00000000-0005-0000-0000-00008F240000}"/>
    <cellStyle name="NWM" xfId="3419" xr:uid="{00000000-0005-0000-0000-000090240000}"/>
    <cellStyle name="nga" xfId="10481" xr:uid="{00000000-0005-0000-0000-000091240000}"/>
    <cellStyle name="Ò_x000d_Normal_123569" xfId="10511" xr:uid="{00000000-0005-0000-0000-000092240000}"/>
    <cellStyle name="Œ©Ï-1" xfId="3420" xr:uid="{00000000-0005-0000-0000-000093240000}"/>
    <cellStyle name="Œ…?æ맖?e [0.00]_laroux" xfId="10512" xr:uid="{00000000-0005-0000-0000-000094240000}"/>
    <cellStyle name="Œ…?æ맖?e_laroux" xfId="10513" xr:uid="{00000000-0005-0000-0000-000095240000}"/>
    <cellStyle name="Œ…‹æØ‚è [0.00]_ˆ¥A‚Æ•\†‚Æ–ÚŸ" xfId="3421" xr:uid="{00000000-0005-0000-0000-000096240000}"/>
    <cellStyle name="Œ…‹æØ‚è_ˆ¥A‚Æ•\†‚Æ–ÚŸ" xfId="3422" xr:uid="{00000000-0005-0000-0000-000097240000}"/>
    <cellStyle name="oft Excel]_x000d__x000a_Comment=open=/f ‚ðw’è‚·‚é‚ÆAƒ†[ƒU[’è‹`ŠÖ”‚ðŠÖ”“\‚è•t‚¯‚Ìˆê——‚É“o˜^‚·‚é‚±‚Æ‚ª‚Å‚«‚Ü‚·B_x000d__x000a_Maximized" xfId="3423" xr:uid="{00000000-0005-0000-0000-000098240000}"/>
    <cellStyle name="oft Excel]_x000d__x000a_Comment=open=/f ‚ðŽw’è‚·‚é‚ÆAƒ†[ƒU[’è‹`ŠÖ”‚ðŠÖ”“\‚è•t‚¯‚Ìˆê——‚É“o˜^‚·‚é‚±‚Æ‚ª‚Å‚«‚Ü‚·B_x000d__x000a_Maximized" xfId="10514" xr:uid="{00000000-0005-0000-0000-000099240000}"/>
    <cellStyle name="oft Excel]_x000d__x000a_Comment=The open=/f lines load custom functions into the Paste Function list._x000d__x000a_Maximized=2_x000d__x000a_Basics=1_x000d__x000a_A" xfId="3424" xr:uid="{00000000-0005-0000-0000-00009A240000}"/>
    <cellStyle name="oft Excel]_x000d__x000a_Comment=The open=/f lines load custom functions into the Paste Function list._x000d__x000a_Maximized=3_x000d__x000a_Basics=1_x000d__x000a_A" xfId="3425" xr:uid="{00000000-0005-0000-0000-00009B240000}"/>
    <cellStyle name="oh" xfId="10515" xr:uid="{00000000-0005-0000-0000-00009C240000}"/>
    <cellStyle name="omma [0]_Mktg Prog" xfId="3426" xr:uid="{00000000-0005-0000-0000-00009D240000}"/>
    <cellStyle name="oo" xfId="3427" xr:uid="{00000000-0005-0000-0000-00009E240000}"/>
    <cellStyle name="ormal_Sheet1_1" xfId="3428" xr:uid="{00000000-0005-0000-0000-00009F240000}"/>
    <cellStyle name="Output 2" xfId="10516" xr:uid="{00000000-0005-0000-0000-0000A0240000}"/>
    <cellStyle name="paint" xfId="3429" xr:uid="{00000000-0005-0000-0000-0000A1240000}"/>
    <cellStyle name="Pattern" xfId="3430" xr:uid="{00000000-0005-0000-0000-0000A2240000}"/>
    <cellStyle name="per.style" xfId="3431" xr:uid="{00000000-0005-0000-0000-0000A3240000}"/>
    <cellStyle name="Percent" xfId="4568" builtinId="5"/>
    <cellStyle name="Percent [0]" xfId="3432" xr:uid="{00000000-0005-0000-0000-0000A5240000}"/>
    <cellStyle name="Percent [0] 10" xfId="3433" xr:uid="{00000000-0005-0000-0000-0000A6240000}"/>
    <cellStyle name="Percent [0] 11" xfId="3434" xr:uid="{00000000-0005-0000-0000-0000A7240000}"/>
    <cellStyle name="Percent [0] 12" xfId="3435" xr:uid="{00000000-0005-0000-0000-0000A8240000}"/>
    <cellStyle name="Percent [0] 13" xfId="3436" xr:uid="{00000000-0005-0000-0000-0000A9240000}"/>
    <cellStyle name="Percent [0] 14" xfId="3437" xr:uid="{00000000-0005-0000-0000-0000AA240000}"/>
    <cellStyle name="Percent [0] 15" xfId="3438" xr:uid="{00000000-0005-0000-0000-0000AB240000}"/>
    <cellStyle name="Percent [0] 16" xfId="3439" xr:uid="{00000000-0005-0000-0000-0000AC240000}"/>
    <cellStyle name="Percent [0] 17" xfId="3440" xr:uid="{00000000-0005-0000-0000-0000AD240000}"/>
    <cellStyle name="Percent [0] 18" xfId="3441" xr:uid="{00000000-0005-0000-0000-0000AE240000}"/>
    <cellStyle name="Percent [0] 19" xfId="3442" xr:uid="{00000000-0005-0000-0000-0000AF240000}"/>
    <cellStyle name="Percent [0] 2" xfId="3443" xr:uid="{00000000-0005-0000-0000-0000B0240000}"/>
    <cellStyle name="Percent [0] 20" xfId="3444" xr:uid="{00000000-0005-0000-0000-0000B1240000}"/>
    <cellStyle name="Percent [0] 21" xfId="3445" xr:uid="{00000000-0005-0000-0000-0000B2240000}"/>
    <cellStyle name="Percent [0] 22" xfId="3446" xr:uid="{00000000-0005-0000-0000-0000B3240000}"/>
    <cellStyle name="Percent [0] 23" xfId="3447" xr:uid="{00000000-0005-0000-0000-0000B4240000}"/>
    <cellStyle name="Percent [0] 24" xfId="3448" xr:uid="{00000000-0005-0000-0000-0000B5240000}"/>
    <cellStyle name="Percent [0] 25" xfId="3449" xr:uid="{00000000-0005-0000-0000-0000B6240000}"/>
    <cellStyle name="Percent [0] 26" xfId="3450" xr:uid="{00000000-0005-0000-0000-0000B7240000}"/>
    <cellStyle name="Percent [0] 27" xfId="3451" xr:uid="{00000000-0005-0000-0000-0000B8240000}"/>
    <cellStyle name="Percent [0] 28" xfId="3452" xr:uid="{00000000-0005-0000-0000-0000B9240000}"/>
    <cellStyle name="Percent [0] 29" xfId="3453" xr:uid="{00000000-0005-0000-0000-0000BA240000}"/>
    <cellStyle name="Percent [0] 3" xfId="3454" xr:uid="{00000000-0005-0000-0000-0000BB240000}"/>
    <cellStyle name="Percent [0] 30" xfId="3455" xr:uid="{00000000-0005-0000-0000-0000BC240000}"/>
    <cellStyle name="Percent [0] 31" xfId="3456" xr:uid="{00000000-0005-0000-0000-0000BD240000}"/>
    <cellStyle name="Percent [0] 32" xfId="3457" xr:uid="{00000000-0005-0000-0000-0000BE240000}"/>
    <cellStyle name="Percent [0] 33" xfId="3458" xr:uid="{00000000-0005-0000-0000-0000BF240000}"/>
    <cellStyle name="Percent [0] 34" xfId="3459" xr:uid="{00000000-0005-0000-0000-0000C0240000}"/>
    <cellStyle name="Percent [0] 35" xfId="3460" xr:uid="{00000000-0005-0000-0000-0000C1240000}"/>
    <cellStyle name="Percent [0] 36" xfId="3461" xr:uid="{00000000-0005-0000-0000-0000C2240000}"/>
    <cellStyle name="Percent [0] 37" xfId="3462" xr:uid="{00000000-0005-0000-0000-0000C3240000}"/>
    <cellStyle name="Percent [0] 38" xfId="3463" xr:uid="{00000000-0005-0000-0000-0000C4240000}"/>
    <cellStyle name="Percent [0] 39" xfId="3464" xr:uid="{00000000-0005-0000-0000-0000C5240000}"/>
    <cellStyle name="Percent [0] 4" xfId="3465" xr:uid="{00000000-0005-0000-0000-0000C6240000}"/>
    <cellStyle name="Percent [0] 40" xfId="3466" xr:uid="{00000000-0005-0000-0000-0000C7240000}"/>
    <cellStyle name="Percent [0] 41" xfId="3467" xr:uid="{00000000-0005-0000-0000-0000C8240000}"/>
    <cellStyle name="Percent [0] 42" xfId="3468" xr:uid="{00000000-0005-0000-0000-0000C9240000}"/>
    <cellStyle name="Percent [0] 5" xfId="3469" xr:uid="{00000000-0005-0000-0000-0000CA240000}"/>
    <cellStyle name="Percent [0] 6" xfId="3470" xr:uid="{00000000-0005-0000-0000-0000CB240000}"/>
    <cellStyle name="Percent [0] 7" xfId="3471" xr:uid="{00000000-0005-0000-0000-0000CC240000}"/>
    <cellStyle name="Percent [0] 8" xfId="3472" xr:uid="{00000000-0005-0000-0000-0000CD240000}"/>
    <cellStyle name="Percent [0] 9" xfId="3473" xr:uid="{00000000-0005-0000-0000-0000CE240000}"/>
    <cellStyle name="Percent [00]" xfId="3474" xr:uid="{00000000-0005-0000-0000-0000CF240000}"/>
    <cellStyle name="Percent [00] 10" xfId="3475" xr:uid="{00000000-0005-0000-0000-0000D0240000}"/>
    <cellStyle name="Percent [00] 11" xfId="3476" xr:uid="{00000000-0005-0000-0000-0000D1240000}"/>
    <cellStyle name="Percent [00] 12" xfId="3477" xr:uid="{00000000-0005-0000-0000-0000D2240000}"/>
    <cellStyle name="Percent [00] 13" xfId="3478" xr:uid="{00000000-0005-0000-0000-0000D3240000}"/>
    <cellStyle name="Percent [00] 14" xfId="3479" xr:uid="{00000000-0005-0000-0000-0000D4240000}"/>
    <cellStyle name="Percent [00] 15" xfId="3480" xr:uid="{00000000-0005-0000-0000-0000D5240000}"/>
    <cellStyle name="Percent [00] 16" xfId="3481" xr:uid="{00000000-0005-0000-0000-0000D6240000}"/>
    <cellStyle name="Percent [00] 17" xfId="3482" xr:uid="{00000000-0005-0000-0000-0000D7240000}"/>
    <cellStyle name="Percent [00] 18" xfId="3483" xr:uid="{00000000-0005-0000-0000-0000D8240000}"/>
    <cellStyle name="Percent [00] 19" xfId="3484" xr:uid="{00000000-0005-0000-0000-0000D9240000}"/>
    <cellStyle name="Percent [00] 2" xfId="3485" xr:uid="{00000000-0005-0000-0000-0000DA240000}"/>
    <cellStyle name="Percent [00] 20" xfId="3486" xr:uid="{00000000-0005-0000-0000-0000DB240000}"/>
    <cellStyle name="Percent [00] 21" xfId="3487" xr:uid="{00000000-0005-0000-0000-0000DC240000}"/>
    <cellStyle name="Percent [00] 22" xfId="3488" xr:uid="{00000000-0005-0000-0000-0000DD240000}"/>
    <cellStyle name="Percent [00] 23" xfId="3489" xr:uid="{00000000-0005-0000-0000-0000DE240000}"/>
    <cellStyle name="Percent [00] 24" xfId="3490" xr:uid="{00000000-0005-0000-0000-0000DF240000}"/>
    <cellStyle name="Percent [00] 25" xfId="3491" xr:uid="{00000000-0005-0000-0000-0000E0240000}"/>
    <cellStyle name="Percent [00] 26" xfId="3492" xr:uid="{00000000-0005-0000-0000-0000E1240000}"/>
    <cellStyle name="Percent [00] 27" xfId="3493" xr:uid="{00000000-0005-0000-0000-0000E2240000}"/>
    <cellStyle name="Percent [00] 28" xfId="3494" xr:uid="{00000000-0005-0000-0000-0000E3240000}"/>
    <cellStyle name="Percent [00] 29" xfId="3495" xr:uid="{00000000-0005-0000-0000-0000E4240000}"/>
    <cellStyle name="Percent [00] 3" xfId="3496" xr:uid="{00000000-0005-0000-0000-0000E5240000}"/>
    <cellStyle name="Percent [00] 30" xfId="3497" xr:uid="{00000000-0005-0000-0000-0000E6240000}"/>
    <cellStyle name="Percent [00] 31" xfId="3498" xr:uid="{00000000-0005-0000-0000-0000E7240000}"/>
    <cellStyle name="Percent [00] 32" xfId="3499" xr:uid="{00000000-0005-0000-0000-0000E8240000}"/>
    <cellStyle name="Percent [00] 33" xfId="3500" xr:uid="{00000000-0005-0000-0000-0000E9240000}"/>
    <cellStyle name="Percent [00] 34" xfId="3501" xr:uid="{00000000-0005-0000-0000-0000EA240000}"/>
    <cellStyle name="Percent [00] 35" xfId="3502" xr:uid="{00000000-0005-0000-0000-0000EB240000}"/>
    <cellStyle name="Percent [00] 36" xfId="3503" xr:uid="{00000000-0005-0000-0000-0000EC240000}"/>
    <cellStyle name="Percent [00] 37" xfId="3504" xr:uid="{00000000-0005-0000-0000-0000ED240000}"/>
    <cellStyle name="Percent [00] 38" xfId="3505" xr:uid="{00000000-0005-0000-0000-0000EE240000}"/>
    <cellStyle name="Percent [00] 39" xfId="3506" xr:uid="{00000000-0005-0000-0000-0000EF240000}"/>
    <cellStyle name="Percent [00] 4" xfId="3507" xr:uid="{00000000-0005-0000-0000-0000F0240000}"/>
    <cellStyle name="Percent [00] 40" xfId="3508" xr:uid="{00000000-0005-0000-0000-0000F1240000}"/>
    <cellStyle name="Percent [00] 41" xfId="3509" xr:uid="{00000000-0005-0000-0000-0000F2240000}"/>
    <cellStyle name="Percent [00] 42" xfId="3510" xr:uid="{00000000-0005-0000-0000-0000F3240000}"/>
    <cellStyle name="Percent [00] 5" xfId="3511" xr:uid="{00000000-0005-0000-0000-0000F4240000}"/>
    <cellStyle name="Percent [00] 6" xfId="3512" xr:uid="{00000000-0005-0000-0000-0000F5240000}"/>
    <cellStyle name="Percent [00] 7" xfId="3513" xr:uid="{00000000-0005-0000-0000-0000F6240000}"/>
    <cellStyle name="Percent [00] 8" xfId="3514" xr:uid="{00000000-0005-0000-0000-0000F7240000}"/>
    <cellStyle name="Percent [00] 9" xfId="3515" xr:uid="{00000000-0005-0000-0000-0000F8240000}"/>
    <cellStyle name="Percent [2]" xfId="3516" xr:uid="{00000000-0005-0000-0000-0000F9240000}"/>
    <cellStyle name="Percent [2] 2" xfId="10517" xr:uid="{00000000-0005-0000-0000-0000FA240000}"/>
    <cellStyle name="Percent 2" xfId="3517" xr:uid="{00000000-0005-0000-0000-0000FB240000}"/>
    <cellStyle name="Percent 2 2" xfId="3518" xr:uid="{00000000-0005-0000-0000-0000FC240000}"/>
    <cellStyle name="Percent 2 2 2" xfId="10518" xr:uid="{00000000-0005-0000-0000-0000FD240000}"/>
    <cellStyle name="Percent 2 2 4" xfId="10519" xr:uid="{00000000-0005-0000-0000-0000FE240000}"/>
    <cellStyle name="Percent 2 3" xfId="10520" xr:uid="{00000000-0005-0000-0000-0000FF240000}"/>
    <cellStyle name="Percent 2 3 3" xfId="10521" xr:uid="{00000000-0005-0000-0000-000000250000}"/>
    <cellStyle name="Percent 2 8" xfId="10522" xr:uid="{00000000-0005-0000-0000-000001250000}"/>
    <cellStyle name="Percent 3" xfId="3519" xr:uid="{00000000-0005-0000-0000-000002250000}"/>
    <cellStyle name="Percent 4" xfId="3520" xr:uid="{00000000-0005-0000-0000-000003250000}"/>
    <cellStyle name="Percent 5" xfId="3521" xr:uid="{00000000-0005-0000-0000-000004250000}"/>
    <cellStyle name="Percent 6" xfId="3522" xr:uid="{00000000-0005-0000-0000-000005250000}"/>
    <cellStyle name="Percent 7" xfId="3523" xr:uid="{00000000-0005-0000-0000-000006250000}"/>
    <cellStyle name="Percent 8" xfId="10523" xr:uid="{00000000-0005-0000-0000-000007250000}"/>
    <cellStyle name="Percent 9" xfId="10524" xr:uid="{00000000-0005-0000-0000-000008250000}"/>
    <cellStyle name="PERCENTAGE" xfId="3524" xr:uid="{00000000-0005-0000-0000-000009250000}"/>
    <cellStyle name="pound_mu" xfId="3529" xr:uid="{00000000-0005-0000-0000-00000A250000}"/>
    <cellStyle name="PrePop Currency (0)" xfId="3530" xr:uid="{00000000-0005-0000-0000-00000B250000}"/>
    <cellStyle name="PrePop Currency (0) 10" xfId="3531" xr:uid="{00000000-0005-0000-0000-00000C250000}"/>
    <cellStyle name="PrePop Currency (0) 11" xfId="3532" xr:uid="{00000000-0005-0000-0000-00000D250000}"/>
    <cellStyle name="PrePop Currency (0) 12" xfId="3533" xr:uid="{00000000-0005-0000-0000-00000E250000}"/>
    <cellStyle name="PrePop Currency (0) 13" xfId="3534" xr:uid="{00000000-0005-0000-0000-00000F250000}"/>
    <cellStyle name="PrePop Currency (0) 14" xfId="3535" xr:uid="{00000000-0005-0000-0000-000010250000}"/>
    <cellStyle name="PrePop Currency (0) 15" xfId="3536" xr:uid="{00000000-0005-0000-0000-000011250000}"/>
    <cellStyle name="PrePop Currency (0) 16" xfId="3537" xr:uid="{00000000-0005-0000-0000-000012250000}"/>
    <cellStyle name="PrePop Currency (0) 17" xfId="3538" xr:uid="{00000000-0005-0000-0000-000013250000}"/>
    <cellStyle name="PrePop Currency (0) 18" xfId="3539" xr:uid="{00000000-0005-0000-0000-000014250000}"/>
    <cellStyle name="PrePop Currency (0) 19" xfId="3540" xr:uid="{00000000-0005-0000-0000-000015250000}"/>
    <cellStyle name="PrePop Currency (0) 2" xfId="3541" xr:uid="{00000000-0005-0000-0000-000016250000}"/>
    <cellStyle name="PrePop Currency (0) 20" xfId="3542" xr:uid="{00000000-0005-0000-0000-000017250000}"/>
    <cellStyle name="PrePop Currency (0) 21" xfId="3543" xr:uid="{00000000-0005-0000-0000-000018250000}"/>
    <cellStyle name="PrePop Currency (0) 22" xfId="3544" xr:uid="{00000000-0005-0000-0000-000019250000}"/>
    <cellStyle name="PrePop Currency (0) 23" xfId="3545" xr:uid="{00000000-0005-0000-0000-00001A250000}"/>
    <cellStyle name="PrePop Currency (0) 24" xfId="3546" xr:uid="{00000000-0005-0000-0000-00001B250000}"/>
    <cellStyle name="PrePop Currency (0) 25" xfId="3547" xr:uid="{00000000-0005-0000-0000-00001C250000}"/>
    <cellStyle name="PrePop Currency (0) 26" xfId="3548" xr:uid="{00000000-0005-0000-0000-00001D250000}"/>
    <cellStyle name="PrePop Currency (0) 27" xfId="3549" xr:uid="{00000000-0005-0000-0000-00001E250000}"/>
    <cellStyle name="PrePop Currency (0) 28" xfId="3550" xr:uid="{00000000-0005-0000-0000-00001F250000}"/>
    <cellStyle name="PrePop Currency (0) 29" xfId="3551" xr:uid="{00000000-0005-0000-0000-000020250000}"/>
    <cellStyle name="PrePop Currency (0) 3" xfId="3552" xr:uid="{00000000-0005-0000-0000-000021250000}"/>
    <cellStyle name="PrePop Currency (0) 30" xfId="3553" xr:uid="{00000000-0005-0000-0000-000022250000}"/>
    <cellStyle name="PrePop Currency (0) 31" xfId="3554" xr:uid="{00000000-0005-0000-0000-000023250000}"/>
    <cellStyle name="PrePop Currency (0) 32" xfId="3555" xr:uid="{00000000-0005-0000-0000-000024250000}"/>
    <cellStyle name="PrePop Currency (0) 33" xfId="3556" xr:uid="{00000000-0005-0000-0000-000025250000}"/>
    <cellStyle name="PrePop Currency (0) 34" xfId="3557" xr:uid="{00000000-0005-0000-0000-000026250000}"/>
    <cellStyle name="PrePop Currency (0) 35" xfId="3558" xr:uid="{00000000-0005-0000-0000-000027250000}"/>
    <cellStyle name="PrePop Currency (0) 36" xfId="3559" xr:uid="{00000000-0005-0000-0000-000028250000}"/>
    <cellStyle name="PrePop Currency (0) 37" xfId="3560" xr:uid="{00000000-0005-0000-0000-000029250000}"/>
    <cellStyle name="PrePop Currency (0) 38" xfId="3561" xr:uid="{00000000-0005-0000-0000-00002A250000}"/>
    <cellStyle name="PrePop Currency (0) 39" xfId="3562" xr:uid="{00000000-0005-0000-0000-00002B250000}"/>
    <cellStyle name="PrePop Currency (0) 4" xfId="3563" xr:uid="{00000000-0005-0000-0000-00002C250000}"/>
    <cellStyle name="PrePop Currency (0) 40" xfId="3564" xr:uid="{00000000-0005-0000-0000-00002D250000}"/>
    <cellStyle name="PrePop Currency (0) 41" xfId="3565" xr:uid="{00000000-0005-0000-0000-00002E250000}"/>
    <cellStyle name="PrePop Currency (0) 42" xfId="3566" xr:uid="{00000000-0005-0000-0000-00002F250000}"/>
    <cellStyle name="PrePop Currency (0) 5" xfId="3567" xr:uid="{00000000-0005-0000-0000-000030250000}"/>
    <cellStyle name="PrePop Currency (0) 6" xfId="3568" xr:uid="{00000000-0005-0000-0000-000031250000}"/>
    <cellStyle name="PrePop Currency (0) 7" xfId="3569" xr:uid="{00000000-0005-0000-0000-000032250000}"/>
    <cellStyle name="PrePop Currency (0) 8" xfId="3570" xr:uid="{00000000-0005-0000-0000-000033250000}"/>
    <cellStyle name="PrePop Currency (0) 9" xfId="3571" xr:uid="{00000000-0005-0000-0000-000034250000}"/>
    <cellStyle name="PrePop Currency (2)" xfId="3572" xr:uid="{00000000-0005-0000-0000-000035250000}"/>
    <cellStyle name="PrePop Currency (2) 10" xfId="3573" xr:uid="{00000000-0005-0000-0000-000036250000}"/>
    <cellStyle name="PrePop Currency (2) 11" xfId="3574" xr:uid="{00000000-0005-0000-0000-000037250000}"/>
    <cellStyle name="PrePop Currency (2) 12" xfId="3575" xr:uid="{00000000-0005-0000-0000-000038250000}"/>
    <cellStyle name="PrePop Currency (2) 13" xfId="3576" xr:uid="{00000000-0005-0000-0000-000039250000}"/>
    <cellStyle name="PrePop Currency (2) 14" xfId="3577" xr:uid="{00000000-0005-0000-0000-00003A250000}"/>
    <cellStyle name="PrePop Currency (2) 15" xfId="3578" xr:uid="{00000000-0005-0000-0000-00003B250000}"/>
    <cellStyle name="PrePop Currency (2) 16" xfId="3579" xr:uid="{00000000-0005-0000-0000-00003C250000}"/>
    <cellStyle name="PrePop Currency (2) 17" xfId="3580" xr:uid="{00000000-0005-0000-0000-00003D250000}"/>
    <cellStyle name="PrePop Currency (2) 18" xfId="3581" xr:uid="{00000000-0005-0000-0000-00003E250000}"/>
    <cellStyle name="PrePop Currency (2) 19" xfId="3582" xr:uid="{00000000-0005-0000-0000-00003F250000}"/>
    <cellStyle name="PrePop Currency (2) 2" xfId="3583" xr:uid="{00000000-0005-0000-0000-000040250000}"/>
    <cellStyle name="PrePop Currency (2) 20" xfId="3584" xr:uid="{00000000-0005-0000-0000-000041250000}"/>
    <cellStyle name="PrePop Currency (2) 21" xfId="3585" xr:uid="{00000000-0005-0000-0000-000042250000}"/>
    <cellStyle name="PrePop Currency (2) 22" xfId="3586" xr:uid="{00000000-0005-0000-0000-000043250000}"/>
    <cellStyle name="PrePop Currency (2) 23" xfId="3587" xr:uid="{00000000-0005-0000-0000-000044250000}"/>
    <cellStyle name="PrePop Currency (2) 24" xfId="3588" xr:uid="{00000000-0005-0000-0000-000045250000}"/>
    <cellStyle name="PrePop Currency (2) 25" xfId="3589" xr:uid="{00000000-0005-0000-0000-000046250000}"/>
    <cellStyle name="PrePop Currency (2) 26" xfId="3590" xr:uid="{00000000-0005-0000-0000-000047250000}"/>
    <cellStyle name="PrePop Currency (2) 27" xfId="3591" xr:uid="{00000000-0005-0000-0000-000048250000}"/>
    <cellStyle name="PrePop Currency (2) 28" xfId="3592" xr:uid="{00000000-0005-0000-0000-000049250000}"/>
    <cellStyle name="PrePop Currency (2) 29" xfId="3593" xr:uid="{00000000-0005-0000-0000-00004A250000}"/>
    <cellStyle name="PrePop Currency (2) 3" xfId="3594" xr:uid="{00000000-0005-0000-0000-00004B250000}"/>
    <cellStyle name="PrePop Currency (2) 30" xfId="3595" xr:uid="{00000000-0005-0000-0000-00004C250000}"/>
    <cellStyle name="PrePop Currency (2) 31" xfId="3596" xr:uid="{00000000-0005-0000-0000-00004D250000}"/>
    <cellStyle name="PrePop Currency (2) 32" xfId="3597" xr:uid="{00000000-0005-0000-0000-00004E250000}"/>
    <cellStyle name="PrePop Currency (2) 33" xfId="3598" xr:uid="{00000000-0005-0000-0000-00004F250000}"/>
    <cellStyle name="PrePop Currency (2) 34" xfId="3599" xr:uid="{00000000-0005-0000-0000-000050250000}"/>
    <cellStyle name="PrePop Currency (2) 35" xfId="3600" xr:uid="{00000000-0005-0000-0000-000051250000}"/>
    <cellStyle name="PrePop Currency (2) 36" xfId="3601" xr:uid="{00000000-0005-0000-0000-000052250000}"/>
    <cellStyle name="PrePop Currency (2) 37" xfId="3602" xr:uid="{00000000-0005-0000-0000-000053250000}"/>
    <cellStyle name="PrePop Currency (2) 38" xfId="3603" xr:uid="{00000000-0005-0000-0000-000054250000}"/>
    <cellStyle name="PrePop Currency (2) 39" xfId="3604" xr:uid="{00000000-0005-0000-0000-000055250000}"/>
    <cellStyle name="PrePop Currency (2) 4" xfId="3605" xr:uid="{00000000-0005-0000-0000-000056250000}"/>
    <cellStyle name="PrePop Currency (2) 40" xfId="3606" xr:uid="{00000000-0005-0000-0000-000057250000}"/>
    <cellStyle name="PrePop Currency (2) 41" xfId="3607" xr:uid="{00000000-0005-0000-0000-000058250000}"/>
    <cellStyle name="PrePop Currency (2) 42" xfId="3608" xr:uid="{00000000-0005-0000-0000-000059250000}"/>
    <cellStyle name="PrePop Currency (2) 5" xfId="3609" xr:uid="{00000000-0005-0000-0000-00005A250000}"/>
    <cellStyle name="PrePop Currency (2) 6" xfId="3610" xr:uid="{00000000-0005-0000-0000-00005B250000}"/>
    <cellStyle name="PrePop Currency (2) 7" xfId="3611" xr:uid="{00000000-0005-0000-0000-00005C250000}"/>
    <cellStyle name="PrePop Currency (2) 8" xfId="3612" xr:uid="{00000000-0005-0000-0000-00005D250000}"/>
    <cellStyle name="PrePop Currency (2) 9" xfId="3613" xr:uid="{00000000-0005-0000-0000-00005E250000}"/>
    <cellStyle name="PrePop Units (0)" xfId="3614" xr:uid="{00000000-0005-0000-0000-00005F250000}"/>
    <cellStyle name="PrePop Units (0) 10" xfId="3615" xr:uid="{00000000-0005-0000-0000-000060250000}"/>
    <cellStyle name="PrePop Units (0) 11" xfId="3616" xr:uid="{00000000-0005-0000-0000-000061250000}"/>
    <cellStyle name="PrePop Units (0) 12" xfId="3617" xr:uid="{00000000-0005-0000-0000-000062250000}"/>
    <cellStyle name="PrePop Units (0) 13" xfId="3618" xr:uid="{00000000-0005-0000-0000-000063250000}"/>
    <cellStyle name="PrePop Units (0) 14" xfId="3619" xr:uid="{00000000-0005-0000-0000-000064250000}"/>
    <cellStyle name="PrePop Units (0) 15" xfId="3620" xr:uid="{00000000-0005-0000-0000-000065250000}"/>
    <cellStyle name="PrePop Units (0) 16" xfId="3621" xr:uid="{00000000-0005-0000-0000-000066250000}"/>
    <cellStyle name="PrePop Units (0) 17" xfId="3622" xr:uid="{00000000-0005-0000-0000-000067250000}"/>
    <cellStyle name="PrePop Units (0) 18" xfId="3623" xr:uid="{00000000-0005-0000-0000-000068250000}"/>
    <cellStyle name="PrePop Units (0) 19" xfId="3624" xr:uid="{00000000-0005-0000-0000-000069250000}"/>
    <cellStyle name="PrePop Units (0) 2" xfId="3625" xr:uid="{00000000-0005-0000-0000-00006A250000}"/>
    <cellStyle name="PrePop Units (0) 20" xfId="3626" xr:uid="{00000000-0005-0000-0000-00006B250000}"/>
    <cellStyle name="PrePop Units (0) 21" xfId="3627" xr:uid="{00000000-0005-0000-0000-00006C250000}"/>
    <cellStyle name="PrePop Units (0) 22" xfId="3628" xr:uid="{00000000-0005-0000-0000-00006D250000}"/>
    <cellStyle name="PrePop Units (0) 23" xfId="3629" xr:uid="{00000000-0005-0000-0000-00006E250000}"/>
    <cellStyle name="PrePop Units (0) 24" xfId="3630" xr:uid="{00000000-0005-0000-0000-00006F250000}"/>
    <cellStyle name="PrePop Units (0) 25" xfId="3631" xr:uid="{00000000-0005-0000-0000-000070250000}"/>
    <cellStyle name="PrePop Units (0) 26" xfId="3632" xr:uid="{00000000-0005-0000-0000-000071250000}"/>
    <cellStyle name="PrePop Units (0) 27" xfId="3633" xr:uid="{00000000-0005-0000-0000-000072250000}"/>
    <cellStyle name="PrePop Units (0) 28" xfId="3634" xr:uid="{00000000-0005-0000-0000-000073250000}"/>
    <cellStyle name="PrePop Units (0) 29" xfId="3635" xr:uid="{00000000-0005-0000-0000-000074250000}"/>
    <cellStyle name="PrePop Units (0) 3" xfId="3636" xr:uid="{00000000-0005-0000-0000-000075250000}"/>
    <cellStyle name="PrePop Units (0) 30" xfId="3637" xr:uid="{00000000-0005-0000-0000-000076250000}"/>
    <cellStyle name="PrePop Units (0) 31" xfId="3638" xr:uid="{00000000-0005-0000-0000-000077250000}"/>
    <cellStyle name="PrePop Units (0) 32" xfId="3639" xr:uid="{00000000-0005-0000-0000-000078250000}"/>
    <cellStyle name="PrePop Units (0) 33" xfId="3640" xr:uid="{00000000-0005-0000-0000-000079250000}"/>
    <cellStyle name="PrePop Units (0) 34" xfId="3641" xr:uid="{00000000-0005-0000-0000-00007A250000}"/>
    <cellStyle name="PrePop Units (0) 35" xfId="3642" xr:uid="{00000000-0005-0000-0000-00007B250000}"/>
    <cellStyle name="PrePop Units (0) 36" xfId="3643" xr:uid="{00000000-0005-0000-0000-00007C250000}"/>
    <cellStyle name="PrePop Units (0) 37" xfId="3644" xr:uid="{00000000-0005-0000-0000-00007D250000}"/>
    <cellStyle name="PrePop Units (0) 38" xfId="3645" xr:uid="{00000000-0005-0000-0000-00007E250000}"/>
    <cellStyle name="PrePop Units (0) 39" xfId="3646" xr:uid="{00000000-0005-0000-0000-00007F250000}"/>
    <cellStyle name="PrePop Units (0) 4" xfId="3647" xr:uid="{00000000-0005-0000-0000-000080250000}"/>
    <cellStyle name="PrePop Units (0) 40" xfId="3648" xr:uid="{00000000-0005-0000-0000-000081250000}"/>
    <cellStyle name="PrePop Units (0) 41" xfId="3649" xr:uid="{00000000-0005-0000-0000-000082250000}"/>
    <cellStyle name="PrePop Units (0) 42" xfId="3650" xr:uid="{00000000-0005-0000-0000-000083250000}"/>
    <cellStyle name="PrePop Units (0) 5" xfId="3651" xr:uid="{00000000-0005-0000-0000-000084250000}"/>
    <cellStyle name="PrePop Units (0) 6" xfId="3652" xr:uid="{00000000-0005-0000-0000-000085250000}"/>
    <cellStyle name="PrePop Units (0) 7" xfId="3653" xr:uid="{00000000-0005-0000-0000-000086250000}"/>
    <cellStyle name="PrePop Units (0) 8" xfId="3654" xr:uid="{00000000-0005-0000-0000-000087250000}"/>
    <cellStyle name="PrePop Units (0) 9" xfId="3655" xr:uid="{00000000-0005-0000-0000-000088250000}"/>
    <cellStyle name="PrePop Units (1)" xfId="3656" xr:uid="{00000000-0005-0000-0000-000089250000}"/>
    <cellStyle name="PrePop Units (1) 10" xfId="3657" xr:uid="{00000000-0005-0000-0000-00008A250000}"/>
    <cellStyle name="PrePop Units (1) 11" xfId="3658" xr:uid="{00000000-0005-0000-0000-00008B250000}"/>
    <cellStyle name="PrePop Units (1) 12" xfId="3659" xr:uid="{00000000-0005-0000-0000-00008C250000}"/>
    <cellStyle name="PrePop Units (1) 13" xfId="3660" xr:uid="{00000000-0005-0000-0000-00008D250000}"/>
    <cellStyle name="PrePop Units (1) 14" xfId="3661" xr:uid="{00000000-0005-0000-0000-00008E250000}"/>
    <cellStyle name="PrePop Units (1) 15" xfId="3662" xr:uid="{00000000-0005-0000-0000-00008F250000}"/>
    <cellStyle name="PrePop Units (1) 16" xfId="3663" xr:uid="{00000000-0005-0000-0000-000090250000}"/>
    <cellStyle name="PrePop Units (1) 17" xfId="3664" xr:uid="{00000000-0005-0000-0000-000091250000}"/>
    <cellStyle name="PrePop Units (1) 18" xfId="3665" xr:uid="{00000000-0005-0000-0000-000092250000}"/>
    <cellStyle name="PrePop Units (1) 19" xfId="3666" xr:uid="{00000000-0005-0000-0000-000093250000}"/>
    <cellStyle name="PrePop Units (1) 2" xfId="3667" xr:uid="{00000000-0005-0000-0000-000094250000}"/>
    <cellStyle name="PrePop Units (1) 20" xfId="3668" xr:uid="{00000000-0005-0000-0000-000095250000}"/>
    <cellStyle name="PrePop Units (1) 21" xfId="3669" xr:uid="{00000000-0005-0000-0000-000096250000}"/>
    <cellStyle name="PrePop Units (1) 22" xfId="3670" xr:uid="{00000000-0005-0000-0000-000097250000}"/>
    <cellStyle name="PrePop Units (1) 23" xfId="3671" xr:uid="{00000000-0005-0000-0000-000098250000}"/>
    <cellStyle name="PrePop Units (1) 24" xfId="3672" xr:uid="{00000000-0005-0000-0000-000099250000}"/>
    <cellStyle name="PrePop Units (1) 25" xfId="3673" xr:uid="{00000000-0005-0000-0000-00009A250000}"/>
    <cellStyle name="PrePop Units (1) 26" xfId="3674" xr:uid="{00000000-0005-0000-0000-00009B250000}"/>
    <cellStyle name="PrePop Units (1) 27" xfId="3675" xr:uid="{00000000-0005-0000-0000-00009C250000}"/>
    <cellStyle name="PrePop Units (1) 28" xfId="3676" xr:uid="{00000000-0005-0000-0000-00009D250000}"/>
    <cellStyle name="PrePop Units (1) 29" xfId="3677" xr:uid="{00000000-0005-0000-0000-00009E250000}"/>
    <cellStyle name="PrePop Units (1) 3" xfId="3678" xr:uid="{00000000-0005-0000-0000-00009F250000}"/>
    <cellStyle name="PrePop Units (1) 30" xfId="3679" xr:uid="{00000000-0005-0000-0000-0000A0250000}"/>
    <cellStyle name="PrePop Units (1) 31" xfId="3680" xr:uid="{00000000-0005-0000-0000-0000A1250000}"/>
    <cellStyle name="PrePop Units (1) 32" xfId="3681" xr:uid="{00000000-0005-0000-0000-0000A2250000}"/>
    <cellStyle name="PrePop Units (1) 33" xfId="3682" xr:uid="{00000000-0005-0000-0000-0000A3250000}"/>
    <cellStyle name="PrePop Units (1) 34" xfId="3683" xr:uid="{00000000-0005-0000-0000-0000A4250000}"/>
    <cellStyle name="PrePop Units (1) 35" xfId="3684" xr:uid="{00000000-0005-0000-0000-0000A5250000}"/>
    <cellStyle name="PrePop Units (1) 36" xfId="3685" xr:uid="{00000000-0005-0000-0000-0000A6250000}"/>
    <cellStyle name="PrePop Units (1) 37" xfId="3686" xr:uid="{00000000-0005-0000-0000-0000A7250000}"/>
    <cellStyle name="PrePop Units (1) 38" xfId="3687" xr:uid="{00000000-0005-0000-0000-0000A8250000}"/>
    <cellStyle name="PrePop Units (1) 39" xfId="3688" xr:uid="{00000000-0005-0000-0000-0000A9250000}"/>
    <cellStyle name="PrePop Units (1) 4" xfId="3689" xr:uid="{00000000-0005-0000-0000-0000AA250000}"/>
    <cellStyle name="PrePop Units (1) 40" xfId="3690" xr:uid="{00000000-0005-0000-0000-0000AB250000}"/>
    <cellStyle name="PrePop Units (1) 41" xfId="3691" xr:uid="{00000000-0005-0000-0000-0000AC250000}"/>
    <cellStyle name="PrePop Units (1) 42" xfId="3692" xr:uid="{00000000-0005-0000-0000-0000AD250000}"/>
    <cellStyle name="PrePop Units (1) 5" xfId="3693" xr:uid="{00000000-0005-0000-0000-0000AE250000}"/>
    <cellStyle name="PrePop Units (1) 6" xfId="3694" xr:uid="{00000000-0005-0000-0000-0000AF250000}"/>
    <cellStyle name="PrePop Units (1) 7" xfId="3695" xr:uid="{00000000-0005-0000-0000-0000B0250000}"/>
    <cellStyle name="PrePop Units (1) 8" xfId="3696" xr:uid="{00000000-0005-0000-0000-0000B1250000}"/>
    <cellStyle name="PrePop Units (1) 9" xfId="3697" xr:uid="{00000000-0005-0000-0000-0000B2250000}"/>
    <cellStyle name="PrePop Units (2)" xfId="3698" xr:uid="{00000000-0005-0000-0000-0000B3250000}"/>
    <cellStyle name="PrePop Units (2) 10" xfId="3699" xr:uid="{00000000-0005-0000-0000-0000B4250000}"/>
    <cellStyle name="PrePop Units (2) 11" xfId="3700" xr:uid="{00000000-0005-0000-0000-0000B5250000}"/>
    <cellStyle name="PrePop Units (2) 12" xfId="3701" xr:uid="{00000000-0005-0000-0000-0000B6250000}"/>
    <cellStyle name="PrePop Units (2) 13" xfId="3702" xr:uid="{00000000-0005-0000-0000-0000B7250000}"/>
    <cellStyle name="PrePop Units (2) 14" xfId="3703" xr:uid="{00000000-0005-0000-0000-0000B8250000}"/>
    <cellStyle name="PrePop Units (2) 15" xfId="3704" xr:uid="{00000000-0005-0000-0000-0000B9250000}"/>
    <cellStyle name="PrePop Units (2) 16" xfId="3705" xr:uid="{00000000-0005-0000-0000-0000BA250000}"/>
    <cellStyle name="PrePop Units (2) 17" xfId="3706" xr:uid="{00000000-0005-0000-0000-0000BB250000}"/>
    <cellStyle name="PrePop Units (2) 18" xfId="3707" xr:uid="{00000000-0005-0000-0000-0000BC250000}"/>
    <cellStyle name="PrePop Units (2) 19" xfId="3708" xr:uid="{00000000-0005-0000-0000-0000BD250000}"/>
    <cellStyle name="PrePop Units (2) 2" xfId="3709" xr:uid="{00000000-0005-0000-0000-0000BE250000}"/>
    <cellStyle name="PrePop Units (2) 20" xfId="3710" xr:uid="{00000000-0005-0000-0000-0000BF250000}"/>
    <cellStyle name="PrePop Units (2) 21" xfId="3711" xr:uid="{00000000-0005-0000-0000-0000C0250000}"/>
    <cellStyle name="PrePop Units (2) 22" xfId="3712" xr:uid="{00000000-0005-0000-0000-0000C1250000}"/>
    <cellStyle name="PrePop Units (2) 23" xfId="3713" xr:uid="{00000000-0005-0000-0000-0000C2250000}"/>
    <cellStyle name="PrePop Units (2) 24" xfId="3714" xr:uid="{00000000-0005-0000-0000-0000C3250000}"/>
    <cellStyle name="PrePop Units (2) 25" xfId="3715" xr:uid="{00000000-0005-0000-0000-0000C4250000}"/>
    <cellStyle name="PrePop Units (2) 26" xfId="3716" xr:uid="{00000000-0005-0000-0000-0000C5250000}"/>
    <cellStyle name="PrePop Units (2) 27" xfId="3717" xr:uid="{00000000-0005-0000-0000-0000C6250000}"/>
    <cellStyle name="PrePop Units (2) 28" xfId="3718" xr:uid="{00000000-0005-0000-0000-0000C7250000}"/>
    <cellStyle name="PrePop Units (2) 29" xfId="3719" xr:uid="{00000000-0005-0000-0000-0000C8250000}"/>
    <cellStyle name="PrePop Units (2) 3" xfId="3720" xr:uid="{00000000-0005-0000-0000-0000C9250000}"/>
    <cellStyle name="PrePop Units (2) 30" xfId="3721" xr:uid="{00000000-0005-0000-0000-0000CA250000}"/>
    <cellStyle name="PrePop Units (2) 31" xfId="3722" xr:uid="{00000000-0005-0000-0000-0000CB250000}"/>
    <cellStyle name="PrePop Units (2) 32" xfId="3723" xr:uid="{00000000-0005-0000-0000-0000CC250000}"/>
    <cellStyle name="PrePop Units (2) 33" xfId="3724" xr:uid="{00000000-0005-0000-0000-0000CD250000}"/>
    <cellStyle name="PrePop Units (2) 34" xfId="3725" xr:uid="{00000000-0005-0000-0000-0000CE250000}"/>
    <cellStyle name="PrePop Units (2) 35" xfId="3726" xr:uid="{00000000-0005-0000-0000-0000CF250000}"/>
    <cellStyle name="PrePop Units (2) 36" xfId="3727" xr:uid="{00000000-0005-0000-0000-0000D0250000}"/>
    <cellStyle name="PrePop Units (2) 37" xfId="3728" xr:uid="{00000000-0005-0000-0000-0000D1250000}"/>
    <cellStyle name="PrePop Units (2) 38" xfId="3729" xr:uid="{00000000-0005-0000-0000-0000D2250000}"/>
    <cellStyle name="PrePop Units (2) 39" xfId="3730" xr:uid="{00000000-0005-0000-0000-0000D3250000}"/>
    <cellStyle name="PrePop Units (2) 4" xfId="3731" xr:uid="{00000000-0005-0000-0000-0000D4250000}"/>
    <cellStyle name="PrePop Units (2) 40" xfId="3732" xr:uid="{00000000-0005-0000-0000-0000D5250000}"/>
    <cellStyle name="PrePop Units (2) 41" xfId="3733" xr:uid="{00000000-0005-0000-0000-0000D6250000}"/>
    <cellStyle name="PrePop Units (2) 42" xfId="3734" xr:uid="{00000000-0005-0000-0000-0000D7250000}"/>
    <cellStyle name="PrePop Units (2) 5" xfId="3735" xr:uid="{00000000-0005-0000-0000-0000D8250000}"/>
    <cellStyle name="PrePop Units (2) 6" xfId="3736" xr:uid="{00000000-0005-0000-0000-0000D9250000}"/>
    <cellStyle name="PrePop Units (2) 7" xfId="3737" xr:uid="{00000000-0005-0000-0000-0000DA250000}"/>
    <cellStyle name="PrePop Units (2) 8" xfId="3738" xr:uid="{00000000-0005-0000-0000-0000DB250000}"/>
    <cellStyle name="PrePop Units (2) 9" xfId="3739" xr:uid="{00000000-0005-0000-0000-0000DC250000}"/>
    <cellStyle name="price" xfId="10527" xr:uid="{00000000-0005-0000-0000-0000DD250000}"/>
    <cellStyle name="pricing" xfId="3740" xr:uid="{00000000-0005-0000-0000-0000DE250000}"/>
    <cellStyle name="PSChar" xfId="3741" xr:uid="{00000000-0005-0000-0000-0000DF250000}"/>
    <cellStyle name="PSHeading" xfId="3742" xr:uid="{00000000-0005-0000-0000-0000E0250000}"/>
    <cellStyle name="Phalai" xfId="10525" xr:uid="{00000000-0005-0000-0000-0000E1250000}"/>
    <cellStyle name="Pham Nam Hai" xfId="3525" xr:uid="{00000000-0005-0000-0000-0000E2250000}"/>
    <cellStyle name="Pham Nam Hai 001" xfId="3526" xr:uid="{00000000-0005-0000-0000-0000E3250000}"/>
    <cellStyle name="Pham Nam Hai 1" xfId="3527" xr:uid="{00000000-0005-0000-0000-0000E4250000}"/>
    <cellStyle name="phi" xfId="10526" xr:uid="{00000000-0005-0000-0000-0000E5250000}"/>
    <cellStyle name="Phong" xfId="3528" xr:uid="{00000000-0005-0000-0000-0000E6250000}"/>
    <cellStyle name="Quants" xfId="3743" xr:uid="{00000000-0005-0000-0000-0000E7250000}"/>
    <cellStyle name="Rate" xfId="3744" xr:uid="{00000000-0005-0000-0000-0000E8250000}"/>
    <cellStyle name="RedComma[0]" xfId="10528" xr:uid="{00000000-0005-0000-0000-0000E9250000}"/>
    <cellStyle name="regstoresfromspecstores" xfId="3745" xr:uid="{00000000-0005-0000-0000-0000EA250000}"/>
    <cellStyle name="Reset  - Style4" xfId="3746" xr:uid="{00000000-0005-0000-0000-0000EB250000}"/>
    <cellStyle name="Reset  - Style7" xfId="3747" xr:uid="{00000000-0005-0000-0000-0000EC250000}"/>
    <cellStyle name="revised" xfId="10529" xr:uid="{00000000-0005-0000-0000-0000ED250000}"/>
    <cellStyle name="RevList" xfId="3748" xr:uid="{00000000-0005-0000-0000-0000EE250000}"/>
    <cellStyle name="rlink_tiªn l­în_x001b_Hyperlink_TONG HOP KINH PHI" xfId="10530" xr:uid="{00000000-0005-0000-0000-0000EF250000}"/>
    <cellStyle name="rmal_ADAdot" xfId="10531" xr:uid="{00000000-0005-0000-0000-0000F0250000}"/>
    <cellStyle name="S—_x0008_" xfId="3749" xr:uid="{00000000-0005-0000-0000-0000F1250000}"/>
    <cellStyle name="s]_x000d__x000a_spooler=yes_x000d__x000a_load=_x000d__x000a_Beep=yes_x000d__x000a_NullPort=None_x000d__x000a_BorderWidth=3_x000d__x000a_CursorBlinkRate=1200_x000d__x000a_DoubleClickSpeed=452_x000d__x000a_Programs=co" xfId="3750" xr:uid="{00000000-0005-0000-0000-0000F2250000}"/>
    <cellStyle name="S—_x0008__5.Gia thiet bi dien (VL Hanecc)(263.9)" xfId="10532" xr:uid="{00000000-0005-0000-0000-0000F3250000}"/>
    <cellStyle name="S¬" xfId="3751" xr:uid="{00000000-0005-0000-0000-0000F4250000}"/>
    <cellStyle name="s1" xfId="3752" xr:uid="{00000000-0005-0000-0000-0000F5250000}"/>
    <cellStyle name="SAPBEXaggData" xfId="3753" xr:uid="{00000000-0005-0000-0000-0000F6250000}"/>
    <cellStyle name="SAPBEXaggDataEmph" xfId="3754" xr:uid="{00000000-0005-0000-0000-0000F7250000}"/>
    <cellStyle name="SAPBEXaggItem" xfId="3755" xr:uid="{00000000-0005-0000-0000-0000F8250000}"/>
    <cellStyle name="SAPBEXchaText" xfId="3756" xr:uid="{00000000-0005-0000-0000-0000F9250000}"/>
    <cellStyle name="SAPBEXexcBad7" xfId="3757" xr:uid="{00000000-0005-0000-0000-0000FA250000}"/>
    <cellStyle name="SAPBEXexcBad8" xfId="3758" xr:uid="{00000000-0005-0000-0000-0000FB250000}"/>
    <cellStyle name="SAPBEXexcBad9" xfId="3759" xr:uid="{00000000-0005-0000-0000-0000FC250000}"/>
    <cellStyle name="SAPBEXexcCritical4" xfId="3760" xr:uid="{00000000-0005-0000-0000-0000FD250000}"/>
    <cellStyle name="SAPBEXexcCritical5" xfId="3761" xr:uid="{00000000-0005-0000-0000-0000FE250000}"/>
    <cellStyle name="SAPBEXexcCritical6" xfId="3762" xr:uid="{00000000-0005-0000-0000-0000FF250000}"/>
    <cellStyle name="SAPBEXexcGood1" xfId="3763" xr:uid="{00000000-0005-0000-0000-000000260000}"/>
    <cellStyle name="SAPBEXexcGood2" xfId="3764" xr:uid="{00000000-0005-0000-0000-000001260000}"/>
    <cellStyle name="SAPBEXexcGood3" xfId="3765" xr:uid="{00000000-0005-0000-0000-000002260000}"/>
    <cellStyle name="SAPBEXfilterDrill" xfId="3766" xr:uid="{00000000-0005-0000-0000-000003260000}"/>
    <cellStyle name="SAPBEXfilterItem" xfId="3767" xr:uid="{00000000-0005-0000-0000-000004260000}"/>
    <cellStyle name="SAPBEXfilterText" xfId="3768" xr:uid="{00000000-0005-0000-0000-000005260000}"/>
    <cellStyle name="SAPBEXformats" xfId="3769" xr:uid="{00000000-0005-0000-0000-000006260000}"/>
    <cellStyle name="SAPBEXheaderItem" xfId="3770" xr:uid="{00000000-0005-0000-0000-000007260000}"/>
    <cellStyle name="SAPBEXheaderText" xfId="3771" xr:uid="{00000000-0005-0000-0000-000008260000}"/>
    <cellStyle name="SAPBEXresData" xfId="3772" xr:uid="{00000000-0005-0000-0000-000009260000}"/>
    <cellStyle name="SAPBEXresDataEmph" xfId="3773" xr:uid="{00000000-0005-0000-0000-00000A260000}"/>
    <cellStyle name="SAPBEXresItem" xfId="3774" xr:uid="{00000000-0005-0000-0000-00000B260000}"/>
    <cellStyle name="SAPBEXstdData" xfId="3775" xr:uid="{00000000-0005-0000-0000-00000C260000}"/>
    <cellStyle name="SAPBEXstdDataEmph" xfId="3776" xr:uid="{00000000-0005-0000-0000-00000D260000}"/>
    <cellStyle name="SAPBEXstdItem" xfId="3777" xr:uid="{00000000-0005-0000-0000-00000E260000}"/>
    <cellStyle name="SAPBEXtitle" xfId="3778" xr:uid="{00000000-0005-0000-0000-00000F260000}"/>
    <cellStyle name="SAPBEXundefined" xfId="3779" xr:uid="{00000000-0005-0000-0000-000010260000}"/>
    <cellStyle name="_x0001_sç?" xfId="3780" xr:uid="{00000000-0005-0000-0000-000011260000}"/>
    <cellStyle name="section" xfId="10533" xr:uid="{00000000-0005-0000-0000-000012260000}"/>
    <cellStyle name="Section Title" xfId="3781" xr:uid="{00000000-0005-0000-0000-000013260000}"/>
    <cellStyle name="serJet 1200 Series PCL 6" xfId="3782" xr:uid="{00000000-0005-0000-0000-000014260000}"/>
    <cellStyle name="sh" xfId="10534" xr:uid="{00000000-0005-0000-0000-000015260000}"/>
    <cellStyle name="SHADEDSTORES" xfId="3783" xr:uid="{00000000-0005-0000-0000-000016260000}"/>
    <cellStyle name="Sheet Title" xfId="10535" xr:uid="{00000000-0005-0000-0000-000017260000}"/>
    <cellStyle name="Siêu nối kết_BANG KE CHUNG TU TT" xfId="3784" xr:uid="{00000000-0005-0000-0000-000018260000}"/>
    <cellStyle name="so" xfId="10536" xr:uid="{00000000-0005-0000-0000-000019260000}"/>
    <cellStyle name="SO%" xfId="10537" xr:uid="{00000000-0005-0000-0000-00001A260000}"/>
    <cellStyle name="songuyen" xfId="3785" xr:uid="{00000000-0005-0000-0000-00001B260000}"/>
    <cellStyle name="specstores" xfId="3786" xr:uid="{00000000-0005-0000-0000-00001C260000}"/>
    <cellStyle name="ssh" xfId="10538" xr:uid="{00000000-0005-0000-0000-00001D260000}"/>
    <cellStyle name="Standard_4710.0000" xfId="10539" xr:uid="{00000000-0005-0000-0000-00001E260000}"/>
    <cellStyle name="STT" xfId="10540" xr:uid="{00000000-0005-0000-0000-00001F260000}"/>
    <cellStyle name="STTDG" xfId="3787" xr:uid="{00000000-0005-0000-0000-000020260000}"/>
    <cellStyle name="STYL1 - スタイル1" xfId="3788" xr:uid="{00000000-0005-0000-0000-000021260000}"/>
    <cellStyle name="Style 1" xfId="3789" xr:uid="{00000000-0005-0000-0000-000022260000}"/>
    <cellStyle name="Style 1 2" xfId="3790" xr:uid="{00000000-0005-0000-0000-000023260000}"/>
    <cellStyle name="Style 1 3" xfId="3791" xr:uid="{00000000-0005-0000-0000-000024260000}"/>
    <cellStyle name="Style 1_1.Office -Cost." xfId="3792" xr:uid="{00000000-0005-0000-0000-000025260000}"/>
    <cellStyle name="Style 10" xfId="3793" xr:uid="{00000000-0005-0000-0000-000026260000}"/>
    <cellStyle name="Style 100" xfId="10541" xr:uid="{00000000-0005-0000-0000-000027260000}"/>
    <cellStyle name="Style 101" xfId="10542" xr:uid="{00000000-0005-0000-0000-000028260000}"/>
    <cellStyle name="Style 102" xfId="10543" xr:uid="{00000000-0005-0000-0000-000029260000}"/>
    <cellStyle name="Style 103" xfId="10544" xr:uid="{00000000-0005-0000-0000-00002A260000}"/>
    <cellStyle name="Style 104" xfId="10545" xr:uid="{00000000-0005-0000-0000-00002B260000}"/>
    <cellStyle name="Style 105" xfId="10546" xr:uid="{00000000-0005-0000-0000-00002C260000}"/>
    <cellStyle name="Style 106" xfId="10547" xr:uid="{00000000-0005-0000-0000-00002D260000}"/>
    <cellStyle name="Style 107" xfId="10548" xr:uid="{00000000-0005-0000-0000-00002E260000}"/>
    <cellStyle name="Style 108" xfId="10549" xr:uid="{00000000-0005-0000-0000-00002F260000}"/>
    <cellStyle name="Style 109" xfId="10550" xr:uid="{00000000-0005-0000-0000-000030260000}"/>
    <cellStyle name="Style 11" xfId="3794" xr:uid="{00000000-0005-0000-0000-000031260000}"/>
    <cellStyle name="Style 110" xfId="10551" xr:uid="{00000000-0005-0000-0000-000032260000}"/>
    <cellStyle name="Style 111" xfId="10552" xr:uid="{00000000-0005-0000-0000-000033260000}"/>
    <cellStyle name="Style 112" xfId="10553" xr:uid="{00000000-0005-0000-0000-000034260000}"/>
    <cellStyle name="Style 113" xfId="10554" xr:uid="{00000000-0005-0000-0000-000035260000}"/>
    <cellStyle name="Style 114" xfId="10555" xr:uid="{00000000-0005-0000-0000-000036260000}"/>
    <cellStyle name="Style 115" xfId="10556" xr:uid="{00000000-0005-0000-0000-000037260000}"/>
    <cellStyle name="Style 116" xfId="10557" xr:uid="{00000000-0005-0000-0000-000038260000}"/>
    <cellStyle name="Style 117" xfId="10558" xr:uid="{00000000-0005-0000-0000-000039260000}"/>
    <cellStyle name="Style 118" xfId="10559" xr:uid="{00000000-0005-0000-0000-00003A260000}"/>
    <cellStyle name="Style 119" xfId="10560" xr:uid="{00000000-0005-0000-0000-00003B260000}"/>
    <cellStyle name="Style 12" xfId="3795" xr:uid="{00000000-0005-0000-0000-00003C260000}"/>
    <cellStyle name="Style 120" xfId="10561" xr:uid="{00000000-0005-0000-0000-00003D260000}"/>
    <cellStyle name="Style 121" xfId="10562" xr:uid="{00000000-0005-0000-0000-00003E260000}"/>
    <cellStyle name="Style 122" xfId="10563" xr:uid="{00000000-0005-0000-0000-00003F260000}"/>
    <cellStyle name="Style 123" xfId="10564" xr:uid="{00000000-0005-0000-0000-000040260000}"/>
    <cellStyle name="Style 124" xfId="10565" xr:uid="{00000000-0005-0000-0000-000041260000}"/>
    <cellStyle name="Style 125" xfId="10566" xr:uid="{00000000-0005-0000-0000-000042260000}"/>
    <cellStyle name="Style 126" xfId="10567" xr:uid="{00000000-0005-0000-0000-000043260000}"/>
    <cellStyle name="Style 127" xfId="10568" xr:uid="{00000000-0005-0000-0000-000044260000}"/>
    <cellStyle name="Style 128" xfId="10569" xr:uid="{00000000-0005-0000-0000-000045260000}"/>
    <cellStyle name="Style 129" xfId="10570" xr:uid="{00000000-0005-0000-0000-000046260000}"/>
    <cellStyle name="Style 13" xfId="3796" xr:uid="{00000000-0005-0000-0000-000047260000}"/>
    <cellStyle name="Style 130" xfId="10571" xr:uid="{00000000-0005-0000-0000-000048260000}"/>
    <cellStyle name="Style 131" xfId="10572" xr:uid="{00000000-0005-0000-0000-000049260000}"/>
    <cellStyle name="Style 132" xfId="10573" xr:uid="{00000000-0005-0000-0000-00004A260000}"/>
    <cellStyle name="Style 133" xfId="10574" xr:uid="{00000000-0005-0000-0000-00004B260000}"/>
    <cellStyle name="Style 134" xfId="10575" xr:uid="{00000000-0005-0000-0000-00004C260000}"/>
    <cellStyle name="Style 135" xfId="10576" xr:uid="{00000000-0005-0000-0000-00004D260000}"/>
    <cellStyle name="Style 136" xfId="10577" xr:uid="{00000000-0005-0000-0000-00004E260000}"/>
    <cellStyle name="Style 137" xfId="10578" xr:uid="{00000000-0005-0000-0000-00004F260000}"/>
    <cellStyle name="Style 138" xfId="10579" xr:uid="{00000000-0005-0000-0000-000050260000}"/>
    <cellStyle name="Style 139" xfId="10580" xr:uid="{00000000-0005-0000-0000-000051260000}"/>
    <cellStyle name="Style 14" xfId="3797" xr:uid="{00000000-0005-0000-0000-000052260000}"/>
    <cellStyle name="Style 140" xfId="10581" xr:uid="{00000000-0005-0000-0000-000053260000}"/>
    <cellStyle name="Style 141" xfId="10582" xr:uid="{00000000-0005-0000-0000-000054260000}"/>
    <cellStyle name="Style 142" xfId="10583" xr:uid="{00000000-0005-0000-0000-000055260000}"/>
    <cellStyle name="Style 143" xfId="10584" xr:uid="{00000000-0005-0000-0000-000056260000}"/>
    <cellStyle name="Style 144" xfId="10585" xr:uid="{00000000-0005-0000-0000-000057260000}"/>
    <cellStyle name="Style 145" xfId="10586" xr:uid="{00000000-0005-0000-0000-000058260000}"/>
    <cellStyle name="Style 146" xfId="10587" xr:uid="{00000000-0005-0000-0000-000059260000}"/>
    <cellStyle name="Style 147" xfId="10588" xr:uid="{00000000-0005-0000-0000-00005A260000}"/>
    <cellStyle name="Style 148" xfId="10589" xr:uid="{00000000-0005-0000-0000-00005B260000}"/>
    <cellStyle name="Style 149" xfId="10590" xr:uid="{00000000-0005-0000-0000-00005C260000}"/>
    <cellStyle name="Style 15" xfId="3798" xr:uid="{00000000-0005-0000-0000-00005D260000}"/>
    <cellStyle name="Style 150" xfId="10591" xr:uid="{00000000-0005-0000-0000-00005E260000}"/>
    <cellStyle name="Style 151" xfId="10592" xr:uid="{00000000-0005-0000-0000-00005F260000}"/>
    <cellStyle name="Style 152" xfId="10593" xr:uid="{00000000-0005-0000-0000-000060260000}"/>
    <cellStyle name="Style 153" xfId="10594" xr:uid="{00000000-0005-0000-0000-000061260000}"/>
    <cellStyle name="Style 154" xfId="10595" xr:uid="{00000000-0005-0000-0000-000062260000}"/>
    <cellStyle name="Style 155" xfId="10596" xr:uid="{00000000-0005-0000-0000-000063260000}"/>
    <cellStyle name="Style 156" xfId="10597" xr:uid="{00000000-0005-0000-0000-000064260000}"/>
    <cellStyle name="Style 157" xfId="10598" xr:uid="{00000000-0005-0000-0000-000065260000}"/>
    <cellStyle name="Style 158" xfId="10599" xr:uid="{00000000-0005-0000-0000-000066260000}"/>
    <cellStyle name="Style 159" xfId="10600" xr:uid="{00000000-0005-0000-0000-000067260000}"/>
    <cellStyle name="Style 16" xfId="3799" xr:uid="{00000000-0005-0000-0000-000068260000}"/>
    <cellStyle name="Style 160" xfId="10601" xr:uid="{00000000-0005-0000-0000-000069260000}"/>
    <cellStyle name="Style 161" xfId="10602" xr:uid="{00000000-0005-0000-0000-00006A260000}"/>
    <cellStyle name="Style 162" xfId="10603" xr:uid="{00000000-0005-0000-0000-00006B260000}"/>
    <cellStyle name="Style 163" xfId="10604" xr:uid="{00000000-0005-0000-0000-00006C260000}"/>
    <cellStyle name="Style 164" xfId="10605" xr:uid="{00000000-0005-0000-0000-00006D260000}"/>
    <cellStyle name="Style 165" xfId="10606" xr:uid="{00000000-0005-0000-0000-00006E260000}"/>
    <cellStyle name="Style 166" xfId="10607" xr:uid="{00000000-0005-0000-0000-00006F260000}"/>
    <cellStyle name="Style 167" xfId="10608" xr:uid="{00000000-0005-0000-0000-000070260000}"/>
    <cellStyle name="Style 168" xfId="10609" xr:uid="{00000000-0005-0000-0000-000071260000}"/>
    <cellStyle name="Style 17" xfId="3800" xr:uid="{00000000-0005-0000-0000-000072260000}"/>
    <cellStyle name="Style 18" xfId="3801" xr:uid="{00000000-0005-0000-0000-000073260000}"/>
    <cellStyle name="Style 19" xfId="3802" xr:uid="{00000000-0005-0000-0000-000074260000}"/>
    <cellStyle name="Style 2" xfId="3803" xr:uid="{00000000-0005-0000-0000-000075260000}"/>
    <cellStyle name="Style 20" xfId="3804" xr:uid="{00000000-0005-0000-0000-000076260000}"/>
    <cellStyle name="Style 21" xfId="3805" xr:uid="{00000000-0005-0000-0000-000077260000}"/>
    <cellStyle name="Style 22" xfId="3806" xr:uid="{00000000-0005-0000-0000-000078260000}"/>
    <cellStyle name="Style 23" xfId="3807" xr:uid="{00000000-0005-0000-0000-000079260000}"/>
    <cellStyle name="Style 24" xfId="3808" xr:uid="{00000000-0005-0000-0000-00007A260000}"/>
    <cellStyle name="Style 25" xfId="3809" xr:uid="{00000000-0005-0000-0000-00007B260000}"/>
    <cellStyle name="Style 26" xfId="3810" xr:uid="{00000000-0005-0000-0000-00007C260000}"/>
    <cellStyle name="Style 27" xfId="3811" xr:uid="{00000000-0005-0000-0000-00007D260000}"/>
    <cellStyle name="Style 28" xfId="3812" xr:uid="{00000000-0005-0000-0000-00007E260000}"/>
    <cellStyle name="Style 29" xfId="3813" xr:uid="{00000000-0005-0000-0000-00007F260000}"/>
    <cellStyle name="Style 3" xfId="3814" xr:uid="{00000000-0005-0000-0000-000080260000}"/>
    <cellStyle name="Style 30" xfId="3815" xr:uid="{00000000-0005-0000-0000-000081260000}"/>
    <cellStyle name="Style 31" xfId="3816" xr:uid="{00000000-0005-0000-0000-000082260000}"/>
    <cellStyle name="Style 32" xfId="3817" xr:uid="{00000000-0005-0000-0000-000083260000}"/>
    <cellStyle name="Style 33" xfId="3818" xr:uid="{00000000-0005-0000-0000-000084260000}"/>
    <cellStyle name="Style 34" xfId="3819" xr:uid="{00000000-0005-0000-0000-000085260000}"/>
    <cellStyle name="Style 35" xfId="3820" xr:uid="{00000000-0005-0000-0000-000086260000}"/>
    <cellStyle name="Style 36" xfId="3821" xr:uid="{00000000-0005-0000-0000-000087260000}"/>
    <cellStyle name="Style 37" xfId="3822" xr:uid="{00000000-0005-0000-0000-000088260000}"/>
    <cellStyle name="Style 38" xfId="3823" xr:uid="{00000000-0005-0000-0000-000089260000}"/>
    <cellStyle name="Style 39" xfId="3824" xr:uid="{00000000-0005-0000-0000-00008A260000}"/>
    <cellStyle name="Style 4" xfId="3825" xr:uid="{00000000-0005-0000-0000-00008B260000}"/>
    <cellStyle name="Style 40" xfId="3826" xr:uid="{00000000-0005-0000-0000-00008C260000}"/>
    <cellStyle name="Style 41" xfId="3827" xr:uid="{00000000-0005-0000-0000-00008D260000}"/>
    <cellStyle name="Style 42" xfId="3828" xr:uid="{00000000-0005-0000-0000-00008E260000}"/>
    <cellStyle name="Style 43" xfId="3829" xr:uid="{00000000-0005-0000-0000-00008F260000}"/>
    <cellStyle name="Style 44" xfId="3830" xr:uid="{00000000-0005-0000-0000-000090260000}"/>
    <cellStyle name="Style 45" xfId="3831" xr:uid="{00000000-0005-0000-0000-000091260000}"/>
    <cellStyle name="Style 46" xfId="3832" xr:uid="{00000000-0005-0000-0000-000092260000}"/>
    <cellStyle name="Style 47" xfId="3833" xr:uid="{00000000-0005-0000-0000-000093260000}"/>
    <cellStyle name="Style 48" xfId="3834" xr:uid="{00000000-0005-0000-0000-000094260000}"/>
    <cellStyle name="Style 49" xfId="3835" xr:uid="{00000000-0005-0000-0000-000095260000}"/>
    <cellStyle name="Style 5" xfId="3836" xr:uid="{00000000-0005-0000-0000-000096260000}"/>
    <cellStyle name="Style 50" xfId="3837" xr:uid="{00000000-0005-0000-0000-000097260000}"/>
    <cellStyle name="Style 51" xfId="3838" xr:uid="{00000000-0005-0000-0000-000098260000}"/>
    <cellStyle name="Style 52" xfId="3839" xr:uid="{00000000-0005-0000-0000-000099260000}"/>
    <cellStyle name="Style 53" xfId="3840" xr:uid="{00000000-0005-0000-0000-00009A260000}"/>
    <cellStyle name="Style 54" xfId="3841" xr:uid="{00000000-0005-0000-0000-00009B260000}"/>
    <cellStyle name="Style 55" xfId="3842" xr:uid="{00000000-0005-0000-0000-00009C260000}"/>
    <cellStyle name="Style 56" xfId="3843" xr:uid="{00000000-0005-0000-0000-00009D260000}"/>
    <cellStyle name="Style 57" xfId="3844" xr:uid="{00000000-0005-0000-0000-00009E260000}"/>
    <cellStyle name="Style 58" xfId="3845" xr:uid="{00000000-0005-0000-0000-00009F260000}"/>
    <cellStyle name="Style 59" xfId="3846" xr:uid="{00000000-0005-0000-0000-0000A0260000}"/>
    <cellStyle name="Style 6" xfId="3847" xr:uid="{00000000-0005-0000-0000-0000A1260000}"/>
    <cellStyle name="Style 60" xfId="3848" xr:uid="{00000000-0005-0000-0000-0000A2260000}"/>
    <cellStyle name="Style 61" xfId="3849" xr:uid="{00000000-0005-0000-0000-0000A3260000}"/>
    <cellStyle name="Style 62" xfId="3850" xr:uid="{00000000-0005-0000-0000-0000A4260000}"/>
    <cellStyle name="Style 63" xfId="3851" xr:uid="{00000000-0005-0000-0000-0000A5260000}"/>
    <cellStyle name="Style 64" xfId="3852" xr:uid="{00000000-0005-0000-0000-0000A6260000}"/>
    <cellStyle name="Style 65" xfId="3853" xr:uid="{00000000-0005-0000-0000-0000A7260000}"/>
    <cellStyle name="Style 66" xfId="3854" xr:uid="{00000000-0005-0000-0000-0000A8260000}"/>
    <cellStyle name="Style 67" xfId="3855" xr:uid="{00000000-0005-0000-0000-0000A9260000}"/>
    <cellStyle name="Style 68" xfId="3856" xr:uid="{00000000-0005-0000-0000-0000AA260000}"/>
    <cellStyle name="Style 69" xfId="3857" xr:uid="{00000000-0005-0000-0000-0000AB260000}"/>
    <cellStyle name="Style 7" xfId="3858" xr:uid="{00000000-0005-0000-0000-0000AC260000}"/>
    <cellStyle name="Style 70" xfId="3859" xr:uid="{00000000-0005-0000-0000-0000AD260000}"/>
    <cellStyle name="Style 71" xfId="3860" xr:uid="{00000000-0005-0000-0000-0000AE260000}"/>
    <cellStyle name="Style 72" xfId="3861" xr:uid="{00000000-0005-0000-0000-0000AF260000}"/>
    <cellStyle name="Style 73" xfId="3862" xr:uid="{00000000-0005-0000-0000-0000B0260000}"/>
    <cellStyle name="Style 74" xfId="3863" xr:uid="{00000000-0005-0000-0000-0000B1260000}"/>
    <cellStyle name="Style 75" xfId="3864" xr:uid="{00000000-0005-0000-0000-0000B2260000}"/>
    <cellStyle name="Style 76" xfId="3865" xr:uid="{00000000-0005-0000-0000-0000B3260000}"/>
    <cellStyle name="Style 77" xfId="3866" xr:uid="{00000000-0005-0000-0000-0000B4260000}"/>
    <cellStyle name="Style 78" xfId="3867" xr:uid="{00000000-0005-0000-0000-0000B5260000}"/>
    <cellStyle name="Style 79" xfId="3868" xr:uid="{00000000-0005-0000-0000-0000B6260000}"/>
    <cellStyle name="Style 8" xfId="3869" xr:uid="{00000000-0005-0000-0000-0000B7260000}"/>
    <cellStyle name="Style 80" xfId="3870" xr:uid="{00000000-0005-0000-0000-0000B8260000}"/>
    <cellStyle name="Style 81" xfId="3871" xr:uid="{00000000-0005-0000-0000-0000B9260000}"/>
    <cellStyle name="Style 82" xfId="3872" xr:uid="{00000000-0005-0000-0000-0000BA260000}"/>
    <cellStyle name="Style 83" xfId="3873" xr:uid="{00000000-0005-0000-0000-0000BB260000}"/>
    <cellStyle name="Style 84" xfId="3874" xr:uid="{00000000-0005-0000-0000-0000BC260000}"/>
    <cellStyle name="Style 85" xfId="3875" xr:uid="{00000000-0005-0000-0000-0000BD260000}"/>
    <cellStyle name="Style 86" xfId="3876" xr:uid="{00000000-0005-0000-0000-0000BE260000}"/>
    <cellStyle name="Style 87" xfId="3877" xr:uid="{00000000-0005-0000-0000-0000BF260000}"/>
    <cellStyle name="Style 88" xfId="3878" xr:uid="{00000000-0005-0000-0000-0000C0260000}"/>
    <cellStyle name="Style 89" xfId="3879" xr:uid="{00000000-0005-0000-0000-0000C1260000}"/>
    <cellStyle name="Style 9" xfId="3880" xr:uid="{00000000-0005-0000-0000-0000C2260000}"/>
    <cellStyle name="Style 90" xfId="3881" xr:uid="{00000000-0005-0000-0000-0000C3260000}"/>
    <cellStyle name="Style 91" xfId="3882" xr:uid="{00000000-0005-0000-0000-0000C4260000}"/>
    <cellStyle name="Style 92" xfId="3883" xr:uid="{00000000-0005-0000-0000-0000C5260000}"/>
    <cellStyle name="Style 93" xfId="3884" xr:uid="{00000000-0005-0000-0000-0000C6260000}"/>
    <cellStyle name="Style 94" xfId="3885" xr:uid="{00000000-0005-0000-0000-0000C7260000}"/>
    <cellStyle name="Style 95" xfId="10610" xr:uid="{00000000-0005-0000-0000-0000C8260000}"/>
    <cellStyle name="Style 96" xfId="10611" xr:uid="{00000000-0005-0000-0000-0000C9260000}"/>
    <cellStyle name="Style 97" xfId="10612" xr:uid="{00000000-0005-0000-0000-0000CA260000}"/>
    <cellStyle name="Style 98" xfId="10613" xr:uid="{00000000-0005-0000-0000-0000CB260000}"/>
    <cellStyle name="Style 99" xfId="10614" xr:uid="{00000000-0005-0000-0000-0000CC260000}"/>
    <cellStyle name="Style Date" xfId="3886" xr:uid="{00000000-0005-0000-0000-0000CD260000}"/>
    <cellStyle name="style_1" xfId="3887" xr:uid="{00000000-0005-0000-0000-0000CE260000}"/>
    <cellStyle name="Style1" xfId="3888" xr:uid="{00000000-0005-0000-0000-0000CF260000}"/>
    <cellStyle name="subhead" xfId="3889" xr:uid="{00000000-0005-0000-0000-0000D0260000}"/>
    <cellStyle name="subhead 2" xfId="10615" xr:uid="{00000000-0005-0000-0000-0000D1260000}"/>
    <cellStyle name="SubTitle" xfId="3890" xr:uid="{00000000-0005-0000-0000-0000D2260000}"/>
    <cellStyle name="Subtotal" xfId="3891" xr:uid="{00000000-0005-0000-0000-0000D3260000}"/>
    <cellStyle name="sum" xfId="3892" xr:uid="{00000000-0005-0000-0000-0000D4260000}"/>
    <cellStyle name="symbol" xfId="3893" xr:uid="{00000000-0005-0000-0000-0000D5260000}"/>
    <cellStyle name="T" xfId="3894" xr:uid="{00000000-0005-0000-0000-0000D6260000}"/>
    <cellStyle name="T_00No.04A  bia + TH" xfId="3895" xr:uid="{00000000-0005-0000-0000-0000D7260000}"/>
    <cellStyle name="T_013 Bills of Quantities (BW)" xfId="3896" xr:uid="{00000000-0005-0000-0000-0000D8260000}"/>
    <cellStyle name="T_013 Bills of Quantities (BW)_JTEC Factory comparision footing " xfId="3897" xr:uid="{00000000-0005-0000-0000-0000D9260000}"/>
    <cellStyle name="T_013 Bills of Quantities (BW)_JTEC Hanoi- Submision BoQ October 26th, 2007 for Contract" xfId="3898" xr:uid="{00000000-0005-0000-0000-0000DA260000}"/>
    <cellStyle name="T_01-HanhLang-05-suaTKe" xfId="3899" xr:uid="{00000000-0005-0000-0000-0000DB260000}"/>
    <cellStyle name="T_01Tram-B-Ap-T2" xfId="3900" xr:uid="{00000000-0005-0000-0000-0000DC260000}"/>
    <cellStyle name="T_02-Kho-CoDien-No07" xfId="3901" xr:uid="{00000000-0005-0000-0000-0000DD260000}"/>
    <cellStyle name="T_03 Cost summary &amp; breakdown" xfId="3902" xr:uid="{00000000-0005-0000-0000-0000DE260000}"/>
    <cellStyle name="T_03 Cost summary &amp; breakdown_JTEC Factory comparision footing " xfId="3903" xr:uid="{00000000-0005-0000-0000-0000DF260000}"/>
    <cellStyle name="T_03 Cost summary &amp; breakdown_JTEC Hanoi- Submision BoQ October 26th, 2007 for Contract" xfId="3904" xr:uid="{00000000-0005-0000-0000-0000E0260000}"/>
    <cellStyle name="T_03 Cost summary &amp; breakdown_JTEC Hanoi- Submision BoQ October 26th, 2007 for Contract_NET BoQ BOSHOKU 15thNov rev2" xfId="3905" xr:uid="{00000000-0005-0000-0000-0000E1260000}"/>
    <cellStyle name="T_06.THOPkluongTINH LAI thang11-2007-2" xfId="10616" xr:uid="{00000000-0005-0000-0000-0000E2260000}"/>
    <cellStyle name="T_06.THOPkluongTINH LAI thang11-2007-2_Cầu Cựa Gà" xfId="10617" xr:uid="{00000000-0005-0000-0000-0000E3260000}"/>
    <cellStyle name="T_06.THOPkluongTINH LAI thang11-2007-2_Du toan san lap - 23-12-2008" xfId="10618" xr:uid="{00000000-0005-0000-0000-0000E4260000}"/>
    <cellStyle name="T_06.THOPkluongTINH LAI thang11-2007-2_Duong BT" xfId="10619" xr:uid="{00000000-0005-0000-0000-0000E5260000}"/>
    <cellStyle name="T_06.THOPkluongTINH LAI thang11-2007-2_Duong R1 - Dai Phuoc (14-04-2009)" xfId="10620" xr:uid="{00000000-0005-0000-0000-0000E6260000}"/>
    <cellStyle name="T_09_BangTongHopKinhPhiNhaso9" xfId="3906" xr:uid="{00000000-0005-0000-0000-0000E7260000}"/>
    <cellStyle name="T_09a_PhanMongNhaSo9" xfId="3907" xr:uid="{00000000-0005-0000-0000-0000E8260000}"/>
    <cellStyle name="T_09b_PhanThannhaso9" xfId="3908" xr:uid="{00000000-0005-0000-0000-0000E9260000}"/>
    <cellStyle name="T_09c_PhandienNhaso9" xfId="3909" xr:uid="{00000000-0005-0000-0000-0000EA260000}"/>
    <cellStyle name="T_09d_Phannuocnhaso9" xfId="3910" xr:uid="{00000000-0005-0000-0000-0000EB260000}"/>
    <cellStyle name="T_09f_TienluongThannhaso9" xfId="3911" xr:uid="{00000000-0005-0000-0000-0000EC260000}"/>
    <cellStyle name="T_10b_PhanThanNhaSo10" xfId="3912" xr:uid="{00000000-0005-0000-0000-0000ED260000}"/>
    <cellStyle name="T_1hatang" xfId="10621" xr:uid="{00000000-0005-0000-0000-0000EE260000}"/>
    <cellStyle name="T_1hatang_5.Gia thiet bi dien (VL Hanecc)(263.9)" xfId="10622" xr:uid="{00000000-0005-0000-0000-0000EF260000}"/>
    <cellStyle name="T_1hatang_DUTHAU" xfId="10623" xr:uid="{00000000-0005-0000-0000-0000F0260000}"/>
    <cellStyle name="T_1hatang_hatangLB" xfId="10624" xr:uid="{00000000-0005-0000-0000-0000F1260000}"/>
    <cellStyle name="T_1hatang_thietbidien" xfId="10625" xr:uid="{00000000-0005-0000-0000-0000F2260000}"/>
    <cellStyle name="T_2No.00 DI2" xfId="3913" xr:uid="{00000000-0005-0000-0000-0000F3260000}"/>
    <cellStyle name="T_3. Coc khoan nhoi dai tra-VieEng (TKKT)" xfId="3914" xr:uid="{00000000-0005-0000-0000-0000F4260000}"/>
    <cellStyle name="T_3No.00DI" xfId="3915" xr:uid="{00000000-0005-0000-0000-0000F5260000}"/>
    <cellStyle name="T_5.Gia thiet bi dien (VL Hanecc)(263.9)" xfId="10626" xr:uid="{00000000-0005-0000-0000-0000F6260000}"/>
    <cellStyle name="T_6 DTdchinh-tu1-10-05den30-9-06" xfId="10627" xr:uid="{00000000-0005-0000-0000-0000F7260000}"/>
    <cellStyle name="T_6 DTdchinh-tu1-10-05den30-9-06_Ba Dieu(5-12-07)" xfId="10628" xr:uid="{00000000-0005-0000-0000-0000F8260000}"/>
    <cellStyle name="T_6 DTdchinh-tu1-10-05den30-9-06_Cầu Cựa Gà" xfId="10629" xr:uid="{00000000-0005-0000-0000-0000F9260000}"/>
    <cellStyle name="T_6 DTdchinh-tu1-10-05den30-9-06_Du toan san lap - 23-12-2008" xfId="10630" xr:uid="{00000000-0005-0000-0000-0000FA260000}"/>
    <cellStyle name="T_6 DTdchinh-tu1-10-05den30-9-06_Duong BT" xfId="10631" xr:uid="{00000000-0005-0000-0000-0000FB260000}"/>
    <cellStyle name="T_6 DTdchinh-tu1-10-05den30-9-06_Duong R1 - Dai Phuoc (14-04-2009)" xfId="10632" xr:uid="{00000000-0005-0000-0000-0000FC260000}"/>
    <cellStyle name="T_7.4-19" xfId="10633" xr:uid="{00000000-0005-0000-0000-0000FD260000}"/>
    <cellStyle name="T_B PROJECT NETBQ-15thJuly2005 (Final)" xfId="3916" xr:uid="{00000000-0005-0000-0000-0000FE260000}"/>
    <cellStyle name="T_B PROJECT NETBQ-15thJuly2005 (Final)_3-30NET___96Mil__T-pro NET Summary revise for kettei" xfId="3917" xr:uid="{00000000-0005-0000-0000-0000FF260000}"/>
    <cellStyle name="T_B PROJECT NETBQ-15thJuly2005 (Final)_3-30NET___96Mil__T-pro NET Summary revise for kettei_JTEC Factory comparision footing " xfId="3918" xr:uid="{00000000-0005-0000-0000-000000270000}"/>
    <cellStyle name="T_B PROJECT NETBQ-15thJuly2005 (Final)_3-30NET___96Mil__T-pro NET Summary revise for kettei_JTEC Hanoi- Submision BoQ October 26th, 2007 for Contract" xfId="3919" xr:uid="{00000000-0005-0000-0000-000001270000}"/>
    <cellStyle name="T_B PROJECT NETBQ-15thJuly2005 (Final)_JTEC Factory comparision footing " xfId="3920" xr:uid="{00000000-0005-0000-0000-000002270000}"/>
    <cellStyle name="T_B PROJECT NETBQ-15thJuly2005 (Final)_JTEC Hanoi- Submision BoQ October 26th, 2007 for Contract" xfId="3921" xr:uid="{00000000-0005-0000-0000-000003270000}"/>
    <cellStyle name="T_B PROJECT NETBQ-15thJuly2005 (Final)_Terumo Net BOQ 2ndFeb06Base(PLAN B2FLNoVoid)" xfId="3922" xr:uid="{00000000-0005-0000-0000-000004270000}"/>
    <cellStyle name="T_B PROJECT NETBQ-15thJuly2005 (Final)_Terumo Net BOQ 2ndFeb06Base(PLAN B2FLNoVoid)_JTEC Factory comparision footing " xfId="3923" xr:uid="{00000000-0005-0000-0000-000005270000}"/>
    <cellStyle name="T_B PROJECT NETBQ-15thJuly2005 (Final)_Terumo Net BOQ 2ndFeb06Base(PLAN B2FLNoVoid)_JTEC Hanoi- Submision BoQ October 26th, 2007 for Contract" xfId="3924" xr:uid="{00000000-0005-0000-0000-000006270000}"/>
    <cellStyle name="T_B PROJECT NETBQ-15thJuly2005 (Final)_Terumo Proposal Summary-Final to Contract" xfId="3925" xr:uid="{00000000-0005-0000-0000-000007270000}"/>
    <cellStyle name="T_B PROJECT NETBQ-15thJuly2005 (Final)_Terumo Proposal Summary-Final to Contract_JTEC Factory comparision footing " xfId="3926" xr:uid="{00000000-0005-0000-0000-000008270000}"/>
    <cellStyle name="T_B PROJECT NETBQ-15thJuly2005 (Final)_Terumo Proposal Summary-Final to Contract_JTEC Hanoi- Submision BoQ October 26th, 2007 for Contract" xfId="3927" xr:uid="{00000000-0005-0000-0000-000009270000}"/>
    <cellStyle name="T_Ba Dieu(5-12-07)" xfId="10634" xr:uid="{00000000-0005-0000-0000-00000A270000}"/>
    <cellStyle name="T_Bang gia ca may theo TT06" xfId="10635" xr:uid="{00000000-0005-0000-0000-00000B270000}"/>
    <cellStyle name="T_BANG LUONG MOI KSDH va KSDC (co phu cap khu vuc)" xfId="10636" xr:uid="{00000000-0005-0000-0000-00000C270000}"/>
    <cellStyle name="T_BANG LUONG MOI KSDH va KSDC (co phu cap khu vuc)_06.THOPkluongTINH LAI thang11-2007-2" xfId="10637" xr:uid="{00000000-0005-0000-0000-00000D270000}"/>
    <cellStyle name="T_BANG LUONG MOI KSDH va KSDC (co phu cap khu vuc)_06.THOPkluongTINH LAI thang11-2007-2_Cầu Cựa Gà" xfId="10638" xr:uid="{00000000-0005-0000-0000-00000E270000}"/>
    <cellStyle name="T_BANG LUONG MOI KSDH va KSDC (co phu cap khu vuc)_06.THOPkluongTINH LAI thang11-2007-2_Du toan san lap - 23-12-2008" xfId="10639" xr:uid="{00000000-0005-0000-0000-00000F270000}"/>
    <cellStyle name="T_BANG LUONG MOI KSDH va KSDC (co phu cap khu vuc)_06.THOPkluongTINH LAI thang11-2007-2_Duong BT" xfId="10640" xr:uid="{00000000-0005-0000-0000-000010270000}"/>
    <cellStyle name="T_BANG LUONG MOI KSDH va KSDC (co phu cap khu vuc)_06.THOPkluongTINH LAI thang11-2007-2_Duong R1 - Dai Phuoc (14-04-2009)" xfId="10641" xr:uid="{00000000-0005-0000-0000-000011270000}"/>
    <cellStyle name="T_BANG LUONG MOI KSDH va KSDC (co phu cap khu vuc)_Ba Dieu(5-12-07)" xfId="10642" xr:uid="{00000000-0005-0000-0000-000012270000}"/>
    <cellStyle name="T_BANG LUONG MOI KSDH va KSDC (co phu cap khu vuc)_Book1" xfId="10643" xr:uid="{00000000-0005-0000-0000-000013270000}"/>
    <cellStyle name="T_BANG LUONG MOI KSDH va KSDC (co phu cap khu vuc)_Book1_Cầu Cựa Gà" xfId="10644" xr:uid="{00000000-0005-0000-0000-000014270000}"/>
    <cellStyle name="T_BANG LUONG MOI KSDH va KSDC (co phu cap khu vuc)_Book1_Du toan san lap - 23-12-2008" xfId="10645" xr:uid="{00000000-0005-0000-0000-000015270000}"/>
    <cellStyle name="T_BANG LUONG MOI KSDH va KSDC (co phu cap khu vuc)_Book1_Duong BT" xfId="10646" xr:uid="{00000000-0005-0000-0000-000016270000}"/>
    <cellStyle name="T_BANG LUONG MOI KSDH va KSDC (co phu cap khu vuc)_Book1_Duong R1 - Dai Phuoc (14-04-2009)" xfId="10647" xr:uid="{00000000-0005-0000-0000-000017270000}"/>
    <cellStyle name="T_BANG LUONG MOI KSDH va KSDC (co phu cap khu vuc)_Book18" xfId="10648" xr:uid="{00000000-0005-0000-0000-000018270000}"/>
    <cellStyle name="T_BANG LUONG MOI KSDH va KSDC (co phu cap khu vuc)_DADT-16-11" xfId="10649" xr:uid="{00000000-0005-0000-0000-000019270000}"/>
    <cellStyle name="T_BANG LUONG MOI KSDH va KSDC (co phu cap khu vuc)_DaiPhuoc_DM24buocTKCSl4d" xfId="10650" xr:uid="{00000000-0005-0000-0000-00001A270000}"/>
    <cellStyle name="T_BANG LUONG MOI KSDH va KSDC (co phu cap khu vuc)_DTGoi2-T12ngay14sualuong" xfId="10651" xr:uid="{00000000-0005-0000-0000-00001B270000}"/>
    <cellStyle name="T_BANG LUONG MOI KSDH va KSDC (co phu cap khu vuc)_dtK0-K3 _22_11_07" xfId="10652" xr:uid="{00000000-0005-0000-0000-00001C270000}"/>
    <cellStyle name="T_BANG LUONG MOI KSDH va KSDC (co phu cap khu vuc)_DTKScamcocMT-Cantho" xfId="10653" xr:uid="{00000000-0005-0000-0000-00001D270000}"/>
    <cellStyle name="T_BANG LUONG MOI KSDH va KSDC (co phu cap khu vuc)_DTKSTK MT-CT" xfId="10654" xr:uid="{00000000-0005-0000-0000-00001E270000}"/>
    <cellStyle name="T_BANG LUONG MOI KSDH va KSDC (co phu cap khu vuc)_Dutoan-10-6-08-tinh lai chi phi kiem toan" xfId="10655" xr:uid="{00000000-0005-0000-0000-00001F270000}"/>
    <cellStyle name="T_BANG LUONG MOI KSDH va KSDC (co phu cap khu vuc)_KL HOTHU" xfId="10657" xr:uid="{00000000-0005-0000-0000-000020270000}"/>
    <cellStyle name="T_BANG LUONG MOI KSDH va KSDC (co phu cap khu vuc)_KL nen_s" xfId="10658" xr:uid="{00000000-0005-0000-0000-000021270000}"/>
    <cellStyle name="T_BANG LUONG MOI KSDH va KSDC (co phu cap khu vuc)_Khoiluongcongf100-D2" xfId="10656" xr:uid="{00000000-0005-0000-0000-000022270000}"/>
    <cellStyle name="T_BANG LUONG MOI KSDH va KSDC (co phu cap khu vuc)_pkhai-kl-8" xfId="10659" xr:uid="{00000000-0005-0000-0000-000023270000}"/>
    <cellStyle name="T_BANG LUONG MOI KSDH va KSDC (co phu cap khu vuc)_pkhai-kl-8_Cầu Cựa Gà" xfId="10660" xr:uid="{00000000-0005-0000-0000-000024270000}"/>
    <cellStyle name="T_BANG LUONG MOI KSDH va KSDC (co phu cap khu vuc)_pkhai-kl-8_Du toan san lap - 23-12-2008" xfId="10661" xr:uid="{00000000-0005-0000-0000-000025270000}"/>
    <cellStyle name="T_BANG LUONG MOI KSDH va KSDC (co phu cap khu vuc)_pkhai-kl-8_Duong BT" xfId="10662" xr:uid="{00000000-0005-0000-0000-000026270000}"/>
    <cellStyle name="T_BANG LUONG MOI KSDH va KSDC (co phu cap khu vuc)_pkhai-kl-8_Duong R1 - Dai Phuoc (14-04-2009)" xfId="10663" xr:uid="{00000000-0005-0000-0000-000027270000}"/>
    <cellStyle name="T_BANG LUONG MOI KSDH va KSDC (co phu cap khu vuc)_TMDTDGmoiT10-07L2" xfId="10665" xr:uid="{00000000-0005-0000-0000-000028270000}"/>
    <cellStyle name="T_BANG LUONG MOI KSDH va KSDC (co phu cap khu vuc)_TMDTDGmoiT10-07L2_Ba Dieu(5-12-07)" xfId="10666" xr:uid="{00000000-0005-0000-0000-000029270000}"/>
    <cellStyle name="T_BANG LUONG MOI KSDH va KSDC (co phu cap khu vuc)_TMDTDGmoiT10-07L2_Cầu Cựa Gà" xfId="10667" xr:uid="{00000000-0005-0000-0000-00002A270000}"/>
    <cellStyle name="T_BANG LUONG MOI KSDH va KSDC (co phu cap khu vuc)_TMDTDGmoiT10-07L2_Du toan san lap - 23-12-2008" xfId="10668" xr:uid="{00000000-0005-0000-0000-00002B270000}"/>
    <cellStyle name="T_BANG LUONG MOI KSDH va KSDC (co phu cap khu vuc)_TMDTDGmoiT10-07L2_Duong BT" xfId="10669" xr:uid="{00000000-0005-0000-0000-00002C270000}"/>
    <cellStyle name="T_BANG LUONG MOI KSDH va KSDC (co phu cap khu vuc)_TMDTDGmoiT10-07L2_Duong R1 - Dai Phuoc (14-04-2009)" xfId="10670" xr:uid="{00000000-0005-0000-0000-00002D270000}"/>
    <cellStyle name="T_BANG LUONG MOI KSDH va KSDC (co phu cap khu vuc)_Tonghopklp" xfId="10671" xr:uid="{00000000-0005-0000-0000-00002E270000}"/>
    <cellStyle name="T_BANG LUONG MOI KSDH va KSDC (co phu cap khu vuc)_Tonghopklp_Ba Dieu(5-12-07)" xfId="10672" xr:uid="{00000000-0005-0000-0000-00002F270000}"/>
    <cellStyle name="T_BANG LUONG MOI KSDH va KSDC (co phu cap khu vuc)_Tonghopklp_Cầu Cựa Gà" xfId="10673" xr:uid="{00000000-0005-0000-0000-000030270000}"/>
    <cellStyle name="T_BANG LUONG MOI KSDH va KSDC (co phu cap khu vuc)_Tonghopklp_Du toan san lap - 23-12-2008" xfId="10674" xr:uid="{00000000-0005-0000-0000-000031270000}"/>
    <cellStyle name="T_BANG LUONG MOI KSDH va KSDC (co phu cap khu vuc)_Tonghopklp_Duong BT" xfId="10675" xr:uid="{00000000-0005-0000-0000-000032270000}"/>
    <cellStyle name="T_BANG LUONG MOI KSDH va KSDC (co phu cap khu vuc)_Tonghopklp_Duong R1 - Dai Phuoc (14-04-2009)" xfId="10676" xr:uid="{00000000-0005-0000-0000-000033270000}"/>
    <cellStyle name="T_BANG LUONG MOI KSDH va KSDC (co phu cap khu vuc)_THKL-BCDKlan1" xfId="10664" xr:uid="{00000000-0005-0000-0000-000034270000}"/>
    <cellStyle name="T_bang thanh toan KL cong viec" xfId="10677" xr:uid="{00000000-0005-0000-0000-000035270000}"/>
    <cellStyle name="T_bang thanh toan KL cong viec_Phu luc hop dong nuoc thai" xfId="10678" xr:uid="{00000000-0005-0000-0000-000036270000}"/>
    <cellStyle name="T_BANG THKL CHON THANH-DUC HOA DOAN1" xfId="10679" xr:uid="{00000000-0005-0000-0000-000037270000}"/>
    <cellStyle name="T_BANG THKL CHON THANH-DUC HOA DOAN2" xfId="10680" xr:uid="{00000000-0005-0000-0000-000038270000}"/>
    <cellStyle name="T_BANG THKL CHON THANH-DUC HOA DOAN3" xfId="10681" xr:uid="{00000000-0005-0000-0000-000039270000}"/>
    <cellStyle name="T_bangtonghop" xfId="10683" xr:uid="{00000000-0005-0000-0000-00003A270000}"/>
    <cellStyle name="T_BangTHnenmatduong" xfId="10682" xr:uid="{00000000-0005-0000-0000-00003B270000}"/>
    <cellStyle name="T_Bao cao kttb milk yomilkYAO-mien bac" xfId="3928" xr:uid="{00000000-0005-0000-0000-00003C270000}"/>
    <cellStyle name="T_Bao cao kttb milk yomilkYAO-mien bac_Book1" xfId="3929" xr:uid="{00000000-0005-0000-0000-00003D270000}"/>
    <cellStyle name="T_Bao cao kttb milk yomilkYAO-mien bac_Form_bao_cao_XNT_kho_cK7" xfId="3930" xr:uid="{00000000-0005-0000-0000-00003E270000}"/>
    <cellStyle name="T_BC thang ve xay lap" xfId="10684" xr:uid="{00000000-0005-0000-0000-00003F270000}"/>
    <cellStyle name="T_bc_km_ngay" xfId="3931" xr:uid="{00000000-0005-0000-0000-000040270000}"/>
    <cellStyle name="T_bc_km_ngay_Book1" xfId="3932" xr:uid="{00000000-0005-0000-0000-000041270000}"/>
    <cellStyle name="T_bc_km_ngay_Form_bao_cao_XNT_kho_cK7" xfId="3933" xr:uid="{00000000-0005-0000-0000-000042270000}"/>
    <cellStyle name="T_BCTC 2009 C" xfId="3934" xr:uid="{00000000-0005-0000-0000-000043270000}"/>
    <cellStyle name="T_Be tong pheu" xfId="10685" xr:uid="{00000000-0005-0000-0000-000044270000}"/>
    <cellStyle name="T_Be tong pheu_Phu luc hop dong nuoc thai" xfId="10686" xr:uid="{00000000-0005-0000-0000-000045270000}"/>
    <cellStyle name="T_BenxuatXM2" xfId="10689" xr:uid="{00000000-0005-0000-0000-000046270000}"/>
    <cellStyle name="T_BenhvienK" xfId="10687" xr:uid="{00000000-0005-0000-0000-000047270000}"/>
    <cellStyle name="T_BenhvienK_5.Gia thiet bi dien (VL Hanecc)(263.9)" xfId="10688" xr:uid="{00000000-0005-0000-0000-000048270000}"/>
    <cellStyle name="T_bia-mau" xfId="3935" xr:uid="{00000000-0005-0000-0000-000049270000}"/>
    <cellStyle name="T_Bill of TEMP  EXP SC- MABUCHI -Tender12thAugust (2)" xfId="3936" xr:uid="{00000000-0005-0000-0000-00004A270000}"/>
    <cellStyle name="T_Bill of TEMP  EXP SC- MABUCHI -Tender12thAugust (2)_JTEC Factory comparision footing " xfId="3937" xr:uid="{00000000-0005-0000-0000-00004B270000}"/>
    <cellStyle name="T_Bill of TEMP  EXP SC- MABUCHI -Tender12thAugust (2)_JTEC Factory comparision footing _NET BoQ BOSHOKU 15thNov rev2" xfId="3938" xr:uid="{00000000-0005-0000-0000-00004C270000}"/>
    <cellStyle name="T_Bill of TEMP  EXP SC- MABUCHI -Tender12thAugust (2)_JTEC Hanoi- Submision BoQ October 26th, 2007 for Contract" xfId="3939" xr:uid="{00000000-0005-0000-0000-00004D270000}"/>
    <cellStyle name="T_Bill of TEMP  EXP SC- MABUCHI -Tender12thAugust (2)_JTEC Hanoi- Submision BoQ October 26th, 2007 for Contract_NET BoQ BOSHOKU 15thNov rev2" xfId="3940" xr:uid="{00000000-0005-0000-0000-00004E270000}"/>
    <cellStyle name="T_Bill of TEMP  EXP SC- MABUCHI -Tender12thAugust (2)_NET BoQ BOSHOKU 15thNov rev2" xfId="3941" xr:uid="{00000000-0005-0000-0000-00004F270000}"/>
    <cellStyle name="T_Bill of TEMP  EXP SC- MABUCHI -Tender12thAugust (2)_NET BoQ TOYOTA SHOWROOM rev4" xfId="3942" xr:uid="{00000000-0005-0000-0000-000050270000}"/>
    <cellStyle name="T_BKLvaDGHD VIMECO 26-10" xfId="3943" xr:uid="{00000000-0005-0000-0000-000051270000}"/>
    <cellStyle name="T_Book1" xfId="3944" xr:uid="{00000000-0005-0000-0000-000052270000}"/>
    <cellStyle name="T_Book1_06.THOPkluongTINH LAI thang11-2007-2" xfId="10690" xr:uid="{00000000-0005-0000-0000-000053270000}"/>
    <cellStyle name="T_Book1_06.THOPkluongTINH LAI thang11-2007-2_Cầu Cựa Gà" xfId="10691" xr:uid="{00000000-0005-0000-0000-000054270000}"/>
    <cellStyle name="T_Book1_06.THOPkluongTINH LAI thang11-2007-2_Du toan san lap - 23-12-2008" xfId="10692" xr:uid="{00000000-0005-0000-0000-000055270000}"/>
    <cellStyle name="T_Book1_06.THOPkluongTINH LAI thang11-2007-2_Duong BT" xfId="10693" xr:uid="{00000000-0005-0000-0000-000056270000}"/>
    <cellStyle name="T_Book1_06.THOPkluongTINH LAI thang11-2007-2_Duong R1 - Dai Phuoc (14-04-2009)" xfId="10694" xr:uid="{00000000-0005-0000-0000-000057270000}"/>
    <cellStyle name="T_Book1_09_BangTongHopKinhPhiNhaso9" xfId="3945" xr:uid="{00000000-0005-0000-0000-000058270000}"/>
    <cellStyle name="T_Book1_09a_PhanMongNhaSo9" xfId="3946" xr:uid="{00000000-0005-0000-0000-000059270000}"/>
    <cellStyle name="T_Book1_09b_PhanThannhaso9" xfId="3947" xr:uid="{00000000-0005-0000-0000-00005A270000}"/>
    <cellStyle name="T_Book1_09c_PhandienNhaso9" xfId="3948" xr:uid="{00000000-0005-0000-0000-00005B270000}"/>
    <cellStyle name="T_Book1_09d_Phannuocnhaso9" xfId="3949" xr:uid="{00000000-0005-0000-0000-00005C270000}"/>
    <cellStyle name="T_Book1_09f_TienluongThannhaso9" xfId="3950" xr:uid="{00000000-0005-0000-0000-00005D270000}"/>
    <cellStyle name="T_Book1_1" xfId="3951" xr:uid="{00000000-0005-0000-0000-00005E270000}"/>
    <cellStyle name="T_Book1_1_06.THOPkluongTINH LAI thang11-2007-2" xfId="10695" xr:uid="{00000000-0005-0000-0000-00005F270000}"/>
    <cellStyle name="T_Book1_1_06.THOPkluongTINH LAI thang11-2007-2_Cầu Cựa Gà" xfId="10696" xr:uid="{00000000-0005-0000-0000-000060270000}"/>
    <cellStyle name="T_Book1_1_06.THOPkluongTINH LAI thang11-2007-2_Du toan san lap - 23-12-2008" xfId="10697" xr:uid="{00000000-0005-0000-0000-000061270000}"/>
    <cellStyle name="T_Book1_1_06.THOPkluongTINH LAI thang11-2007-2_Duong BT" xfId="10698" xr:uid="{00000000-0005-0000-0000-000062270000}"/>
    <cellStyle name="T_Book1_1_06.THOPkluongTINH LAI thang11-2007-2_Duong R1 - Dai Phuoc (14-04-2009)" xfId="10699" xr:uid="{00000000-0005-0000-0000-000063270000}"/>
    <cellStyle name="T_Book1_1_Ba Dieu(5-12-07)" xfId="10700" xr:uid="{00000000-0005-0000-0000-000064270000}"/>
    <cellStyle name="T_Book1_1_bang chi tiet giao khoan chinfon" xfId="10701" xr:uid="{00000000-0005-0000-0000-000065270000}"/>
    <cellStyle name="T_Book1_1_Book1" xfId="10702" xr:uid="{00000000-0005-0000-0000-000066270000}"/>
    <cellStyle name="T_Book1_1_Book1_1" xfId="10703" xr:uid="{00000000-0005-0000-0000-000067270000}"/>
    <cellStyle name="T_Book1_1_Book1_1_Ba Dieu(5-12-07)" xfId="10704" xr:uid="{00000000-0005-0000-0000-000068270000}"/>
    <cellStyle name="T_Book1_1_Book1_1_Cầu Cựa Gà" xfId="10705" xr:uid="{00000000-0005-0000-0000-000069270000}"/>
    <cellStyle name="T_Book1_1_Book1_1_Du toan san lap - 23-12-2008" xfId="10706" xr:uid="{00000000-0005-0000-0000-00006A270000}"/>
    <cellStyle name="T_Book1_1_Book1_1_Duong BT" xfId="10707" xr:uid="{00000000-0005-0000-0000-00006B270000}"/>
    <cellStyle name="T_Book1_1_Book1_1_Duong R1 - Dai Phuoc (14-04-2009)" xfId="10708" xr:uid="{00000000-0005-0000-0000-00006C270000}"/>
    <cellStyle name="T_Book1_1_Book1_2" xfId="10709" xr:uid="{00000000-0005-0000-0000-00006D270000}"/>
    <cellStyle name="T_Book1_1_Book1_2_Cầu Cựa Gà" xfId="10710" xr:uid="{00000000-0005-0000-0000-00006E270000}"/>
    <cellStyle name="T_Book1_1_Book1_2_Du toan san lap - 23-12-2008" xfId="10711" xr:uid="{00000000-0005-0000-0000-00006F270000}"/>
    <cellStyle name="T_Book1_1_Book1_2_Duong BT" xfId="10712" xr:uid="{00000000-0005-0000-0000-000070270000}"/>
    <cellStyle name="T_Book1_1_Book1_2_Duong R1 - Dai Phuoc (14-04-2009)" xfId="10713" xr:uid="{00000000-0005-0000-0000-000071270000}"/>
    <cellStyle name="T_Book1_1_Book1_Phan duong _BVTC_T7-08" xfId="10714" xr:uid="{00000000-0005-0000-0000-000072270000}"/>
    <cellStyle name="T_Book1_1_Book18" xfId="10715" xr:uid="{00000000-0005-0000-0000-000073270000}"/>
    <cellStyle name="T_Book1_1_Cau My Dong" xfId="10717" xr:uid="{00000000-0005-0000-0000-000074270000}"/>
    <cellStyle name="T_Book1_1_Cau T19-phanchinh-in" xfId="10718" xr:uid="{00000000-0005-0000-0000-000075270000}"/>
    <cellStyle name="T_Book1_1_Cầu Cựa Gà" xfId="10716" xr:uid="{00000000-0005-0000-0000-000076270000}"/>
    <cellStyle name="T_Book1_1_copy BC  SXKD QuyIII 2010" xfId="3952" xr:uid="{00000000-0005-0000-0000-000077270000}"/>
    <cellStyle name="T_Book1_1_CPK" xfId="3953" xr:uid="{00000000-0005-0000-0000-000078270000}"/>
    <cellStyle name="T_Book1_1_CPK_Dutoan-10-6-08-tinh lai chi phi kiem toan" xfId="10720" xr:uid="{00000000-0005-0000-0000-000079270000}"/>
    <cellStyle name="T_Book1_1_CPK_Phan duong _BVTC_T7-08" xfId="10721" xr:uid="{00000000-0005-0000-0000-00007A270000}"/>
    <cellStyle name="T_Book1_1_Chao gia cau Thai nguyen" xfId="10719" xr:uid="{00000000-0005-0000-0000-00007B270000}"/>
    <cellStyle name="T_Book1_1_DADT-16-11" xfId="10722" xr:uid="{00000000-0005-0000-0000-00007C270000}"/>
    <cellStyle name="T_Book1_1_DaiPhuoc_DM24_BVTC(rev)" xfId="10723" xr:uid="{00000000-0005-0000-0000-00007D270000}"/>
    <cellStyle name="T_Book1_1_DT phan dam theo TDT dc duyet" xfId="10724" xr:uid="{00000000-0005-0000-0000-00007E270000}"/>
    <cellStyle name="T_Book1_1_DT200T8-07BVTC_lan2" xfId="10725" xr:uid="{00000000-0005-0000-0000-00007F270000}"/>
    <cellStyle name="T_Book1_1_DTCS_san bay lien khuong_dinhsua" xfId="10726" xr:uid="{00000000-0005-0000-0000-000080270000}"/>
    <cellStyle name="T_Book1_1_dtK0-K3 _22_11_07" xfId="10727" xr:uid="{00000000-0005-0000-0000-000081270000}"/>
    <cellStyle name="T_Book1_1_DTk74-88L2" xfId="10728" xr:uid="{00000000-0005-0000-0000-000082270000}"/>
    <cellStyle name="T_Book1_1_DTk74-88L2_Ba Dieu(5-12-07)" xfId="10729" xr:uid="{00000000-0005-0000-0000-000083270000}"/>
    <cellStyle name="T_Book1_1_DTk74-88L2_Cầu Cựa Gà" xfId="10730" xr:uid="{00000000-0005-0000-0000-000084270000}"/>
    <cellStyle name="T_Book1_1_DTk74-88L2_Du toan san lap - 23-12-2008" xfId="10731" xr:uid="{00000000-0005-0000-0000-000085270000}"/>
    <cellStyle name="T_Book1_1_DTk74-88L2_Duong BT" xfId="10732" xr:uid="{00000000-0005-0000-0000-000086270000}"/>
    <cellStyle name="T_Book1_1_DTk74-88L2_Duong R1 - Dai Phuoc (14-04-2009)" xfId="10733" xr:uid="{00000000-0005-0000-0000-000087270000}"/>
    <cellStyle name="T_Book1_1_DTKScamcocMT-Cantho" xfId="10734" xr:uid="{00000000-0005-0000-0000-000088270000}"/>
    <cellStyle name="T_Book1_1_DTKSTK MT-CT" xfId="10735" xr:uid="{00000000-0005-0000-0000-000089270000}"/>
    <cellStyle name="T_Book1_1_Du toan san lap - 23-12-2008" xfId="10736" xr:uid="{00000000-0005-0000-0000-00008A270000}"/>
    <cellStyle name="T_Book1_1_Duong BT" xfId="10737" xr:uid="{00000000-0005-0000-0000-00008B270000}"/>
    <cellStyle name="T_Book1_1_Duong R1 - Dai Phuoc (14-04-2009)" xfId="10738" xr:uid="{00000000-0005-0000-0000-00008C270000}"/>
    <cellStyle name="T_Book1_1_Dutoan-10-6-08-tinh lai chi phi kiem toan" xfId="10739" xr:uid="{00000000-0005-0000-0000-00008D270000}"/>
    <cellStyle name="T_Book1_1_gpmbk2k3" xfId="10740" xr:uid="{00000000-0005-0000-0000-00008E270000}"/>
    <cellStyle name="T_Book1_1_KL HOTHU" xfId="10742" xr:uid="{00000000-0005-0000-0000-00008F270000}"/>
    <cellStyle name="T_Book1_1_KL Nen duong" xfId="10743" xr:uid="{00000000-0005-0000-0000-000090270000}"/>
    <cellStyle name="T_Book1_1_KL nen_s" xfId="10744" xr:uid="{00000000-0005-0000-0000-000091270000}"/>
    <cellStyle name="T_Book1_1_KLcong QL50p" xfId="10745" xr:uid="{00000000-0005-0000-0000-000092270000}"/>
    <cellStyle name="T_Book1_1_KLcong QL50p_Ba Dieu(5-12-07)" xfId="10746" xr:uid="{00000000-0005-0000-0000-000093270000}"/>
    <cellStyle name="T_Book1_1_KLcong QL50p_Cầu Cựa Gà" xfId="10747" xr:uid="{00000000-0005-0000-0000-000094270000}"/>
    <cellStyle name="T_Book1_1_KLcong QL50p_Du toan san lap - 23-12-2008" xfId="10748" xr:uid="{00000000-0005-0000-0000-000095270000}"/>
    <cellStyle name="T_Book1_1_KLcong QL50p_Duong BT" xfId="10749" xr:uid="{00000000-0005-0000-0000-000096270000}"/>
    <cellStyle name="T_Book1_1_KLcong QL50p_Duong R1 - Dai Phuoc (14-04-2009)" xfId="10750" xr:uid="{00000000-0005-0000-0000-000097270000}"/>
    <cellStyle name="T_Book1_1_Khoiluongcongf100-D2" xfId="10741" xr:uid="{00000000-0005-0000-0000-000098270000}"/>
    <cellStyle name="T_Book1_1_LY LICH XIET BU LONG" xfId="10751" xr:uid="{00000000-0005-0000-0000-000099270000}"/>
    <cellStyle name="T_Book1_1_N6_25-11-2008_PHAN DUONG" xfId="10752" xr:uid="{00000000-0005-0000-0000-00009A270000}"/>
    <cellStyle name="T_Book1_1_nen-mat nut ql1a" xfId="10753" xr:uid="{00000000-0005-0000-0000-00009B270000}"/>
    <cellStyle name="T_Book1_1_nen-mat nut ql1a_Ba Dieu(5-12-07)" xfId="10754" xr:uid="{00000000-0005-0000-0000-00009C270000}"/>
    <cellStyle name="T_Book1_1_nen-mat nut ql1a_Cầu Cựa Gà" xfId="10755" xr:uid="{00000000-0005-0000-0000-00009D270000}"/>
    <cellStyle name="T_Book1_1_nen-mat nut ql1a_Du toan san lap - 23-12-2008" xfId="10756" xr:uid="{00000000-0005-0000-0000-00009E270000}"/>
    <cellStyle name="T_Book1_1_nen-mat nut ql1a_Duong BT" xfId="10757" xr:uid="{00000000-0005-0000-0000-00009F270000}"/>
    <cellStyle name="T_Book1_1_nen-mat nut ql1a_Duong R1 - Dai Phuoc (14-04-2009)" xfId="10758" xr:uid="{00000000-0005-0000-0000-0000A0270000}"/>
    <cellStyle name="T_Book1_1_pkhai-kl-8" xfId="10759" xr:uid="{00000000-0005-0000-0000-0000A1270000}"/>
    <cellStyle name="T_Book1_1_pkhai-kl-8_Cầu Cựa Gà" xfId="10760" xr:uid="{00000000-0005-0000-0000-0000A2270000}"/>
    <cellStyle name="T_Book1_1_pkhai-kl-8_Du toan san lap - 23-12-2008" xfId="10761" xr:uid="{00000000-0005-0000-0000-0000A3270000}"/>
    <cellStyle name="T_Book1_1_pkhai-kl-8_Duong BT" xfId="10762" xr:uid="{00000000-0005-0000-0000-0000A4270000}"/>
    <cellStyle name="T_Book1_1_pkhai-kl-8_Duong R1 - Dai Phuoc (14-04-2009)" xfId="10763" xr:uid="{00000000-0005-0000-0000-0000A5270000}"/>
    <cellStyle name="T_Book1_1_QL BV du toan Biet thu-sap xep" xfId="10764" xr:uid="{00000000-0005-0000-0000-0000A6270000}"/>
    <cellStyle name="T_Book1_1_Tan My" xfId="10765" xr:uid="{00000000-0005-0000-0000-0000A7270000}"/>
    <cellStyle name="T_Book1_1_TMDTDGmoiT10-07L2" xfId="10772" xr:uid="{00000000-0005-0000-0000-0000A8270000}"/>
    <cellStyle name="T_Book1_1_TMDTDGmoiT10-07L2_Ba Dieu(5-12-07)" xfId="10773" xr:uid="{00000000-0005-0000-0000-0000A9270000}"/>
    <cellStyle name="T_Book1_1_TMDTDGmoiT10-07L2_Cầu Cựa Gà" xfId="10774" xr:uid="{00000000-0005-0000-0000-0000AA270000}"/>
    <cellStyle name="T_Book1_1_TMDTDGmoiT10-07L2_Du toan san lap - 23-12-2008" xfId="10775" xr:uid="{00000000-0005-0000-0000-0000AB270000}"/>
    <cellStyle name="T_Book1_1_TMDTDGmoiT10-07L2_Duong BT" xfId="10776" xr:uid="{00000000-0005-0000-0000-0000AC270000}"/>
    <cellStyle name="T_Book1_1_TMDTDGmoiT10-07L2_Duong R1 - Dai Phuoc (14-04-2009)" xfId="10777" xr:uid="{00000000-0005-0000-0000-0000AD270000}"/>
    <cellStyle name="T_Book1_1_TONG HOP KHOI LUONG SO BO" xfId="10778" xr:uid="{00000000-0005-0000-0000-0000AE270000}"/>
    <cellStyle name="T_Book1_1_Tonghopklp" xfId="10779" xr:uid="{00000000-0005-0000-0000-0000AF270000}"/>
    <cellStyle name="T_Book1_1_Tonghopklp_Ba Dieu(5-12-07)" xfId="10780" xr:uid="{00000000-0005-0000-0000-0000B0270000}"/>
    <cellStyle name="T_Book1_1_Tonghopklp_Cầu Cựa Gà" xfId="10781" xr:uid="{00000000-0005-0000-0000-0000B1270000}"/>
    <cellStyle name="T_Book1_1_Tonghopklp_Du toan san lap - 23-12-2008" xfId="10782" xr:uid="{00000000-0005-0000-0000-0000B2270000}"/>
    <cellStyle name="T_Book1_1_Tonghopklp_Duong BT" xfId="10783" xr:uid="{00000000-0005-0000-0000-0000B3270000}"/>
    <cellStyle name="T_Book1_1_Tonghopklp_Duong R1 - Dai Phuoc (14-04-2009)" xfId="10784" xr:uid="{00000000-0005-0000-0000-0000B4270000}"/>
    <cellStyle name="T_Book1_1_TH kinh phi hang rao toan DA (version 1)" xfId="10766" xr:uid="{00000000-0005-0000-0000-0000B5270000}"/>
    <cellStyle name="T_Book1_1_TH theo doi Thanh toan" xfId="10767" xr:uid="{00000000-0005-0000-0000-0000B6270000}"/>
    <cellStyle name="T_Book1_1_Than silo XM-9607 (version 2)" xfId="10768" xr:uid="{00000000-0005-0000-0000-0000B7270000}"/>
    <cellStyle name="T_Book1_1_Thiet bi" xfId="3954" xr:uid="{00000000-0005-0000-0000-0000B8270000}"/>
    <cellStyle name="T_Book1_1_Thiet bi_Dutoan-10-6-08-tinh lai chi phi kiem toan" xfId="10769" xr:uid="{00000000-0005-0000-0000-0000B9270000}"/>
    <cellStyle name="T_Book1_1_Thiet bi_Phan duong _BVTC_T7-08" xfId="10770" xr:uid="{00000000-0005-0000-0000-0000BA270000}"/>
    <cellStyle name="T_Book1_1_THKL-BCDKlan1" xfId="10771" xr:uid="{00000000-0005-0000-0000-0000BB270000}"/>
    <cellStyle name="T_Book1_10b_PhanThanNhaSo10" xfId="3955" xr:uid="{00000000-0005-0000-0000-0000BC270000}"/>
    <cellStyle name="T_Book1_2" xfId="3956" xr:uid="{00000000-0005-0000-0000-0000BD270000}"/>
    <cellStyle name="T_Book1_2_Ba Dieu(5-12-07)" xfId="10785" xr:uid="{00000000-0005-0000-0000-0000BE270000}"/>
    <cellStyle name="T_Book1_2_Book1" xfId="10786" xr:uid="{00000000-0005-0000-0000-0000BF270000}"/>
    <cellStyle name="T_Book1_2_Book1_Cầu Cựa Gà" xfId="10787" xr:uid="{00000000-0005-0000-0000-0000C0270000}"/>
    <cellStyle name="T_Book1_2_Book1_Du toan san lap - 23-12-2008" xfId="10788" xr:uid="{00000000-0005-0000-0000-0000C1270000}"/>
    <cellStyle name="T_Book1_2_Book1_Duong BT" xfId="10789" xr:uid="{00000000-0005-0000-0000-0000C2270000}"/>
    <cellStyle name="T_Book1_2_Book1_Duong R1 - Dai Phuoc (14-04-2009)" xfId="10790" xr:uid="{00000000-0005-0000-0000-0000C3270000}"/>
    <cellStyle name="T_Book1_2_Cầu Cựa Gà" xfId="10791" xr:uid="{00000000-0005-0000-0000-0000C4270000}"/>
    <cellStyle name="T_Book1_2_copy BC  SXKD QuyIII 2010" xfId="3957" xr:uid="{00000000-0005-0000-0000-0000C5270000}"/>
    <cellStyle name="T_Book1_2_dtK0-K3 _22_11_07" xfId="10792" xr:uid="{00000000-0005-0000-0000-0000C6270000}"/>
    <cellStyle name="T_Book1_2_Du toan san lap - 23-12-2008" xfId="10793" xr:uid="{00000000-0005-0000-0000-0000C7270000}"/>
    <cellStyle name="T_Book1_2_Duong BT" xfId="10794" xr:uid="{00000000-0005-0000-0000-0000C8270000}"/>
    <cellStyle name="T_Book1_2_Duong R1 - Dai Phuoc (14-04-2009)" xfId="10795" xr:uid="{00000000-0005-0000-0000-0000C9270000}"/>
    <cellStyle name="T_Book1_2_Phan duong _BVTC_T7-08" xfId="10796" xr:uid="{00000000-0005-0000-0000-0000CA270000}"/>
    <cellStyle name="T_Book1_2_TMDTDGmoiT10-07L2" xfId="10797" xr:uid="{00000000-0005-0000-0000-0000CB270000}"/>
    <cellStyle name="T_Book1_2_TMDTDGmoiT10-07L2_Ba Dieu(5-12-07)" xfId="10798" xr:uid="{00000000-0005-0000-0000-0000CC270000}"/>
    <cellStyle name="T_Book1_2_TMDTDGmoiT10-07L2_Cầu Cựa Gà" xfId="10799" xr:uid="{00000000-0005-0000-0000-0000CD270000}"/>
    <cellStyle name="T_Book1_2_TMDTDGmoiT10-07L2_Du toan san lap - 23-12-2008" xfId="10800" xr:uid="{00000000-0005-0000-0000-0000CE270000}"/>
    <cellStyle name="T_Book1_2_TMDTDGmoiT10-07L2_Duong BT" xfId="10801" xr:uid="{00000000-0005-0000-0000-0000CF270000}"/>
    <cellStyle name="T_Book1_2_TMDTDGmoiT10-07L2_Duong R1 - Dai Phuoc (14-04-2009)" xfId="10802" xr:uid="{00000000-0005-0000-0000-0000D0270000}"/>
    <cellStyle name="T_Book1_3" xfId="3958" xr:uid="{00000000-0005-0000-0000-0000D1270000}"/>
    <cellStyle name="T_Book1_3_Cầu Cựa Gà" xfId="10803" xr:uid="{00000000-0005-0000-0000-0000D2270000}"/>
    <cellStyle name="T_Book1_3_Du toan san lap - 23-12-2008" xfId="10804" xr:uid="{00000000-0005-0000-0000-0000D3270000}"/>
    <cellStyle name="T_Book1_3_Duong BT" xfId="10805" xr:uid="{00000000-0005-0000-0000-0000D4270000}"/>
    <cellStyle name="T_Book1_3_Duong R1 - Dai Phuoc (14-04-2009)" xfId="10806" xr:uid="{00000000-0005-0000-0000-0000D5270000}"/>
    <cellStyle name="T_Book1_3-30NET___96Mil__T-pro NET Summary revise for kettei" xfId="3959" xr:uid="{00000000-0005-0000-0000-0000D6270000}"/>
    <cellStyle name="T_Book1_5.Gia thiet bi dien (VL Hanecc)(263.9)" xfId="10807" xr:uid="{00000000-0005-0000-0000-0000D7270000}"/>
    <cellStyle name="T_Book1_B PROJECT NETBQ-15thJuly2005 (Final)" xfId="3960" xr:uid="{00000000-0005-0000-0000-0000D8270000}"/>
    <cellStyle name="T_Book1_bang thanh toan KL cong viec" xfId="10808" xr:uid="{00000000-0005-0000-0000-0000D9270000}"/>
    <cellStyle name="T_Book1_bang thanh toan KL cong viec_Phu luc hop dong nuoc thai" xfId="10809" xr:uid="{00000000-0005-0000-0000-0000DA270000}"/>
    <cellStyle name="T_Book1_Bechuaso1-ct2 dot6" xfId="3961" xr:uid="{00000000-0005-0000-0000-0000DB270000}"/>
    <cellStyle name="T_Book1_Book1" xfId="3962" xr:uid="{00000000-0005-0000-0000-0000DC270000}"/>
    <cellStyle name="T_Book1_Book1_1" xfId="3963" xr:uid="{00000000-0005-0000-0000-0000DD270000}"/>
    <cellStyle name="T_Book1_Book1_1_Cầu Cựa Gà" xfId="10810" xr:uid="{00000000-0005-0000-0000-0000DE270000}"/>
    <cellStyle name="T_Book1_Book1_1_Du toan san lap - 23-12-2008" xfId="10811" xr:uid="{00000000-0005-0000-0000-0000DF270000}"/>
    <cellStyle name="T_Book1_Book1_1_Duong BT" xfId="10812" xr:uid="{00000000-0005-0000-0000-0000E0270000}"/>
    <cellStyle name="T_Book1_Book1_1_Duong R1 - Dai Phuoc (14-04-2009)" xfId="10813" xr:uid="{00000000-0005-0000-0000-0000E1270000}"/>
    <cellStyle name="T_Book1_Book1_Ba Dieu(5-12-07)" xfId="10814" xr:uid="{00000000-0005-0000-0000-0000E2270000}"/>
    <cellStyle name="T_Book1_Book1_Book1" xfId="10815" xr:uid="{00000000-0005-0000-0000-0000E3270000}"/>
    <cellStyle name="T_Book1_Book1_Book1_Ba Dieu(5-12-07)" xfId="10816" xr:uid="{00000000-0005-0000-0000-0000E4270000}"/>
    <cellStyle name="T_Book1_Book1_Book1_Cầu Cựa Gà" xfId="10817" xr:uid="{00000000-0005-0000-0000-0000E5270000}"/>
    <cellStyle name="T_Book1_Book1_Book1_Du toan san lap - 23-12-2008" xfId="10818" xr:uid="{00000000-0005-0000-0000-0000E6270000}"/>
    <cellStyle name="T_Book1_Book1_Book1_Duong BT" xfId="10819" xr:uid="{00000000-0005-0000-0000-0000E7270000}"/>
    <cellStyle name="T_Book1_Book1_Book1_Duong R1 - Dai Phuoc (14-04-2009)" xfId="10820" xr:uid="{00000000-0005-0000-0000-0000E8270000}"/>
    <cellStyle name="T_Book1_Book1_Cầu Cựa Gà" xfId="10821" xr:uid="{00000000-0005-0000-0000-0000E9270000}"/>
    <cellStyle name="T_Book1_Book1_copy BC  SXKD QuyIII 2010" xfId="3964" xr:uid="{00000000-0005-0000-0000-0000EA270000}"/>
    <cellStyle name="T_Book1_Book1_DTGoi2-T12ngay14sualuong" xfId="10822" xr:uid="{00000000-0005-0000-0000-0000EB270000}"/>
    <cellStyle name="T_Book1_Book1_Du toan san lap - 23-12-2008" xfId="10826" xr:uid="{00000000-0005-0000-0000-0000EC270000}"/>
    <cellStyle name="T_Book1_Book1_Du thau HM noi hoi dong luc " xfId="10823" xr:uid="{00000000-0005-0000-0000-0000ED270000}"/>
    <cellStyle name="T_Book1_Book1_Du thau HM noi hoi dong luc(sửa theo CV 130 CĐT) ghi dia " xfId="10824" xr:uid="{00000000-0005-0000-0000-0000EE270000}"/>
    <cellStyle name="T_Book1_Book1_Du thau HM noi hoi nha xeo trang phan sua phong" xfId="10825" xr:uid="{00000000-0005-0000-0000-0000EF270000}"/>
    <cellStyle name="T_Book1_Book1_Duong BT" xfId="10827" xr:uid="{00000000-0005-0000-0000-0000F0270000}"/>
    <cellStyle name="T_Book1_Book1_Duong R1 - Dai Phuoc (14-04-2009)" xfId="10828" xr:uid="{00000000-0005-0000-0000-0000F1270000}"/>
    <cellStyle name="T_Book1_Book1_HM moi" xfId="10829" xr:uid="{00000000-0005-0000-0000-0000F2270000}"/>
    <cellStyle name="T_Book1_Book1_LY LICH XIET BU LONG" xfId="10830" xr:uid="{00000000-0005-0000-0000-0000F3270000}"/>
    <cellStyle name="T_Book1_Book1_LY LICH XIET BU LONG_Du thau HM noi hoi dong luc " xfId="10831" xr:uid="{00000000-0005-0000-0000-0000F4270000}"/>
    <cellStyle name="T_Book1_Book1_LY LICH XIET BU LONG_Du thau HM noi hoi dong luc(sửa theo CV 130 CĐT) ghi dia " xfId="10832" xr:uid="{00000000-0005-0000-0000-0000F5270000}"/>
    <cellStyle name="T_Book1_Book1_LY LICH XIET BU LONG_Du thau HM noi hoi nha xeo trang phan sua phong" xfId="10833" xr:uid="{00000000-0005-0000-0000-0000F6270000}"/>
    <cellStyle name="T_Book1_Book1_LY LICH XIET BU LONG_HM moi" xfId="10834" xr:uid="{00000000-0005-0000-0000-0000F7270000}"/>
    <cellStyle name="T_Book1_Book1_LY LICH XIET BU LONG_Phu luc hop dong" xfId="10835" xr:uid="{00000000-0005-0000-0000-0000F8270000}"/>
    <cellStyle name="T_Book1_Book1_LY LICH XIET BU LONG_Phu luc hop dong nuoc thai" xfId="10836" xr:uid="{00000000-0005-0000-0000-0000F9270000}"/>
    <cellStyle name="T_Book1_Book1_Phu luc hop dong" xfId="10837" xr:uid="{00000000-0005-0000-0000-0000FA270000}"/>
    <cellStyle name="T_Book1_Book1_Phu luc hop dong nuoc thai" xfId="10838" xr:uid="{00000000-0005-0000-0000-0000FB270000}"/>
    <cellStyle name="T_Book1_Book1_Tong hop, bia" xfId="10839" xr:uid="{00000000-0005-0000-0000-0000FC270000}"/>
    <cellStyle name="T_Book1_Book18" xfId="10840" xr:uid="{00000000-0005-0000-0000-0000FD270000}"/>
    <cellStyle name="T_Book1_BQ - VGI NIPPON GLASS SHEET" xfId="3965" xr:uid="{00000000-0005-0000-0000-0000FE270000}"/>
    <cellStyle name="T_Book1_BQ - VGI NIPPON GLASS SHEET (batch &amp; cullet conveyor)" xfId="3966" xr:uid="{00000000-0005-0000-0000-0000FF270000}"/>
    <cellStyle name="T_Book1_camayVL7-1" xfId="10841" xr:uid="{00000000-0005-0000-0000-000000280000}"/>
    <cellStyle name="T_Book1_Can doi tai chinh bao cao A.Hiep" xfId="10842" xr:uid="{00000000-0005-0000-0000-000001280000}"/>
    <cellStyle name="T_Book1_Cau Song Cau" xfId="10844" xr:uid="{00000000-0005-0000-0000-000002280000}"/>
    <cellStyle name="T_Book1_Cau T19-phanchinh-in" xfId="10845" xr:uid="{00000000-0005-0000-0000-000003280000}"/>
    <cellStyle name="T_Book1_Cầu Cựa Gà" xfId="10843" xr:uid="{00000000-0005-0000-0000-000004280000}"/>
    <cellStyle name="T_Book1_COC P6" xfId="10850" xr:uid="{00000000-0005-0000-0000-000005280000}"/>
    <cellStyle name="T_Book1_copy BC  SXKD QuyIII 2010" xfId="3967" xr:uid="{00000000-0005-0000-0000-000006280000}"/>
    <cellStyle name="T_Book1_Copy of Bang THTT" xfId="10851" xr:uid="{00000000-0005-0000-0000-000007280000}"/>
    <cellStyle name="T_Book1_Copy of Bang THTT_Phu luc hop dong nuoc thai" xfId="10852" xr:uid="{00000000-0005-0000-0000-000008280000}"/>
    <cellStyle name="T_Book1_CPK" xfId="3968" xr:uid="{00000000-0005-0000-0000-000009280000}"/>
    <cellStyle name="T_Book1_Chao gia Bim Son" xfId="10846" xr:uid="{00000000-0005-0000-0000-00000A280000}"/>
    <cellStyle name="T_Book1_Chao gia But Son chinh" xfId="10847" xr:uid="{00000000-0005-0000-0000-00000B280000}"/>
    <cellStyle name="T_Book1_Chao gia But Son2" xfId="10848" xr:uid="{00000000-0005-0000-0000-00000C280000}"/>
    <cellStyle name="T_Book1_chieusang" xfId="10849" xr:uid="{00000000-0005-0000-0000-00000D280000}"/>
    <cellStyle name="T_Book1_DADT-16-11" xfId="10853" xr:uid="{00000000-0005-0000-0000-00000E280000}"/>
    <cellStyle name="T_Book1_DaiPhuoc_DM24_BVTC(rev)" xfId="10854" xr:uid="{00000000-0005-0000-0000-00000F280000}"/>
    <cellStyle name="T_Book1_danh sach" xfId="3969" xr:uid="{00000000-0005-0000-0000-000010280000}"/>
    <cellStyle name="T_Book1_doi than" xfId="3970" xr:uid="{00000000-0005-0000-0000-000011280000}"/>
    <cellStyle name="T_Book1_DT phan dam theo TDT dc duyet" xfId="10855" xr:uid="{00000000-0005-0000-0000-000012280000}"/>
    <cellStyle name="T_Book1_DT200T8-07BVTC_lan2" xfId="10856" xr:uid="{00000000-0005-0000-0000-000013280000}"/>
    <cellStyle name="T_Book1_DT492" xfId="10857" xr:uid="{00000000-0005-0000-0000-000014280000}"/>
    <cellStyle name="T_Book1_DT492_Ba Dieu(5-12-07)" xfId="10858" xr:uid="{00000000-0005-0000-0000-000015280000}"/>
    <cellStyle name="T_Book1_DT492_Cầu Cựa Gà" xfId="10859" xr:uid="{00000000-0005-0000-0000-000016280000}"/>
    <cellStyle name="T_Book1_DT492_Du toan san lap - 23-12-2008" xfId="10860" xr:uid="{00000000-0005-0000-0000-000017280000}"/>
    <cellStyle name="T_Book1_DT492_Duong BT" xfId="10861" xr:uid="{00000000-0005-0000-0000-000018280000}"/>
    <cellStyle name="T_Book1_DT492_Duong R1 - Dai Phuoc (14-04-2009)" xfId="10862" xr:uid="{00000000-0005-0000-0000-000019280000}"/>
    <cellStyle name="T_Book1_DTCS_san bay lien khuong_dinhsua" xfId="10863" xr:uid="{00000000-0005-0000-0000-00001A280000}"/>
    <cellStyle name="T_Book1_dtK0-K3 _22_11_07" xfId="10864" xr:uid="{00000000-0005-0000-0000-00001B280000}"/>
    <cellStyle name="T_Book1_DTk74-88L2" xfId="10865" xr:uid="{00000000-0005-0000-0000-00001C280000}"/>
    <cellStyle name="T_Book1_DTk74-88L2_Ba Dieu(5-12-07)" xfId="10866" xr:uid="{00000000-0005-0000-0000-00001D280000}"/>
    <cellStyle name="T_Book1_DTk74-88L2_Cầu Cựa Gà" xfId="10867" xr:uid="{00000000-0005-0000-0000-00001E280000}"/>
    <cellStyle name="T_Book1_DTk74-88L2_Du toan san lap - 23-12-2008" xfId="10868" xr:uid="{00000000-0005-0000-0000-00001F280000}"/>
    <cellStyle name="T_Book1_DTk74-88L2_Duong BT" xfId="10869" xr:uid="{00000000-0005-0000-0000-000020280000}"/>
    <cellStyle name="T_Book1_DTk74-88L2_Duong R1 - Dai Phuoc (14-04-2009)" xfId="10870" xr:uid="{00000000-0005-0000-0000-000021280000}"/>
    <cellStyle name="T_Book1_DTKScamcocMT-Cantho" xfId="10871" xr:uid="{00000000-0005-0000-0000-000022280000}"/>
    <cellStyle name="T_Book1_DTKSTK MT-CT" xfId="10872" xr:uid="{00000000-0005-0000-0000-000023280000}"/>
    <cellStyle name="T_Book1_DTMocChau" xfId="10873" xr:uid="{00000000-0005-0000-0000-000024280000}"/>
    <cellStyle name="T_Book1_Du toan Ct (17-06-2008)" xfId="10878" xr:uid="{00000000-0005-0000-0000-000025280000}"/>
    <cellStyle name="T_Book1_du toan mau" xfId="10879" xr:uid="{00000000-0005-0000-0000-000026280000}"/>
    <cellStyle name="T_Book1_Du toan san lap - 23-12-2008" xfId="10880" xr:uid="{00000000-0005-0000-0000-000027280000}"/>
    <cellStyle name="T_Book1_Du thau HM noi hoi dong luc " xfId="10874" xr:uid="{00000000-0005-0000-0000-000028280000}"/>
    <cellStyle name="T_Book1_Du thau HM noi hoi dong luc(sửa theo CV 130 CĐT) ghi dia " xfId="10875" xr:uid="{00000000-0005-0000-0000-000029280000}"/>
    <cellStyle name="T_Book1_Du thau HM noi hoi nha xeo trang phan sua phong" xfId="10876" xr:uid="{00000000-0005-0000-0000-00002A280000}"/>
    <cellStyle name="T_Book1_Du thau XM HA Tien (BP) ghi dia" xfId="10877" xr:uid="{00000000-0005-0000-0000-00002B280000}"/>
    <cellStyle name="T_Book1_Duong BT" xfId="10881" xr:uid="{00000000-0005-0000-0000-00002C280000}"/>
    <cellStyle name="T_Book1_Duong R1 - Dai Phuoc (14-04-2009)" xfId="10882" xr:uid="{00000000-0005-0000-0000-00002D280000}"/>
    <cellStyle name="T_Book1_Dutoan-10-6-08-tinh lai chi phi kiem toan" xfId="10884" xr:uid="{00000000-0005-0000-0000-00002E280000}"/>
    <cellStyle name="T_Book1_dutoanvinaconex" xfId="3971" xr:uid="{00000000-0005-0000-0000-00002F280000}"/>
    <cellStyle name="T_Book1_DUTHAU" xfId="10883" xr:uid="{00000000-0005-0000-0000-000030280000}"/>
    <cellStyle name="T_Book1_Form_bao_cao_XNT_kho_cK7" xfId="3972" xr:uid="{00000000-0005-0000-0000-000031280000}"/>
    <cellStyle name="T_Book1_G1- Final(HK)" xfId="3973" xr:uid="{00000000-0005-0000-0000-000032280000}"/>
    <cellStyle name="T_Book1_goi1" xfId="3974" xr:uid="{00000000-0005-0000-0000-000033280000}"/>
    <cellStyle name="T_Book1_gpmbk2k3" xfId="10892" xr:uid="{00000000-0005-0000-0000-000034280000}"/>
    <cellStyle name="T_Book1_Gia ghi dia" xfId="10885" xr:uid="{00000000-0005-0000-0000-000035280000}"/>
    <cellStyle name="T_Book1_GIAVLXD-THANG 9-07tinhangiang" xfId="10886" xr:uid="{00000000-0005-0000-0000-000036280000}"/>
    <cellStyle name="T_Book1_GIAVLXD-THANG 9-07tinhangiang_Ba Dieu(5-12-07)" xfId="10887" xr:uid="{00000000-0005-0000-0000-000037280000}"/>
    <cellStyle name="T_Book1_GIAVLXD-THANG 9-07tinhangiang_Cầu Cựa Gà" xfId="10888" xr:uid="{00000000-0005-0000-0000-000038280000}"/>
    <cellStyle name="T_Book1_GIAVLXD-THANG 9-07tinhangiang_Du toan san lap - 23-12-2008" xfId="10889" xr:uid="{00000000-0005-0000-0000-000039280000}"/>
    <cellStyle name="T_Book1_GIAVLXD-THANG 9-07tinhangiang_Duong BT" xfId="10890" xr:uid="{00000000-0005-0000-0000-00003A280000}"/>
    <cellStyle name="T_Book1_GIAVLXD-THANG 9-07tinhangiang_Duong R1 - Dai Phuoc (14-04-2009)" xfId="10891" xr:uid="{00000000-0005-0000-0000-00003B280000}"/>
    <cellStyle name="T_Book1_HaNam T8-07" xfId="10893" xr:uid="{00000000-0005-0000-0000-00003C280000}"/>
    <cellStyle name="T_Book1_HANOI FORM BOQ" xfId="3975" xr:uid="{00000000-0005-0000-0000-00003D280000}"/>
    <cellStyle name="T_Book1_HANOI FORM BOQ_G1- Final(HK)" xfId="3976" xr:uid="{00000000-0005-0000-0000-00003E280000}"/>
    <cellStyle name="T_Book1_HANOI FORM BOQ_JTEC Factory comparision footing " xfId="3977" xr:uid="{00000000-0005-0000-0000-00003F280000}"/>
    <cellStyle name="T_Book1_HANOI FORM BOQ_JTEC Factory comparision footing _NET BoQ BOSHOKU 15thNov rev2" xfId="3978" xr:uid="{00000000-0005-0000-0000-000040280000}"/>
    <cellStyle name="T_Book1_HANOI FORM BOQ_JTEC Hanoi- Submision BoQ October 26th, 2007 for Contract" xfId="3979" xr:uid="{00000000-0005-0000-0000-000041280000}"/>
    <cellStyle name="T_Book1_HANOI FORM BOQ_NET BoQ BOSHOKU 15thNov rev2" xfId="3980" xr:uid="{00000000-0005-0000-0000-000042280000}"/>
    <cellStyle name="T_Book1_HANOI FORM BOQ_NET BoQ TOYOTA SHOWROOM rev4" xfId="3981" xr:uid="{00000000-0005-0000-0000-000043280000}"/>
    <cellStyle name="T_Book1_hatangLB" xfId="10894" xr:uid="{00000000-0005-0000-0000-000044280000}"/>
    <cellStyle name="T_Book1_HECO-NR78-Gui a-Vinh(15-5-07)" xfId="10895" xr:uid="{00000000-0005-0000-0000-000045280000}"/>
    <cellStyle name="T_Book1_HECO-NR78-Gui a-Vinh(15-5-07)_06.THOPkluongTINH LAI thang11-2007-2" xfId="10896" xr:uid="{00000000-0005-0000-0000-000046280000}"/>
    <cellStyle name="T_Book1_HECO-NR78-Gui a-Vinh(15-5-07)_06.THOPkluongTINH LAI thang11-2007-2_Cầu Cựa Gà" xfId="10897" xr:uid="{00000000-0005-0000-0000-000047280000}"/>
    <cellStyle name="T_Book1_HECO-NR78-Gui a-Vinh(15-5-07)_06.THOPkluongTINH LAI thang11-2007-2_Du toan san lap - 23-12-2008" xfId="10898" xr:uid="{00000000-0005-0000-0000-000048280000}"/>
    <cellStyle name="T_Book1_HECO-NR78-Gui a-Vinh(15-5-07)_06.THOPkluongTINH LAI thang11-2007-2_Duong BT" xfId="10899" xr:uid="{00000000-0005-0000-0000-000049280000}"/>
    <cellStyle name="T_Book1_HECO-NR78-Gui a-Vinh(15-5-07)_06.THOPkluongTINH LAI thang11-2007-2_Duong R1 - Dai Phuoc (14-04-2009)" xfId="10900" xr:uid="{00000000-0005-0000-0000-00004A280000}"/>
    <cellStyle name="T_Book1_HECO-NR78-Gui a-Vinh(15-5-07)_Ba Dieu(5-12-07)" xfId="10901" xr:uid="{00000000-0005-0000-0000-00004B280000}"/>
    <cellStyle name="T_Book1_HECO-NR78-Gui a-Vinh(15-5-07)_Book1" xfId="10902" xr:uid="{00000000-0005-0000-0000-00004C280000}"/>
    <cellStyle name="T_Book1_HECO-NR78-Gui a-Vinh(15-5-07)_Book1_Cầu Cựa Gà" xfId="10903" xr:uid="{00000000-0005-0000-0000-00004D280000}"/>
    <cellStyle name="T_Book1_HECO-NR78-Gui a-Vinh(15-5-07)_Book1_Du toan san lap - 23-12-2008" xfId="10904" xr:uid="{00000000-0005-0000-0000-00004E280000}"/>
    <cellStyle name="T_Book1_HECO-NR78-Gui a-Vinh(15-5-07)_Book1_Duong BT" xfId="10905" xr:uid="{00000000-0005-0000-0000-00004F280000}"/>
    <cellStyle name="T_Book1_HECO-NR78-Gui a-Vinh(15-5-07)_Book1_Duong R1 - Dai Phuoc (14-04-2009)" xfId="10906" xr:uid="{00000000-0005-0000-0000-000050280000}"/>
    <cellStyle name="T_Book1_HECO-NR78-Gui a-Vinh(15-5-07)_Book18" xfId="10907" xr:uid="{00000000-0005-0000-0000-000051280000}"/>
    <cellStyle name="T_Book1_HECO-NR78-Gui a-Vinh(15-5-07)_DADT-16-11" xfId="10908" xr:uid="{00000000-0005-0000-0000-000052280000}"/>
    <cellStyle name="T_Book1_HECO-NR78-Gui a-Vinh(15-5-07)_DaiPhuoc_DM24buocTKCSl4d" xfId="10909" xr:uid="{00000000-0005-0000-0000-000053280000}"/>
    <cellStyle name="T_Book1_HECO-NR78-Gui a-Vinh(15-5-07)_DTGoi2-T12ngay14sualuong" xfId="10910" xr:uid="{00000000-0005-0000-0000-000054280000}"/>
    <cellStyle name="T_Book1_HECO-NR78-Gui a-Vinh(15-5-07)_dtK0-K3 _22_11_07" xfId="10911" xr:uid="{00000000-0005-0000-0000-000055280000}"/>
    <cellStyle name="T_Book1_HECO-NR78-Gui a-Vinh(15-5-07)_DTKScamcocMT-Cantho" xfId="10912" xr:uid="{00000000-0005-0000-0000-000056280000}"/>
    <cellStyle name="T_Book1_HECO-NR78-Gui a-Vinh(15-5-07)_DTKSTK MT-CT" xfId="10913" xr:uid="{00000000-0005-0000-0000-000057280000}"/>
    <cellStyle name="T_Book1_HECO-NR78-Gui a-Vinh(15-5-07)_Dutoan-10-6-08-tinh lai chi phi kiem toan" xfId="10914" xr:uid="{00000000-0005-0000-0000-000058280000}"/>
    <cellStyle name="T_Book1_HECO-NR78-Gui a-Vinh(15-5-07)_KL HOTHU" xfId="10916" xr:uid="{00000000-0005-0000-0000-000059280000}"/>
    <cellStyle name="T_Book1_HECO-NR78-Gui a-Vinh(15-5-07)_KL nen_s" xfId="10917" xr:uid="{00000000-0005-0000-0000-00005A280000}"/>
    <cellStyle name="T_Book1_HECO-NR78-Gui a-Vinh(15-5-07)_Khoiluongcongf100-D2" xfId="10915" xr:uid="{00000000-0005-0000-0000-00005B280000}"/>
    <cellStyle name="T_Book1_HECO-NR78-Gui a-Vinh(15-5-07)_pkhai-kl-8" xfId="10918" xr:uid="{00000000-0005-0000-0000-00005C280000}"/>
    <cellStyle name="T_Book1_HECO-NR78-Gui a-Vinh(15-5-07)_pkhai-kl-8_Cầu Cựa Gà" xfId="10919" xr:uid="{00000000-0005-0000-0000-00005D280000}"/>
    <cellStyle name="T_Book1_HECO-NR78-Gui a-Vinh(15-5-07)_pkhai-kl-8_Du toan san lap - 23-12-2008" xfId="10920" xr:uid="{00000000-0005-0000-0000-00005E280000}"/>
    <cellStyle name="T_Book1_HECO-NR78-Gui a-Vinh(15-5-07)_pkhai-kl-8_Duong BT" xfId="10921" xr:uid="{00000000-0005-0000-0000-00005F280000}"/>
    <cellStyle name="T_Book1_HECO-NR78-Gui a-Vinh(15-5-07)_pkhai-kl-8_Duong R1 - Dai Phuoc (14-04-2009)" xfId="10922" xr:uid="{00000000-0005-0000-0000-000060280000}"/>
    <cellStyle name="T_Book1_HECO-NR78-Gui a-Vinh(15-5-07)_TMDTDGmoiT10-07L2" xfId="10924" xr:uid="{00000000-0005-0000-0000-000061280000}"/>
    <cellStyle name="T_Book1_HECO-NR78-Gui a-Vinh(15-5-07)_TMDTDGmoiT10-07L2_Ba Dieu(5-12-07)" xfId="10925" xr:uid="{00000000-0005-0000-0000-000062280000}"/>
    <cellStyle name="T_Book1_HECO-NR78-Gui a-Vinh(15-5-07)_TMDTDGmoiT10-07L2_Cầu Cựa Gà" xfId="10926" xr:uid="{00000000-0005-0000-0000-000063280000}"/>
    <cellStyle name="T_Book1_HECO-NR78-Gui a-Vinh(15-5-07)_TMDTDGmoiT10-07L2_Du toan san lap - 23-12-2008" xfId="10927" xr:uid="{00000000-0005-0000-0000-000064280000}"/>
    <cellStyle name="T_Book1_HECO-NR78-Gui a-Vinh(15-5-07)_TMDTDGmoiT10-07L2_Duong BT" xfId="10928" xr:uid="{00000000-0005-0000-0000-000065280000}"/>
    <cellStyle name="T_Book1_HECO-NR78-Gui a-Vinh(15-5-07)_TMDTDGmoiT10-07L2_Duong R1 - Dai Phuoc (14-04-2009)" xfId="10929" xr:uid="{00000000-0005-0000-0000-000066280000}"/>
    <cellStyle name="T_Book1_HECO-NR78-Gui a-Vinh(15-5-07)_Tonghopklp" xfId="10930" xr:uid="{00000000-0005-0000-0000-000067280000}"/>
    <cellStyle name="T_Book1_HECO-NR78-Gui a-Vinh(15-5-07)_Tonghopklp_Ba Dieu(5-12-07)" xfId="10931" xr:uid="{00000000-0005-0000-0000-000068280000}"/>
    <cellStyle name="T_Book1_HECO-NR78-Gui a-Vinh(15-5-07)_Tonghopklp_Cầu Cựa Gà" xfId="10932" xr:uid="{00000000-0005-0000-0000-000069280000}"/>
    <cellStyle name="T_Book1_HECO-NR78-Gui a-Vinh(15-5-07)_Tonghopklp_Du toan san lap - 23-12-2008" xfId="10933" xr:uid="{00000000-0005-0000-0000-00006A280000}"/>
    <cellStyle name="T_Book1_HECO-NR78-Gui a-Vinh(15-5-07)_Tonghopklp_Duong BT" xfId="10934" xr:uid="{00000000-0005-0000-0000-00006B280000}"/>
    <cellStyle name="T_Book1_HECO-NR78-Gui a-Vinh(15-5-07)_Tonghopklp_Duong R1 - Dai Phuoc (14-04-2009)" xfId="10935" xr:uid="{00000000-0005-0000-0000-00006C280000}"/>
    <cellStyle name="T_Book1_HECO-NR78-Gui a-Vinh(15-5-07)_THKL-BCDKlan1" xfId="10923" xr:uid="{00000000-0005-0000-0000-00006D280000}"/>
    <cellStyle name="T_Book1_HM moi" xfId="10936" xr:uid="{00000000-0005-0000-0000-00006E280000}"/>
    <cellStyle name="T_Book1_INOAC Proposal Summary (Budget) 2008" xfId="3982" xr:uid="{00000000-0005-0000-0000-00006F280000}"/>
    <cellStyle name="T_Book1_INOAC Proposal Summary (Budget) 2008_G1- Final(HK)" xfId="3983" xr:uid="{00000000-0005-0000-0000-000070280000}"/>
    <cellStyle name="T_Book1_INOAC Proposal Summary (Budget) 2008_HOAN KIEM OFFICE - BOQ Net -Bored pile and Barret pile 42m rev3" xfId="3984" xr:uid="{00000000-0005-0000-0000-000071280000}"/>
    <cellStyle name="T_Book1_INOAC Proposal Summary (Budget) 2008_HOAN KIEM OFFICE - BOQ Net rev3" xfId="3985" xr:uid="{00000000-0005-0000-0000-000072280000}"/>
    <cellStyle name="T_Book1_JTEC Factory comparision footing " xfId="3986" xr:uid="{00000000-0005-0000-0000-000073280000}"/>
    <cellStyle name="T_Book1_JTEC Factory comparision footing _NET BoQ BOSHOKU 15thNov rev2" xfId="3987" xr:uid="{00000000-0005-0000-0000-000074280000}"/>
    <cellStyle name="T_Book1_JTEC Hanoi- Submision BoQ October 26th, 2007 for Contract" xfId="3988" xr:uid="{00000000-0005-0000-0000-000075280000}"/>
    <cellStyle name="T_Book1_KL HOTHU" xfId="10940" xr:uid="{00000000-0005-0000-0000-000076280000}"/>
    <cellStyle name="T_Book1_KL nen_s" xfId="10941" xr:uid="{00000000-0005-0000-0000-000077280000}"/>
    <cellStyle name="T_Book1_KLcong QL50p" xfId="10942" xr:uid="{00000000-0005-0000-0000-000078280000}"/>
    <cellStyle name="T_Book1_KLcong QL50p_Ba Dieu(5-12-07)" xfId="10943" xr:uid="{00000000-0005-0000-0000-000079280000}"/>
    <cellStyle name="T_Book1_KLcong QL50p_Cầu Cựa Gà" xfId="10944" xr:uid="{00000000-0005-0000-0000-00007A280000}"/>
    <cellStyle name="T_Book1_KLcong QL50p_Du toan san lap - 23-12-2008" xfId="10945" xr:uid="{00000000-0005-0000-0000-00007B280000}"/>
    <cellStyle name="T_Book1_KLcong QL50p_Duong BT" xfId="10946" xr:uid="{00000000-0005-0000-0000-00007C280000}"/>
    <cellStyle name="T_Book1_KLcong QL50p_Duong R1 - Dai Phuoc (14-04-2009)" xfId="10947" xr:uid="{00000000-0005-0000-0000-00007D280000}"/>
    <cellStyle name="T_Book1_klnenKm4-Km5" xfId="10948" xr:uid="{00000000-0005-0000-0000-00007E280000}"/>
    <cellStyle name="T_Book1_klnenKm4-Km5_Ba Dieu(5-12-07)" xfId="10949" xr:uid="{00000000-0005-0000-0000-00007F280000}"/>
    <cellStyle name="T_Book1_klnenKm4-Km5_Cầu Cựa Gà" xfId="10950" xr:uid="{00000000-0005-0000-0000-000080280000}"/>
    <cellStyle name="T_Book1_klnenKm4-Km5_Du toan san lap - 23-12-2008" xfId="10951" xr:uid="{00000000-0005-0000-0000-000081280000}"/>
    <cellStyle name="T_Book1_klnenKm4-Km5_Duong BT" xfId="10952" xr:uid="{00000000-0005-0000-0000-000082280000}"/>
    <cellStyle name="T_Book1_klnenKm4-Km5_Duong R1 - Dai Phuoc (14-04-2009)" xfId="10953" xr:uid="{00000000-0005-0000-0000-000083280000}"/>
    <cellStyle name="T_Book1_Kho vat chung PC22 Tuyen Quang" xfId="10937" xr:uid="{00000000-0005-0000-0000-000084280000}"/>
    <cellStyle name="T_Book1_Khoan thu 20.7.07" xfId="10938" xr:uid="{00000000-0005-0000-0000-000085280000}"/>
    <cellStyle name="T_Book1_Khoiluongcongf100-D2" xfId="10939" xr:uid="{00000000-0005-0000-0000-000086280000}"/>
    <cellStyle name="T_Book1_LuuNgay21-06-2007LuuNgay21-06-2007DANH SÁCH KHÁCH HÀNG" xfId="3989" xr:uid="{00000000-0005-0000-0000-000087280000}"/>
    <cellStyle name="T_Book1_LY LICH XIET BU LONG" xfId="10954" xr:uid="{00000000-0005-0000-0000-000088280000}"/>
    <cellStyle name="T_Book1_LY LICH XIET BU LONG_Phu luc hop dong nuoc thai" xfId="10955" xr:uid="{00000000-0005-0000-0000-000089280000}"/>
    <cellStyle name="T_Book1_N6_25-11-2008_PHAN DUONG" xfId="10956" xr:uid="{00000000-0005-0000-0000-00008A280000}"/>
    <cellStyle name="T_Book1_nen-mat nut ql1a" xfId="10957" xr:uid="{00000000-0005-0000-0000-00008B280000}"/>
    <cellStyle name="T_Book1_nen-mat nut ql1a_Ba Dieu(5-12-07)" xfId="10958" xr:uid="{00000000-0005-0000-0000-00008C280000}"/>
    <cellStyle name="T_Book1_nen-mat nut ql1a_Cầu Cựa Gà" xfId="10959" xr:uid="{00000000-0005-0000-0000-00008D280000}"/>
    <cellStyle name="T_Book1_nen-mat nut ql1a_Du toan san lap - 23-12-2008" xfId="10960" xr:uid="{00000000-0005-0000-0000-00008E280000}"/>
    <cellStyle name="T_Book1_nen-mat nut ql1a_Duong BT" xfId="10961" xr:uid="{00000000-0005-0000-0000-00008F280000}"/>
    <cellStyle name="T_Book1_nen-mat nut ql1a_Duong R1 - Dai Phuoc (14-04-2009)" xfId="10962" xr:uid="{00000000-0005-0000-0000-000090280000}"/>
    <cellStyle name="T_Book1_NET BoQ BOSHOKU 15thNov rev2" xfId="3990" xr:uid="{00000000-0005-0000-0000-000091280000}"/>
    <cellStyle name="T_Book1_NET BoQ TOYOTA SHOWROOM rev4" xfId="3991" xr:uid="{00000000-0005-0000-0000-000092280000}"/>
    <cellStyle name="T_Book1_NET BQ -Nippon Seiki 9thOct2006(Final) for submision" xfId="3992" xr:uid="{00000000-0005-0000-0000-000093280000}"/>
    <cellStyle name="T_Book1_NIPPON KODO BOQ- Plan A1 NET BoQ 28Aug2006" xfId="3993" xr:uid="{00000000-0005-0000-0000-000094280000}"/>
    <cellStyle name="T_Book1_NIPPON KODO BOQ- Plan A1 NET BoQ 28Aug2006_G1- Final(HK)" xfId="3994" xr:uid="{00000000-0005-0000-0000-000095280000}"/>
    <cellStyle name="T_Book1_NIPPON KODO BOQ- Plan A1 NET BoQ 28Aug2006_JTEC Factory comparision footing " xfId="3995" xr:uid="{00000000-0005-0000-0000-000096280000}"/>
    <cellStyle name="T_Book1_NIPPON KODO BOQ- Plan A1 NET BoQ 28Aug2006_JTEC Factory comparision footing _NET BoQ BOSHOKU 15thNov rev2" xfId="3996" xr:uid="{00000000-0005-0000-0000-000097280000}"/>
    <cellStyle name="T_Book1_NIPPON KODO BOQ- Plan A1 NET BoQ 28Aug2006_JTEC Hanoi- Submision BoQ October 26th, 2007 for Contract" xfId="3997" xr:uid="{00000000-0005-0000-0000-000098280000}"/>
    <cellStyle name="T_Book1_NIPPON KODO BOQ- Plan A1 NET BoQ 28Aug2006_NET BoQ BOSHOKU 15thNov rev2" xfId="3998" xr:uid="{00000000-0005-0000-0000-000099280000}"/>
    <cellStyle name="T_Book1_NIPPON KODO BOQ- Plan A1 NET BoQ 28Aug2006_NET BoQ TOYOTA SHOWROOM rev4" xfId="3999" xr:uid="{00000000-0005-0000-0000-00009A280000}"/>
    <cellStyle name="T_Book1_NP Seiki NET Rate" xfId="4000" xr:uid="{00000000-0005-0000-0000-00009B280000}"/>
    <cellStyle name="T_Book1_pkhai-kl-8" xfId="10965" xr:uid="{00000000-0005-0000-0000-00009C280000}"/>
    <cellStyle name="T_Book1_pkhai-kl-8_Cầu Cựa Gà" xfId="10966" xr:uid="{00000000-0005-0000-0000-00009D280000}"/>
    <cellStyle name="T_Book1_pkhai-kl-8_Du toan san lap - 23-12-2008" xfId="10967" xr:uid="{00000000-0005-0000-0000-00009E280000}"/>
    <cellStyle name="T_Book1_pkhai-kl-8_Duong BT" xfId="10968" xr:uid="{00000000-0005-0000-0000-00009F280000}"/>
    <cellStyle name="T_Book1_pkhai-kl-8_Duong R1 - Dai Phuoc (14-04-2009)" xfId="10969" xr:uid="{00000000-0005-0000-0000-0000A0280000}"/>
    <cellStyle name="T_Book1_Phu luc hop dong" xfId="10963" xr:uid="{00000000-0005-0000-0000-0000A1280000}"/>
    <cellStyle name="T_Book1_Phu luc hop dong nuoc thai" xfId="10964" xr:uid="{00000000-0005-0000-0000-0000A2280000}"/>
    <cellStyle name="T_Book1_Quyet toan bang tai" xfId="10970" xr:uid="{00000000-0005-0000-0000-0000A3280000}"/>
    <cellStyle name="T_Book1_San sat hach moi" xfId="10971" xr:uid="{00000000-0005-0000-0000-0000A4280000}"/>
    <cellStyle name="T_Book1_San sat hach moi_Ba Dieu(5-12-07)" xfId="10972" xr:uid="{00000000-0005-0000-0000-0000A5280000}"/>
    <cellStyle name="T_Book1_San sat hach moi_Cầu Cựa Gà" xfId="10973" xr:uid="{00000000-0005-0000-0000-0000A6280000}"/>
    <cellStyle name="T_Book1_San sat hach moi_Du toan san lap - 23-12-2008" xfId="10974" xr:uid="{00000000-0005-0000-0000-0000A7280000}"/>
    <cellStyle name="T_Book1_San sat hach moi_Duong BT" xfId="10975" xr:uid="{00000000-0005-0000-0000-0000A8280000}"/>
    <cellStyle name="T_Book1_San sat hach moi_Duong R1 - Dai Phuoc (14-04-2009)" xfId="10976" xr:uid="{00000000-0005-0000-0000-0000A9280000}"/>
    <cellStyle name="T_Book1_SiloximangBimSon-thautheoCT9" xfId="10977" xr:uid="{00000000-0005-0000-0000-0000AA280000}"/>
    <cellStyle name="T_Book1_siloximang-thau in" xfId="10978" xr:uid="{00000000-0005-0000-0000-0000AB280000}"/>
    <cellStyle name="T_Book1_Structrure qty final" xfId="4001" xr:uid="{00000000-0005-0000-0000-0000AC280000}"/>
    <cellStyle name="T_Book1_Structrure qty-sum 29jul" xfId="4002" xr:uid="{00000000-0005-0000-0000-0000AD280000}"/>
    <cellStyle name="T_Book1_Tamsan" xfId="10979" xr:uid="{00000000-0005-0000-0000-0000AE280000}"/>
    <cellStyle name="T_Book1_Tamsan_Phu luc hop dong nuoc thai" xfId="10980" xr:uid="{00000000-0005-0000-0000-0000AF280000}"/>
    <cellStyle name="T_Book1_Tan My" xfId="10981" xr:uid="{00000000-0005-0000-0000-0000B0280000}"/>
    <cellStyle name="T_Book1_Terumo Net BOQ 2ndFeb06Base(PLAN B2FLNoVoid)" xfId="4003" xr:uid="{00000000-0005-0000-0000-0000B1280000}"/>
    <cellStyle name="T_Book1_Terumo Net BOQ 2ndFeb06Base(PLAN B2FLNoVoid)_G1- Final(HK)" xfId="4004" xr:uid="{00000000-0005-0000-0000-0000B2280000}"/>
    <cellStyle name="T_Book1_Terumo Net BOQ 2ndFeb06Base(PLAN B2FLNoVoid)_INOAC Proposal Summary (Budget) 2008" xfId="4005" xr:uid="{00000000-0005-0000-0000-0000B3280000}"/>
    <cellStyle name="T_Book1_Terumo Net BOQ 2ndFeb06Base(PLAN B2FLNoVoid)_INOAC Proposal Summary (Budget) 2008_G1- Final(HK)" xfId="4006" xr:uid="{00000000-0005-0000-0000-0000B4280000}"/>
    <cellStyle name="T_Book1_Terumo Net BOQ 2ndFeb06Base(PLAN B2FLNoVoid)_INOAC Proposal Summary (Budget) 2008_HOAN KIEM OFFICE - BOQ Net -Bored pile and Barret pile 42m rev3" xfId="4007" xr:uid="{00000000-0005-0000-0000-0000B5280000}"/>
    <cellStyle name="T_Book1_Terumo Net BOQ 2ndFeb06Base(PLAN B2FLNoVoid)_INOAC Proposal Summary (Budget) 2008_HOAN KIEM OFFICE - BOQ Net rev3" xfId="4008" xr:uid="{00000000-0005-0000-0000-0000B6280000}"/>
    <cellStyle name="T_Book1_Terumo Net BOQ 2ndFeb06Base(PLAN B2FLNoVoid)_JTEC Factory comparision footing " xfId="4009" xr:uid="{00000000-0005-0000-0000-0000B7280000}"/>
    <cellStyle name="T_Book1_Terumo Net BOQ 2ndFeb06Base(PLAN B2FLNoVoid)_JTEC Factory comparision footing _NET BoQ BOSHOKU 15thNov rev2" xfId="4010" xr:uid="{00000000-0005-0000-0000-0000B8280000}"/>
    <cellStyle name="T_Book1_Terumo Net BOQ 2ndFeb06Base(PLAN B2FLNoVoid)_JTEC Hanoi- Submision BoQ October 26th, 2007 for Contract" xfId="4011" xr:uid="{00000000-0005-0000-0000-0000B9280000}"/>
    <cellStyle name="T_Book1_Terumo Net BOQ 2ndFeb06Base(PLAN B2FLNoVoid)_NET BoQ BOSHOKU 15thNov rev2" xfId="4012" xr:uid="{00000000-0005-0000-0000-0000BA280000}"/>
    <cellStyle name="T_Book1_Terumo Net BOQ 2ndFeb06Base(PLAN B2FLNoVoid)_NET BoQ TOYOTA SHOWROOM rev4" xfId="4013" xr:uid="{00000000-0005-0000-0000-0000BB280000}"/>
    <cellStyle name="T_Book1_Terumo Proposal Summary-Final to Contract" xfId="4014" xr:uid="{00000000-0005-0000-0000-0000BC280000}"/>
    <cellStyle name="T_Book1_Terumo Proposal Summary-Final to Contract_G1- Final(HK)" xfId="4015" xr:uid="{00000000-0005-0000-0000-0000BD280000}"/>
    <cellStyle name="T_Book1_Terumo Proposal Summary-Final to Contract_INOAC Proposal Summary (Budget) 2008" xfId="4016" xr:uid="{00000000-0005-0000-0000-0000BE280000}"/>
    <cellStyle name="T_Book1_Terumo Proposal Summary-Final to Contract_INOAC Proposal Summary (Budget) 2008_G1- Final(HK)" xfId="4017" xr:uid="{00000000-0005-0000-0000-0000BF280000}"/>
    <cellStyle name="T_Book1_Terumo Proposal Summary-Final to Contract_INOAC Proposal Summary (Budget) 2008_HOAN KIEM OFFICE - BOQ Net -Bored pile and Barret pile 42m rev3" xfId="4018" xr:uid="{00000000-0005-0000-0000-0000C0280000}"/>
    <cellStyle name="T_Book1_Terumo Proposal Summary-Final to Contract_INOAC Proposal Summary (Budget) 2008_HOAN KIEM OFFICE - BOQ Net rev3" xfId="4019" xr:uid="{00000000-0005-0000-0000-0000C1280000}"/>
    <cellStyle name="T_Book1_Terumo Proposal Summary-Final to Contract_JTEC Factory comparision footing " xfId="4020" xr:uid="{00000000-0005-0000-0000-0000C2280000}"/>
    <cellStyle name="T_Book1_Terumo Proposal Summary-Final to Contract_JTEC Factory comparision footing _NET BoQ BOSHOKU 15thNov rev2" xfId="4021" xr:uid="{00000000-0005-0000-0000-0000C3280000}"/>
    <cellStyle name="T_Book1_Terumo Proposal Summary-Final to Contract_JTEC Hanoi- Submision BoQ October 26th, 2007 for Contract" xfId="4022" xr:uid="{00000000-0005-0000-0000-0000C4280000}"/>
    <cellStyle name="T_Book1_Terumo Proposal Summary-Final to Contract_NET BoQ BOSHOKU 15thNov rev2" xfId="4023" xr:uid="{00000000-0005-0000-0000-0000C5280000}"/>
    <cellStyle name="T_Book1_Terumo Proposal Summary-Final to Contract_NET BoQ TOYOTA SHOWROOM rev4" xfId="4024" xr:uid="{00000000-0005-0000-0000-0000C6280000}"/>
    <cellStyle name="T_Book1_TMDTDGmoiT10-07L2" xfId="10990" xr:uid="{00000000-0005-0000-0000-0000C7280000}"/>
    <cellStyle name="T_Book1_TMDTDGmoiT10-07L2_Ba Dieu(5-12-07)" xfId="10991" xr:uid="{00000000-0005-0000-0000-0000C8280000}"/>
    <cellStyle name="T_Book1_TMDTDGmoiT10-07L2_Cầu Cựa Gà" xfId="10992" xr:uid="{00000000-0005-0000-0000-0000C9280000}"/>
    <cellStyle name="T_Book1_TMDTDGmoiT10-07L2_Du toan san lap - 23-12-2008" xfId="10993" xr:uid="{00000000-0005-0000-0000-0000CA280000}"/>
    <cellStyle name="T_Book1_TMDTDGmoiT10-07L2_Duong BT" xfId="10994" xr:uid="{00000000-0005-0000-0000-0000CB280000}"/>
    <cellStyle name="T_Book1_TMDTDGmoiT10-07L2_Duong R1 - Dai Phuoc (14-04-2009)" xfId="10995" xr:uid="{00000000-0005-0000-0000-0000CC280000}"/>
    <cellStyle name="T_Book1_TONG HOP KHOI LUONG SO BO" xfId="10996" xr:uid="{00000000-0005-0000-0000-0000CD280000}"/>
    <cellStyle name="T_Book1_Tonghopklp" xfId="10997" xr:uid="{00000000-0005-0000-0000-0000CE280000}"/>
    <cellStyle name="T_Book1_Tonghopklp_Ba Dieu(5-12-07)" xfId="10998" xr:uid="{00000000-0005-0000-0000-0000CF280000}"/>
    <cellStyle name="T_Book1_Tonghopklp_Cầu Cựa Gà" xfId="10999" xr:uid="{00000000-0005-0000-0000-0000D0280000}"/>
    <cellStyle name="T_Book1_Tonghopklp_Du toan san lap - 23-12-2008" xfId="11000" xr:uid="{00000000-0005-0000-0000-0000D1280000}"/>
    <cellStyle name="T_Book1_Tonghopklp_Duong BT" xfId="11001" xr:uid="{00000000-0005-0000-0000-0000D2280000}"/>
    <cellStyle name="T_Book1_Tonghopklp_Duong R1 - Dai Phuoc (14-04-2009)" xfId="11002" xr:uid="{00000000-0005-0000-0000-0000D3280000}"/>
    <cellStyle name="T_Book1_TH theo doi Thanh toan" xfId="10982" xr:uid="{00000000-0005-0000-0000-0000D4280000}"/>
    <cellStyle name="T_Book1_Than silo XM-9607 (version 2)" xfId="10983" xr:uid="{00000000-0005-0000-0000-0000D5280000}"/>
    <cellStyle name="T_Book1_THANG NGOAI+PHU TRO DUOI+THANG LEO BO" xfId="10984" xr:uid="{00000000-0005-0000-0000-0000D6280000}"/>
    <cellStyle name="T_Book1_THANG NGOAI+PHU TRO DUOI+THANG LEO BO_Phu luc hop dong nuoc thai" xfId="10985" xr:uid="{00000000-0005-0000-0000-0000D7280000}"/>
    <cellStyle name="T_Book1_THANH TOAN CAM PHA(to ngoc)" xfId="10986" xr:uid="{00000000-0005-0000-0000-0000D8280000}"/>
    <cellStyle name="T_Book1_THANH TOAN CAM PHA(to ngoc)_Phu luc hop dong nuoc thai" xfId="10987" xr:uid="{00000000-0005-0000-0000-0000D9280000}"/>
    <cellStyle name="T_Book1_Thanh toan noi bo D12" xfId="10988" xr:uid="{00000000-0005-0000-0000-0000DA280000}"/>
    <cellStyle name="T_Book1_Thiet bi" xfId="4025" xr:uid="{00000000-0005-0000-0000-0000DB280000}"/>
    <cellStyle name="T_Book1_THKL-BCDKlan1" xfId="10989" xr:uid="{00000000-0005-0000-0000-0000DC280000}"/>
    <cellStyle name="T_Book1_VGI-Main Building 8thAUG-Submision BOQ" xfId="4026" xr:uid="{00000000-0005-0000-0000-0000DD280000}"/>
    <cellStyle name="T_Book1_VGI-Main Building 8thAUG-Submision BOQ_G1- Final(HK)" xfId="4027" xr:uid="{00000000-0005-0000-0000-0000DE280000}"/>
    <cellStyle name="T_Book1_VGI-Main Building 8thAUG-Submision BOQ_JTEC Factory comparision footing " xfId="4028" xr:uid="{00000000-0005-0000-0000-0000DF280000}"/>
    <cellStyle name="T_Book1_VGI-Main Building 8thAUG-Submision BOQ_JTEC Factory comparision footing _NET BoQ BOSHOKU 15thNov rev2" xfId="4029" xr:uid="{00000000-0005-0000-0000-0000E0280000}"/>
    <cellStyle name="T_Book1_VGI-Main Building 8thAUG-Submision BOQ_JTEC Hanoi- Submision BoQ October 26th, 2007 for Contract" xfId="4030" xr:uid="{00000000-0005-0000-0000-0000E1280000}"/>
    <cellStyle name="T_Book1_VGI-Main Building 8thAUG-Submision BOQ_NET BoQ BOSHOKU 15thNov rev2" xfId="4031" xr:uid="{00000000-0005-0000-0000-0000E2280000}"/>
    <cellStyle name="T_Book1_VGI-Main Building 8thAUG-Submision BOQ_NET BoQ TOYOTA SHOWROOM rev4" xfId="4032" xr:uid="{00000000-0005-0000-0000-0000E3280000}"/>
    <cellStyle name="T_Book18" xfId="11003" xr:uid="{00000000-0005-0000-0000-0000E4280000}"/>
    <cellStyle name="T_BOQ Ph 2- Civil 2010.03.02 " xfId="4033" xr:uid="{00000000-0005-0000-0000-0000E5280000}"/>
    <cellStyle name="T_BoQ_Chimney 17h ngay 7.9.06 Gui Tuan ok" xfId="11004" xr:uid="{00000000-0005-0000-0000-0000E6280000}"/>
    <cellStyle name="T_BoQ_Chimney 17h ngay 7.9.06 Gui Tuan ok_Phu luc hop dong nuoc thai" xfId="11005" xr:uid="{00000000-0005-0000-0000-0000E7280000}"/>
    <cellStyle name="T_BOQ_tdia__cset_final__Cuong_dich_" xfId="11006" xr:uid="{00000000-0005-0000-0000-0000E8280000}"/>
    <cellStyle name="T_BOQ_tdia__cset_final__Cuong_dich__Phu luc hop dong nuoc thai" xfId="11007" xr:uid="{00000000-0005-0000-0000-0000E9280000}"/>
    <cellStyle name="T_BQ - VGI NIPPON GLASS SHEET" xfId="4034" xr:uid="{00000000-0005-0000-0000-0000EA280000}"/>
    <cellStyle name="T_BQ - VGI NIPPON GLASS SHEET (batch &amp; cullet conveyor)" xfId="4035" xr:uid="{00000000-0005-0000-0000-0000EB280000}"/>
    <cellStyle name="T_BQ - VGI NIPPON GLASS SHEET (batch &amp; cullet conveyor)_JTEC Factory comparision footing " xfId="4036" xr:uid="{00000000-0005-0000-0000-0000EC280000}"/>
    <cellStyle name="T_BQ - VGI NIPPON GLASS SHEET (batch &amp; cullet conveyor)_JTEC Hanoi- Submision BoQ October 26th, 2007 for Contract" xfId="4037" xr:uid="{00000000-0005-0000-0000-0000ED280000}"/>
    <cellStyle name="T_BQ - VGI NIPPON GLASS SHEET_3-30NET___96Mil__T-pro NET Summary revise for kettei" xfId="4038" xr:uid="{00000000-0005-0000-0000-0000EE280000}"/>
    <cellStyle name="T_BQ - VGI NIPPON GLASS SHEET_3-30NET___96Mil__T-pro NET Summary revise for kettei_JTEC Factory comparision footing " xfId="4039" xr:uid="{00000000-0005-0000-0000-0000EF280000}"/>
    <cellStyle name="T_BQ - VGI NIPPON GLASS SHEET_3-30NET___96Mil__T-pro NET Summary revise for kettei_JTEC Hanoi- Submision BoQ October 26th, 2007 for Contract" xfId="4040" xr:uid="{00000000-0005-0000-0000-0000F0280000}"/>
    <cellStyle name="T_BQ - VGI NIPPON GLASS SHEET_JTEC Factory comparision footing " xfId="4041" xr:uid="{00000000-0005-0000-0000-0000F1280000}"/>
    <cellStyle name="T_BQ - VGI NIPPON GLASS SHEET_JTEC Hanoi- Submision BoQ October 26th, 2007 for Contract" xfId="4042" xr:uid="{00000000-0005-0000-0000-0000F2280000}"/>
    <cellStyle name="T_BQ - VGI NIPPON GLASS SHEET_Terumo Net BOQ 2ndFeb06Base(PLAN B2FLNoVoid)" xfId="4043" xr:uid="{00000000-0005-0000-0000-0000F3280000}"/>
    <cellStyle name="T_BQ - VGI NIPPON GLASS SHEET_Terumo Net BOQ 2ndFeb06Base(PLAN B2FLNoVoid)_JTEC Factory comparision footing " xfId="4044" xr:uid="{00000000-0005-0000-0000-0000F4280000}"/>
    <cellStyle name="T_BQ - VGI NIPPON GLASS SHEET_Terumo Net BOQ 2ndFeb06Base(PLAN B2FLNoVoid)_JTEC Hanoi- Submision BoQ October 26th, 2007 for Contract" xfId="4045" xr:uid="{00000000-0005-0000-0000-0000F5280000}"/>
    <cellStyle name="T_BQ - VGI NIPPON GLASS SHEET_Terumo Proposal Summary-Final to Contract" xfId="4046" xr:uid="{00000000-0005-0000-0000-0000F6280000}"/>
    <cellStyle name="T_BQ - VGI NIPPON GLASS SHEET_Terumo Proposal Summary-Final to Contract_JTEC Factory comparision footing " xfId="4047" xr:uid="{00000000-0005-0000-0000-0000F7280000}"/>
    <cellStyle name="T_BQ - VGI NIPPON GLASS SHEET_Terumo Proposal Summary-Final to Contract_JTEC Hanoi- Submision BoQ October 26th, 2007 for Contract" xfId="4048" xr:uid="{00000000-0005-0000-0000-0000F8280000}"/>
    <cellStyle name="T_Cac bao cao TB  Milk-Yomilk-co Ke- CK 1-Vinh Thang" xfId="4049" xr:uid="{00000000-0005-0000-0000-0000F9280000}"/>
    <cellStyle name="T_Cac bao cao TB  Milk-Yomilk-co Ke- CK 1-Vinh Thang_Book1" xfId="4050" xr:uid="{00000000-0005-0000-0000-0000FA280000}"/>
    <cellStyle name="T_Cac bao cao TB  Milk-Yomilk-co Ke- CK 1-Vinh Thang_Form_bao_cao_XNT_kho_cK7" xfId="4051" xr:uid="{00000000-0005-0000-0000-0000FB280000}"/>
    <cellStyle name="T_Cai tao hang rao-1" xfId="4052" xr:uid="{00000000-0005-0000-0000-0000FC280000}"/>
    <cellStyle name="T_cai tao ve sinh VS-01-3" xfId="4053" xr:uid="{00000000-0005-0000-0000-0000FD280000}"/>
    <cellStyle name="T_camayVL7-1" xfId="11008" xr:uid="{00000000-0005-0000-0000-0000FE280000}"/>
    <cellStyle name="T_Cau bai viecTrinhBan" xfId="11009" xr:uid="{00000000-0005-0000-0000-0000FF280000}"/>
    <cellStyle name="T_Cau Cai Beo" xfId="11010" xr:uid="{00000000-0005-0000-0000-000000290000}"/>
    <cellStyle name="T_Cau My Dong" xfId="11012" xr:uid="{00000000-0005-0000-0000-000001290000}"/>
    <cellStyle name="T_Cau Phu Phuong" xfId="11013" xr:uid="{00000000-0005-0000-0000-000002290000}"/>
    <cellStyle name="T_Cau Song Cau" xfId="11014" xr:uid="{00000000-0005-0000-0000-000003290000}"/>
    <cellStyle name="T_Cau T19-phanchinh-in" xfId="11015" xr:uid="{00000000-0005-0000-0000-000004290000}"/>
    <cellStyle name="T_cau-lan8" xfId="11016" xr:uid="{00000000-0005-0000-0000-000005290000}"/>
    <cellStyle name="T_cay xanh lo-1" xfId="4054" xr:uid="{00000000-0005-0000-0000-000006290000}"/>
    <cellStyle name="T_Cầu Cựa Gà" xfId="11011" xr:uid="{00000000-0005-0000-0000-000007290000}"/>
    <cellStyle name="T_CDKT" xfId="4055" xr:uid="{00000000-0005-0000-0000-000008290000}"/>
    <cellStyle name="T_CDKT_06.THOPkluongTINH LAI thang11-2007-2" xfId="11017" xr:uid="{00000000-0005-0000-0000-000009290000}"/>
    <cellStyle name="T_CDKT_06.THOPkluongTINH LAI thang11-2007-2_Cầu Cựa Gà" xfId="11018" xr:uid="{00000000-0005-0000-0000-00000A290000}"/>
    <cellStyle name="T_CDKT_06.THOPkluongTINH LAI thang11-2007-2_Du toan san lap - 23-12-2008" xfId="11019" xr:uid="{00000000-0005-0000-0000-00000B290000}"/>
    <cellStyle name="T_CDKT_06.THOPkluongTINH LAI thang11-2007-2_Duong BT" xfId="11020" xr:uid="{00000000-0005-0000-0000-00000C290000}"/>
    <cellStyle name="T_CDKT_06.THOPkluongTINH LAI thang11-2007-2_Duong R1 - Dai Phuoc (14-04-2009)" xfId="11021" xr:uid="{00000000-0005-0000-0000-00000D290000}"/>
    <cellStyle name="T_CDKT_Ba Dieu(5-12-07)" xfId="11022" xr:uid="{00000000-0005-0000-0000-00000E290000}"/>
    <cellStyle name="T_CDKT_Book1" xfId="11023" xr:uid="{00000000-0005-0000-0000-00000F290000}"/>
    <cellStyle name="T_CDKT_Book1_Cầu Cựa Gà" xfId="11024" xr:uid="{00000000-0005-0000-0000-000010290000}"/>
    <cellStyle name="T_CDKT_Book1_Du toan san lap - 23-12-2008" xfId="11025" xr:uid="{00000000-0005-0000-0000-000011290000}"/>
    <cellStyle name="T_CDKT_Book1_Duong BT" xfId="11026" xr:uid="{00000000-0005-0000-0000-000012290000}"/>
    <cellStyle name="T_CDKT_Book1_Duong R1 - Dai Phuoc (14-04-2009)" xfId="11027" xr:uid="{00000000-0005-0000-0000-000013290000}"/>
    <cellStyle name="T_CDKT_Book18" xfId="11028" xr:uid="{00000000-0005-0000-0000-000014290000}"/>
    <cellStyle name="T_CDKT_Cầu Cựa Gà" xfId="11029" xr:uid="{00000000-0005-0000-0000-000015290000}"/>
    <cellStyle name="T_CDKT_DADT-16-11" xfId="11030" xr:uid="{00000000-0005-0000-0000-000016290000}"/>
    <cellStyle name="T_CDKT_DaiPhuoc_DM24_BVTC(rev)" xfId="11031" xr:uid="{00000000-0005-0000-0000-000017290000}"/>
    <cellStyle name="T_CDKT_DT200T8-07BVTC_lan2" xfId="11032" xr:uid="{00000000-0005-0000-0000-000018290000}"/>
    <cellStyle name="T_CDKT_dtK0-K3 _22_11_07" xfId="11033" xr:uid="{00000000-0005-0000-0000-000019290000}"/>
    <cellStyle name="T_CDKT_DTKScamcocMT-Cantho" xfId="11034" xr:uid="{00000000-0005-0000-0000-00001A290000}"/>
    <cellStyle name="T_CDKT_DTKSTK MT-CT" xfId="11035" xr:uid="{00000000-0005-0000-0000-00001B290000}"/>
    <cellStyle name="T_CDKT_Du toan san lap - 23-12-2008" xfId="11036" xr:uid="{00000000-0005-0000-0000-00001C290000}"/>
    <cellStyle name="T_CDKT_Duong BT" xfId="11037" xr:uid="{00000000-0005-0000-0000-00001D290000}"/>
    <cellStyle name="T_CDKT_Duong R1 - Dai Phuoc (14-04-2009)" xfId="11038" xr:uid="{00000000-0005-0000-0000-00001E290000}"/>
    <cellStyle name="T_CDKT_Dutoan-10-6-08-tinh lai chi phi kiem toan" xfId="11039" xr:uid="{00000000-0005-0000-0000-00001F290000}"/>
    <cellStyle name="T_CDKT_KL HOTHU" xfId="11041" xr:uid="{00000000-0005-0000-0000-000020290000}"/>
    <cellStyle name="T_CDKT_KL nen_s" xfId="11042" xr:uid="{00000000-0005-0000-0000-000021290000}"/>
    <cellStyle name="T_CDKT_Khoiluongcongf100-D2" xfId="11040" xr:uid="{00000000-0005-0000-0000-000022290000}"/>
    <cellStyle name="T_CDKT_pkhai-kl-8" xfId="11043" xr:uid="{00000000-0005-0000-0000-000023290000}"/>
    <cellStyle name="T_CDKT_pkhai-kl-8_Cầu Cựa Gà" xfId="11044" xr:uid="{00000000-0005-0000-0000-000024290000}"/>
    <cellStyle name="T_CDKT_pkhai-kl-8_Du toan san lap - 23-12-2008" xfId="11045" xr:uid="{00000000-0005-0000-0000-000025290000}"/>
    <cellStyle name="T_CDKT_pkhai-kl-8_Duong BT" xfId="11046" xr:uid="{00000000-0005-0000-0000-000026290000}"/>
    <cellStyle name="T_CDKT_pkhai-kl-8_Duong R1 - Dai Phuoc (14-04-2009)" xfId="11047" xr:uid="{00000000-0005-0000-0000-000027290000}"/>
    <cellStyle name="T_CDKT_TONG HOP KHOI LUONG SO BO" xfId="11049" xr:uid="{00000000-0005-0000-0000-000028290000}"/>
    <cellStyle name="T_CDKT_THKL-BCDKlan1" xfId="11048" xr:uid="{00000000-0005-0000-0000-000029290000}"/>
    <cellStyle name="T_CocThu-Lo3,4" xfId="11063" xr:uid="{00000000-0005-0000-0000-00002A290000}"/>
    <cellStyle name="T_CocThu-Lo3,4_Khoan thu 20.7.07" xfId="11064" xr:uid="{00000000-0005-0000-0000-00002B290000}"/>
    <cellStyle name="T_CocThu-Lo3,4_Quyet toan bang tai" xfId="11065" xr:uid="{00000000-0005-0000-0000-00002C290000}"/>
    <cellStyle name="T_CocThu-Lo3,4_Thanh toan noi bo D12" xfId="11066" xr:uid="{00000000-0005-0000-0000-00002D290000}"/>
    <cellStyle name="T_Cong nghe be chua 5.10 da kiem" xfId="4066" xr:uid="{00000000-0005-0000-0000-00002E290000}"/>
    <cellStyle name="T_Cong Tuan Chau" xfId="11067" xr:uid="{00000000-0005-0000-0000-00002F290000}"/>
    <cellStyle name="T_congtacson" xfId="11068" xr:uid="{00000000-0005-0000-0000-000030290000}"/>
    <cellStyle name="T_copy BC  SXKD QuyIII 2010" xfId="4067" xr:uid="{00000000-0005-0000-0000-000031290000}"/>
    <cellStyle name="T_Cost for DD (summary)" xfId="11069" xr:uid="{00000000-0005-0000-0000-000032290000}"/>
    <cellStyle name="T_Cost for DD (summary)_06.THOPkluongTINH LAI thang11-2007-2" xfId="11070" xr:uid="{00000000-0005-0000-0000-000033290000}"/>
    <cellStyle name="T_Cost for DD (summary)_06.THOPkluongTINH LAI thang11-2007-2_Cầu Cựa Gà" xfId="11071" xr:uid="{00000000-0005-0000-0000-000034290000}"/>
    <cellStyle name="T_Cost for DD (summary)_06.THOPkluongTINH LAI thang11-2007-2_Du toan san lap - 23-12-2008" xfId="11072" xr:uid="{00000000-0005-0000-0000-000035290000}"/>
    <cellStyle name="T_Cost for DD (summary)_06.THOPkluongTINH LAI thang11-2007-2_Duong BT" xfId="11073" xr:uid="{00000000-0005-0000-0000-000036290000}"/>
    <cellStyle name="T_Cost for DD (summary)_06.THOPkluongTINH LAI thang11-2007-2_Duong R1 - Dai Phuoc (14-04-2009)" xfId="11074" xr:uid="{00000000-0005-0000-0000-000037290000}"/>
    <cellStyle name="T_Cost for DD (summary)_Ba Dieu(5-12-07)" xfId="11075" xr:uid="{00000000-0005-0000-0000-000038290000}"/>
    <cellStyle name="T_Cost for DD (summary)_Book1" xfId="11076" xr:uid="{00000000-0005-0000-0000-000039290000}"/>
    <cellStyle name="T_Cost for DD (summary)_Book1_Cầu Cựa Gà" xfId="11077" xr:uid="{00000000-0005-0000-0000-00003A290000}"/>
    <cellStyle name="T_Cost for DD (summary)_Book1_Du toan san lap - 23-12-2008" xfId="11078" xr:uid="{00000000-0005-0000-0000-00003B290000}"/>
    <cellStyle name="T_Cost for DD (summary)_Book1_Duong BT" xfId="11079" xr:uid="{00000000-0005-0000-0000-00003C290000}"/>
    <cellStyle name="T_Cost for DD (summary)_Book1_Duong R1 - Dai Phuoc (14-04-2009)" xfId="11080" xr:uid="{00000000-0005-0000-0000-00003D290000}"/>
    <cellStyle name="T_Cost for DD (summary)_Book18" xfId="11081" xr:uid="{00000000-0005-0000-0000-00003E290000}"/>
    <cellStyle name="T_Cost for DD (summary)_DADT-16-11" xfId="11082" xr:uid="{00000000-0005-0000-0000-00003F290000}"/>
    <cellStyle name="T_Cost for DD (summary)_DaiPhuoc_DM24buocTKCSl4d" xfId="11083" xr:uid="{00000000-0005-0000-0000-000040290000}"/>
    <cellStyle name="T_Cost for DD (summary)_DTGoi2-T12ngay14sualuong" xfId="11084" xr:uid="{00000000-0005-0000-0000-000041290000}"/>
    <cellStyle name="T_Cost for DD (summary)_dtK0-K3 _22_11_07" xfId="11085" xr:uid="{00000000-0005-0000-0000-000042290000}"/>
    <cellStyle name="T_Cost for DD (summary)_DTKScamcocMT-Cantho" xfId="11086" xr:uid="{00000000-0005-0000-0000-000043290000}"/>
    <cellStyle name="T_Cost for DD (summary)_DTKSTK MT-CT" xfId="11087" xr:uid="{00000000-0005-0000-0000-000044290000}"/>
    <cellStyle name="T_Cost for DD (summary)_Dutoan-10-6-08-tinh lai chi phi kiem toan" xfId="11088" xr:uid="{00000000-0005-0000-0000-000045290000}"/>
    <cellStyle name="T_Cost for DD (summary)_KL HOTHU" xfId="11090" xr:uid="{00000000-0005-0000-0000-000046290000}"/>
    <cellStyle name="T_Cost for DD (summary)_KL nen_s" xfId="11091" xr:uid="{00000000-0005-0000-0000-000047290000}"/>
    <cellStyle name="T_Cost for DD (summary)_Khoiluongcongf100-D2" xfId="11089" xr:uid="{00000000-0005-0000-0000-000048290000}"/>
    <cellStyle name="T_Cost for DD (summary)_pkhai-kl-8" xfId="11092" xr:uid="{00000000-0005-0000-0000-000049290000}"/>
    <cellStyle name="T_Cost for DD (summary)_pkhai-kl-8_Cầu Cựa Gà" xfId="11093" xr:uid="{00000000-0005-0000-0000-00004A290000}"/>
    <cellStyle name="T_Cost for DD (summary)_pkhai-kl-8_Du toan san lap - 23-12-2008" xfId="11094" xr:uid="{00000000-0005-0000-0000-00004B290000}"/>
    <cellStyle name="T_Cost for DD (summary)_pkhai-kl-8_Duong BT" xfId="11095" xr:uid="{00000000-0005-0000-0000-00004C290000}"/>
    <cellStyle name="T_Cost for DD (summary)_pkhai-kl-8_Duong R1 - Dai Phuoc (14-04-2009)" xfId="11096" xr:uid="{00000000-0005-0000-0000-00004D290000}"/>
    <cellStyle name="T_Cost for DD (summary)_TMDTDGmoiT10-07L2" xfId="11098" xr:uid="{00000000-0005-0000-0000-00004E290000}"/>
    <cellStyle name="T_Cost for DD (summary)_TMDTDGmoiT10-07L2_Ba Dieu(5-12-07)" xfId="11099" xr:uid="{00000000-0005-0000-0000-00004F290000}"/>
    <cellStyle name="T_Cost for DD (summary)_TMDTDGmoiT10-07L2_Cầu Cựa Gà" xfId="11100" xr:uid="{00000000-0005-0000-0000-000050290000}"/>
    <cellStyle name="T_Cost for DD (summary)_TMDTDGmoiT10-07L2_Du toan san lap - 23-12-2008" xfId="11101" xr:uid="{00000000-0005-0000-0000-000051290000}"/>
    <cellStyle name="T_Cost for DD (summary)_TMDTDGmoiT10-07L2_Duong BT" xfId="11102" xr:uid="{00000000-0005-0000-0000-000052290000}"/>
    <cellStyle name="T_Cost for DD (summary)_TMDTDGmoiT10-07L2_Duong R1 - Dai Phuoc (14-04-2009)" xfId="11103" xr:uid="{00000000-0005-0000-0000-000053290000}"/>
    <cellStyle name="T_Cost for DD (summary)_Tonghopklp" xfId="11104" xr:uid="{00000000-0005-0000-0000-000054290000}"/>
    <cellStyle name="T_Cost for DD (summary)_Tonghopklp_Ba Dieu(5-12-07)" xfId="11105" xr:uid="{00000000-0005-0000-0000-000055290000}"/>
    <cellStyle name="T_Cost for DD (summary)_Tonghopklp_Cầu Cựa Gà" xfId="11106" xr:uid="{00000000-0005-0000-0000-000056290000}"/>
    <cellStyle name="T_Cost for DD (summary)_Tonghopklp_Du toan san lap - 23-12-2008" xfId="11107" xr:uid="{00000000-0005-0000-0000-000057290000}"/>
    <cellStyle name="T_Cost for DD (summary)_Tonghopklp_Duong BT" xfId="11108" xr:uid="{00000000-0005-0000-0000-000058290000}"/>
    <cellStyle name="T_Cost for DD (summary)_Tonghopklp_Duong R1 - Dai Phuoc (14-04-2009)" xfId="11109" xr:uid="{00000000-0005-0000-0000-000059290000}"/>
    <cellStyle name="T_Cost for DD (summary)_THKL-BCDKlan1" xfId="11097" xr:uid="{00000000-0005-0000-0000-00005A290000}"/>
    <cellStyle name="T_Cot thep san mai" xfId="11110" xr:uid="{00000000-0005-0000-0000-00005B290000}"/>
    <cellStyle name="T_Cot thep san mai_Phu luc hop dong nuoc thai" xfId="11111" xr:uid="{00000000-0005-0000-0000-00005C290000}"/>
    <cellStyle name="T_CotCo.No.02" xfId="4068" xr:uid="{00000000-0005-0000-0000-00005D290000}"/>
    <cellStyle name="T_CPK" xfId="4069" xr:uid="{00000000-0005-0000-0000-00005E290000}"/>
    <cellStyle name="T_CPK_Dutoan-10-6-08-tinh lai chi phi kiem toan" xfId="11112" xr:uid="{00000000-0005-0000-0000-00005F290000}"/>
    <cellStyle name="T_CPK_Phan duong _BVTC_T7-08" xfId="11113" xr:uid="{00000000-0005-0000-0000-000060290000}"/>
    <cellStyle name="T_cham diem Milk chu ky2-ANH MINH" xfId="4056" xr:uid="{00000000-0005-0000-0000-000061290000}"/>
    <cellStyle name="T_cham diem Milk chu ky2-ANH MINH_Book1" xfId="4057" xr:uid="{00000000-0005-0000-0000-000062290000}"/>
    <cellStyle name="T_cham diem Milk chu ky2-ANH MINH_Form_bao_cao_XNT_kho_cK7" xfId="4058" xr:uid="{00000000-0005-0000-0000-000063290000}"/>
    <cellStyle name="T_cham trung bay ck 1 m.Bac milk co ke 2" xfId="4059" xr:uid="{00000000-0005-0000-0000-000064290000}"/>
    <cellStyle name="T_cham trung bay ck 1 m.Bac milk co ke 2_Book1" xfId="4060" xr:uid="{00000000-0005-0000-0000-000065290000}"/>
    <cellStyle name="T_cham trung bay ck 1 m.Bac milk co ke 2_Form_bao_cao_XNT_kho_cK7" xfId="4061" xr:uid="{00000000-0005-0000-0000-000066290000}"/>
    <cellStyle name="T_cham trung bay yao smart milk ck 2 mien Bac" xfId="4062" xr:uid="{00000000-0005-0000-0000-000067290000}"/>
    <cellStyle name="T_cham trung bay yao smart milk ck 2 mien Bac_Book1" xfId="4063" xr:uid="{00000000-0005-0000-0000-000068290000}"/>
    <cellStyle name="T_cham trung bay yao smart milk ck 2 mien Bac_Form_bao_cao_XNT_kho_cK7" xfId="4064" xr:uid="{00000000-0005-0000-0000-000069290000}"/>
    <cellStyle name="T_Chao gia But Son chinh" xfId="11050" xr:uid="{00000000-0005-0000-0000-00006A290000}"/>
    <cellStyle name="T_Chao gia cau Thai nguyen" xfId="11051" xr:uid="{00000000-0005-0000-0000-00006B290000}"/>
    <cellStyle name="T_Chao gia nha nghien" xfId="11052" xr:uid="{00000000-0005-0000-0000-00006C290000}"/>
    <cellStyle name="T_Chenh lech vat tu" xfId="11053" xr:uid="{00000000-0005-0000-0000-00006D290000}"/>
    <cellStyle name="T_Chi tiet 1388 cac cong trinh" xfId="4065" xr:uid="{00000000-0005-0000-0000-00006E290000}"/>
    <cellStyle name="T_Chiet tinh" xfId="11054" xr:uid="{00000000-0005-0000-0000-00006F290000}"/>
    <cellStyle name="T_chiet tinh don gia(yen)" xfId="11055" xr:uid="{00000000-0005-0000-0000-000070290000}"/>
    <cellStyle name="T_chiet tinh don gia(yen)_Du thau HM noi hoi dong luc " xfId="11056" xr:uid="{00000000-0005-0000-0000-000071290000}"/>
    <cellStyle name="T_chiet tinh don gia(yen)_Du thau HM noi hoi dong luc(sửa theo CV 130 CĐT) ghi dia " xfId="11057" xr:uid="{00000000-0005-0000-0000-000072290000}"/>
    <cellStyle name="T_chiet tinh don gia(yen)_Du thau HM noi hoi nha xeo trang phan sua phong" xfId="11058" xr:uid="{00000000-0005-0000-0000-000073290000}"/>
    <cellStyle name="T_chiet tinh don gia(yen)_HM moi" xfId="11059" xr:uid="{00000000-0005-0000-0000-000074290000}"/>
    <cellStyle name="T_chiet tinh don gia(yen)_Phu luc hop dong" xfId="11060" xr:uid="{00000000-0005-0000-0000-000075290000}"/>
    <cellStyle name="T_chiet tinh don gia(yen)_Phu luc hop dong nuoc thai" xfId="11061" xr:uid="{00000000-0005-0000-0000-000076290000}"/>
    <cellStyle name="T_chieusang" xfId="11062" xr:uid="{00000000-0005-0000-0000-000077290000}"/>
    <cellStyle name="T_D-80-89" xfId="4070" xr:uid="{00000000-0005-0000-0000-000078290000}"/>
    <cellStyle name="T_DADT-16-11" xfId="11114" xr:uid="{00000000-0005-0000-0000-000079290000}"/>
    <cellStyle name="T_DaiPhuoc_DM24_BVTC(rev)" xfId="11115" xr:uid="{00000000-0005-0000-0000-00007A290000}"/>
    <cellStyle name="T_danh sach" xfId="4071" xr:uid="{00000000-0005-0000-0000-00007B290000}"/>
    <cellStyle name="T_danh sach chua nop bcao trung bay sua chua  tinh den 1-3-06" xfId="4072" xr:uid="{00000000-0005-0000-0000-00007C290000}"/>
    <cellStyle name="T_danh sach chua nop bcao trung bay sua chua  tinh den 1-3-06_Book1" xfId="4073" xr:uid="{00000000-0005-0000-0000-00007D290000}"/>
    <cellStyle name="T_danh sach chua nop bcao trung bay sua chua  tinh den 1-3-06_Form_bao_cao_XNT_kho_cK7" xfId="4074" xr:uid="{00000000-0005-0000-0000-00007E290000}"/>
    <cellStyle name="T_Danh sach KH TB MilkYomilk Yao  Smart chu ky 2-Vinh Thang" xfId="4075" xr:uid="{00000000-0005-0000-0000-00007F290000}"/>
    <cellStyle name="T_Danh sach KH TB MilkYomilk Yao  Smart chu ky 2-Vinh Thang_Book1" xfId="4076" xr:uid="{00000000-0005-0000-0000-000080290000}"/>
    <cellStyle name="T_Danh sach KH TB MilkYomilk Yao  Smart chu ky 2-Vinh Thang_Form_bao_cao_XNT_kho_cK7" xfId="4077" xr:uid="{00000000-0005-0000-0000-000081290000}"/>
    <cellStyle name="T_Danh sach KH trung bay MilkYomilk co ke chu ky 2-Vinh Thang" xfId="4078" xr:uid="{00000000-0005-0000-0000-000082290000}"/>
    <cellStyle name="T_Danh sach KH trung bay MilkYomilk co ke chu ky 2-Vinh Thang_Book1" xfId="4079" xr:uid="{00000000-0005-0000-0000-000083290000}"/>
    <cellStyle name="T_Danh sach KH trung bay MilkYomilk co ke chu ky 2-Vinh Thang_Form_bao_cao_XNT_kho_cK7" xfId="4080" xr:uid="{00000000-0005-0000-0000-000084290000}"/>
    <cellStyle name="T_Danh Sach Trung Bay Sua Dac CK 5 - Mien Trung" xfId="4081" xr:uid="{00000000-0005-0000-0000-000085290000}"/>
    <cellStyle name="T_De xuat chao gia" xfId="11116" xr:uid="{00000000-0005-0000-0000-000086290000}"/>
    <cellStyle name="T_denbu" xfId="4082" xr:uid="{00000000-0005-0000-0000-000087290000}"/>
    <cellStyle name="T_denbu_KL Nen duong" xfId="11117" xr:uid="{00000000-0005-0000-0000-000088290000}"/>
    <cellStyle name="T_DM1242" xfId="11118" xr:uid="{00000000-0005-0000-0000-000089290000}"/>
    <cellStyle name="T_DM1242_KL Nen duong" xfId="11119" xr:uid="{00000000-0005-0000-0000-00008A290000}"/>
    <cellStyle name="T_doi than" xfId="4083" xr:uid="{00000000-0005-0000-0000-00008B290000}"/>
    <cellStyle name="T_DSACH MILK YO MILK CK 2 M.BAC" xfId="4084" xr:uid="{00000000-0005-0000-0000-00008C290000}"/>
    <cellStyle name="T_DSACH MILK YO MILK CK 2 M.BAC_Book1" xfId="4085" xr:uid="{00000000-0005-0000-0000-00008D290000}"/>
    <cellStyle name="T_DSACH MILK YO MILK CK 2 M.BAC_Form_bao_cao_XNT_kho_cK7" xfId="4086" xr:uid="{00000000-0005-0000-0000-00008E290000}"/>
    <cellStyle name="T_DSKH Tbay Milk , Yomilk CK 2 Vu Thi Hanh" xfId="4087" xr:uid="{00000000-0005-0000-0000-00008F290000}"/>
    <cellStyle name="T_DSKH Tbay Milk , Yomilk CK 2 Vu Thi Hanh_Book1" xfId="4088" xr:uid="{00000000-0005-0000-0000-000090290000}"/>
    <cellStyle name="T_DSKH Tbay Milk , Yomilk CK 2 Vu Thi Hanh_Form_bao_cao_XNT_kho_cK7" xfId="4089" xr:uid="{00000000-0005-0000-0000-000091290000}"/>
    <cellStyle name="T_DT goi 9" xfId="11120" xr:uid="{00000000-0005-0000-0000-000092290000}"/>
    <cellStyle name="T_DT phan dam theo TDT dc duyet" xfId="11121" xr:uid="{00000000-0005-0000-0000-000093290000}"/>
    <cellStyle name="T_DT_CauKm 25+377.196" xfId="11122" xr:uid="{00000000-0005-0000-0000-000094290000}"/>
    <cellStyle name="T_DT§Z110VinhYen" xfId="4090" xr:uid="{00000000-0005-0000-0000-000095290000}"/>
    <cellStyle name="T_DT§Z110VinhYen_danh sach" xfId="4091" xr:uid="{00000000-0005-0000-0000-000096290000}"/>
    <cellStyle name="T_DT§Z110VinhYen_Phu luc hop dong nuoc thai" xfId="11123" xr:uid="{00000000-0005-0000-0000-000097290000}"/>
    <cellStyle name="T_DT200T8-07BVTC_lan2" xfId="11124" xr:uid="{00000000-0005-0000-0000-000098290000}"/>
    <cellStyle name="T_DT720&amp;DT766(K0-35)" xfId="11125" xr:uid="{00000000-0005-0000-0000-000099290000}"/>
    <cellStyle name="T_DTCS_san bay lien khuong_dinhsua" xfId="11126" xr:uid="{00000000-0005-0000-0000-00009A290000}"/>
    <cellStyle name="T_DTCT_ CAU" xfId="11127" xr:uid="{00000000-0005-0000-0000-00009B290000}"/>
    <cellStyle name="T_dtK0-K3 _22_11_07" xfId="11128" xr:uid="{00000000-0005-0000-0000-00009C290000}"/>
    <cellStyle name="T_DTKScamcocMT-Cantho" xfId="11129" xr:uid="{00000000-0005-0000-0000-00009D290000}"/>
    <cellStyle name="T_DTKSldaklakL5" xfId="11130" xr:uid="{00000000-0005-0000-0000-00009E290000}"/>
    <cellStyle name="T_DTKSTK MT-CT" xfId="11131" xr:uid="{00000000-0005-0000-0000-00009F290000}"/>
    <cellStyle name="T_DT-OKhoi 323-T9-06" xfId="11132" xr:uid="{00000000-0005-0000-0000-0000A0290000}"/>
    <cellStyle name="T_DT-SLO CLINKE 484-T9-06" xfId="11133" xr:uid="{00000000-0005-0000-0000-0000A1290000}"/>
    <cellStyle name="T_du toan B1" xfId="11134" xr:uid="{00000000-0005-0000-0000-0000A2290000}"/>
    <cellStyle name="T_Du toan bien phap" xfId="11135" xr:uid="{00000000-0005-0000-0000-0000A3290000}"/>
    <cellStyle name="T_du toan Ct (05-04-2008)" xfId="11136" xr:uid="{00000000-0005-0000-0000-0000A4290000}"/>
    <cellStyle name="T_Du toan Ct (14-04-2008)" xfId="11137" xr:uid="{00000000-0005-0000-0000-0000A5290000}"/>
    <cellStyle name="T_Du toan Ct (17-06-2008)" xfId="11138" xr:uid="{00000000-0005-0000-0000-0000A6290000}"/>
    <cellStyle name="T_du toan khoan TVH" xfId="11139" xr:uid="{00000000-0005-0000-0000-0000A7290000}"/>
    <cellStyle name="T_Du toan lan trai (160107)" xfId="11140" xr:uid="{00000000-0005-0000-0000-0000A8290000}"/>
    <cellStyle name="T_Du toan san lap - 23-12-2008" xfId="11141" xr:uid="{00000000-0005-0000-0000-0000A9290000}"/>
    <cellStyle name="T_Duong" xfId="11142" xr:uid="{00000000-0005-0000-0000-0000AA290000}"/>
    <cellStyle name="T_Duong BT" xfId="11143" xr:uid="{00000000-0005-0000-0000-0000AB290000}"/>
    <cellStyle name="T_Duong K10" xfId="11144" xr:uid="{00000000-0005-0000-0000-0000AC290000}"/>
    <cellStyle name="T_Duong KM 22-29" xfId="11145" xr:uid="{00000000-0005-0000-0000-0000AD290000}"/>
    <cellStyle name="T_Duong KM 22-29_Du thau HM noi hoi dong luc " xfId="11146" xr:uid="{00000000-0005-0000-0000-0000AE290000}"/>
    <cellStyle name="T_Duong KM 22-29_Du thau HM noi hoi dong luc(sửa theo CV 130 CĐT) ghi dia " xfId="11147" xr:uid="{00000000-0005-0000-0000-0000AF290000}"/>
    <cellStyle name="T_Duong KM 22-29_Du thau HM noi hoi nha xeo trang phan sua phong" xfId="11148" xr:uid="{00000000-0005-0000-0000-0000B0290000}"/>
    <cellStyle name="T_Duong KM 22-29_HM moi" xfId="11149" xr:uid="{00000000-0005-0000-0000-0000B1290000}"/>
    <cellStyle name="T_Duong KM 22-29_Phu luc hop dong" xfId="11150" xr:uid="{00000000-0005-0000-0000-0000B2290000}"/>
    <cellStyle name="T_Duong KM 22-29_Phu luc hop dong nuoc thai" xfId="11151" xr:uid="{00000000-0005-0000-0000-0000B3290000}"/>
    <cellStyle name="T_Duong R1 - Dai Phuoc (14-04-2009)" xfId="11152" xr:uid="{00000000-0005-0000-0000-0000B4290000}"/>
    <cellStyle name="T_Duong_Du thau HM noi hoi dong luc " xfId="11153" xr:uid="{00000000-0005-0000-0000-0000B5290000}"/>
    <cellStyle name="T_Duong_Du thau HM noi hoi dong luc(sửa theo CV 130 CĐT) ghi dia " xfId="11154" xr:uid="{00000000-0005-0000-0000-0000B6290000}"/>
    <cellStyle name="T_Duong_Du thau HM noi hoi nha xeo trang phan sua phong" xfId="11155" xr:uid="{00000000-0005-0000-0000-0000B7290000}"/>
    <cellStyle name="T_Duong_HM moi" xfId="11156" xr:uid="{00000000-0005-0000-0000-0000B8290000}"/>
    <cellStyle name="T_Duong_Phu luc hop dong" xfId="11157" xr:uid="{00000000-0005-0000-0000-0000B9290000}"/>
    <cellStyle name="T_Duong_Phu luc hop dong nuoc thai" xfId="11158" xr:uid="{00000000-0005-0000-0000-0000BA290000}"/>
    <cellStyle name="T_Dutoan mua sam-dien" xfId="11159" xr:uid="{00000000-0005-0000-0000-0000BB290000}"/>
    <cellStyle name="T_Dutoan mua sam-dien_Phu luc hop dong nuoc thai" xfId="11160" xr:uid="{00000000-0005-0000-0000-0000BC290000}"/>
    <cellStyle name="T_Dutoan(6_07)" xfId="11161" xr:uid="{00000000-0005-0000-0000-0000BD290000}"/>
    <cellStyle name="T_DUTOAN1" xfId="4092" xr:uid="{00000000-0005-0000-0000-0000BE290000}"/>
    <cellStyle name="T_Dutoan-10-6-08-tinh lai chi phi kiem toan" xfId="11162" xr:uid="{00000000-0005-0000-0000-0000BF290000}"/>
    <cellStyle name="T_dutoan-dien" xfId="11163" xr:uid="{00000000-0005-0000-0000-0000C0290000}"/>
    <cellStyle name="T_dutoan-dien_Phu luc hop dong nuoc thai" xfId="11164" xr:uid="{00000000-0005-0000-0000-0000C1290000}"/>
    <cellStyle name="T_dutoanvinaconex" xfId="4093" xr:uid="{00000000-0005-0000-0000-0000C2290000}"/>
    <cellStyle name="T_dutoanvinaconex_bao cao thang12" xfId="4094" xr:uid="{00000000-0005-0000-0000-0000C3290000}"/>
    <cellStyle name="T_dutoanvinaconex_bao cao thang3.2009" xfId="4095" xr:uid="{00000000-0005-0000-0000-0000C4290000}"/>
    <cellStyle name="T_dutoanvinaconex_Mong nha D01" xfId="4096" xr:uid="{00000000-0005-0000-0000-0000C5290000}"/>
    <cellStyle name="T_f5" xfId="4097" xr:uid="{00000000-0005-0000-0000-0000C6290000}"/>
    <cellStyle name="T_FORM DU TOAN" xfId="11165" xr:uid="{00000000-0005-0000-0000-0000C7290000}"/>
    <cellStyle name="T_form ton kho CK 2 tuan 8" xfId="4098" xr:uid="{00000000-0005-0000-0000-0000C8290000}"/>
    <cellStyle name="T_form ton kho CK 2 tuan 8_Book1" xfId="4099" xr:uid="{00000000-0005-0000-0000-0000C9290000}"/>
    <cellStyle name="T_form ton kho CK 2 tuan 8_Form_bao_cao_XNT_kho_cK7" xfId="4100" xr:uid="{00000000-0005-0000-0000-0000CA290000}"/>
    <cellStyle name="T_Form_bao_cao_XNT_kho_cK7" xfId="4101" xr:uid="{00000000-0005-0000-0000-0000CB290000}"/>
    <cellStyle name="T_form_tra_thuong_coupon_trung_bay_sua_bot" xfId="4102" xr:uid="{00000000-0005-0000-0000-0000CC290000}"/>
    <cellStyle name="T_foundation" xfId="4103" xr:uid="{00000000-0005-0000-0000-0000CD290000}"/>
    <cellStyle name="T_foundation_bao cao thang12" xfId="4104" xr:uid="{00000000-0005-0000-0000-0000CE290000}"/>
    <cellStyle name="T_foundation_bao cao thang3.2009" xfId="4105" xr:uid="{00000000-0005-0000-0000-0000CF290000}"/>
    <cellStyle name="T_foundation_Mong nha D01" xfId="4106" xr:uid="{00000000-0005-0000-0000-0000D0290000}"/>
    <cellStyle name="T_foundation_phichiban" xfId="4107" xr:uid="{00000000-0005-0000-0000-0000D1290000}"/>
    <cellStyle name="T_Goi 06-TL127 cau (12.06.07)" xfId="11175" xr:uid="{00000000-0005-0000-0000-0000D2290000}"/>
    <cellStyle name="T_goi 2" xfId="11176" xr:uid="{00000000-0005-0000-0000-0000D3290000}"/>
    <cellStyle name="T_Goi 5 A tham tra" xfId="11177" xr:uid="{00000000-0005-0000-0000-0000D4290000}"/>
    <cellStyle name="T_Goi so 5" xfId="11178" xr:uid="{00000000-0005-0000-0000-0000D5290000}"/>
    <cellStyle name="T_Goi_thau_so35.2( gui 19.03.2007)" xfId="11179" xr:uid="{00000000-0005-0000-0000-0000D6290000}"/>
    <cellStyle name="T_Goi2(sua)-2.3.07" xfId="4110" xr:uid="{00000000-0005-0000-0000-0000D7290000}"/>
    <cellStyle name="T_gpmbk2k3" xfId="11180" xr:uid="{00000000-0005-0000-0000-0000D8290000}"/>
    <cellStyle name="T_GTHD" xfId="11181" xr:uid="{00000000-0005-0000-0000-0000D9290000}"/>
    <cellStyle name="T_GTHD_Phu luc hop dong nuoc thai" xfId="11182" xr:uid="{00000000-0005-0000-0000-0000DA290000}"/>
    <cellStyle name="T_GTHDKT Kho TH (Cty 12)" xfId="11183" xr:uid="{00000000-0005-0000-0000-0000DB290000}"/>
    <cellStyle name="T_gia ca may" xfId="4108" xr:uid="{00000000-0005-0000-0000-0000DC290000}"/>
    <cellStyle name="T_Gia ca may cac tinh" xfId="11166" xr:uid="{00000000-0005-0000-0000-0000DD290000}"/>
    <cellStyle name="T_Gia ca may va thiet bi TT06(Ha Nam)" xfId="11167" xr:uid="{00000000-0005-0000-0000-0000DE290000}"/>
    <cellStyle name="T_Gia chao cau_01.08.05_Gui Ban" xfId="11168" xr:uid="{00000000-0005-0000-0000-0000DF290000}"/>
    <cellStyle name="T_Gia chao duong_01.08.05_Gui Ban_Sualai2" xfId="11169" xr:uid="{00000000-0005-0000-0000-0000E0290000}"/>
    <cellStyle name="T_Gia dang lam" xfId="11170" xr:uid="{00000000-0005-0000-0000-0000E1290000}"/>
    <cellStyle name="T_Gia de xuat lap dat TB &amp; KCT XM Bim Son DC moi(DGBS).LM10" xfId="11171" xr:uid="{00000000-0005-0000-0000-0000E2290000}"/>
    <cellStyle name="T_Gia_tri_sua" xfId="11172" xr:uid="{00000000-0005-0000-0000-0000E3290000}"/>
    <cellStyle name="T_giatonghop thanhtoan d1" xfId="4109" xr:uid="{00000000-0005-0000-0000-0000E4290000}"/>
    <cellStyle name="T_GIAVLXD-THANG 9-07tinhangiang" xfId="11173" xr:uid="{00000000-0005-0000-0000-0000E5290000}"/>
    <cellStyle name="T_GIAVLXD-THANG 9-07tinhangiang_Ba Dieu(5-12-07)" xfId="11174" xr:uid="{00000000-0005-0000-0000-0000E6290000}"/>
    <cellStyle name="T_HANOI FORM BOQ" xfId="4111" xr:uid="{00000000-0005-0000-0000-0000E7290000}"/>
    <cellStyle name="T_HANOI FORM BOQ_JTEC Factory comparision footing " xfId="4112" xr:uid="{00000000-0005-0000-0000-0000E8290000}"/>
    <cellStyle name="T_HANOI FORM BOQ_JTEC Hanoi- Submision BoQ October 26th, 2007 for Contract" xfId="4113" xr:uid="{00000000-0005-0000-0000-0000E9290000}"/>
    <cellStyle name="T_Hong - nga tu so 03-01-05" xfId="4114" xr:uid="{00000000-0005-0000-0000-0000EA290000}"/>
    <cellStyle name="T_HR" xfId="4115" xr:uid="{00000000-0005-0000-0000-0000EB290000}"/>
    <cellStyle name="T_HR-1" xfId="4116" xr:uid="{00000000-0005-0000-0000-0000EC290000}"/>
    <cellStyle name="T_JTEC Factory comparision footing " xfId="4117" xr:uid="{00000000-0005-0000-0000-0000ED290000}"/>
    <cellStyle name="T_JTEC Hanoi- Submision BoQ October 26th, 2007 for Contract" xfId="4118" xr:uid="{00000000-0005-0000-0000-0000EE290000}"/>
    <cellStyle name="T_KC No.04B-1" xfId="4119" xr:uid="{00000000-0005-0000-0000-0000EF290000}"/>
    <cellStyle name="T_KL BIEN PHAP MAI BINH PHUOC" xfId="11228" xr:uid="{00000000-0005-0000-0000-0000F0290000}"/>
    <cellStyle name="T_KL BIEN PHAP TC M-gian phu" xfId="11229" xr:uid="{00000000-0005-0000-0000-0000F1290000}"/>
    <cellStyle name="T_KL HOTHU" xfId="11230" xr:uid="{00000000-0005-0000-0000-0000F2290000}"/>
    <cellStyle name="T_KL Nen duong" xfId="11231" xr:uid="{00000000-0005-0000-0000-0000F3290000}"/>
    <cellStyle name="T_KL nen_s" xfId="11232" xr:uid="{00000000-0005-0000-0000-0000F4290000}"/>
    <cellStyle name="T_Kl Tuong chan mai" xfId="11233" xr:uid="{00000000-0005-0000-0000-0000F5290000}"/>
    <cellStyle name="T_Kl Tuong chan mai_Phu luc hop dong nuoc thai" xfId="11234" xr:uid="{00000000-0005-0000-0000-0000F6290000}"/>
    <cellStyle name="T_Khao satD1" xfId="11184" xr:uid="{00000000-0005-0000-0000-0000F7290000}"/>
    <cellStyle name="T_Khao satD1_06.THOPkluongTINH LAI thang11-2007-2" xfId="11185" xr:uid="{00000000-0005-0000-0000-0000F8290000}"/>
    <cellStyle name="T_Khao satD1_06.THOPkluongTINH LAI thang11-2007-2_Cầu Cựa Gà" xfId="11186" xr:uid="{00000000-0005-0000-0000-0000F9290000}"/>
    <cellStyle name="T_Khao satD1_06.THOPkluongTINH LAI thang11-2007-2_Du toan san lap - 23-12-2008" xfId="11187" xr:uid="{00000000-0005-0000-0000-0000FA290000}"/>
    <cellStyle name="T_Khao satD1_06.THOPkluongTINH LAI thang11-2007-2_Duong BT" xfId="11188" xr:uid="{00000000-0005-0000-0000-0000FB290000}"/>
    <cellStyle name="T_Khao satD1_06.THOPkluongTINH LAI thang11-2007-2_Duong R1 - Dai Phuoc (14-04-2009)" xfId="11189" xr:uid="{00000000-0005-0000-0000-0000FC290000}"/>
    <cellStyle name="T_Khao satD1_Ba Dieu(5-12-07)" xfId="11190" xr:uid="{00000000-0005-0000-0000-0000FD290000}"/>
    <cellStyle name="T_Khao satD1_Book1" xfId="11191" xr:uid="{00000000-0005-0000-0000-0000FE290000}"/>
    <cellStyle name="T_Khao satD1_Book1_Cầu Cựa Gà" xfId="11192" xr:uid="{00000000-0005-0000-0000-0000FF290000}"/>
    <cellStyle name="T_Khao satD1_Book1_Du toan san lap - 23-12-2008" xfId="11193" xr:uid="{00000000-0005-0000-0000-0000002A0000}"/>
    <cellStyle name="T_Khao satD1_Book1_Duong BT" xfId="11194" xr:uid="{00000000-0005-0000-0000-0000012A0000}"/>
    <cellStyle name="T_Khao satD1_Book1_Duong R1 - Dai Phuoc (14-04-2009)" xfId="11195" xr:uid="{00000000-0005-0000-0000-0000022A0000}"/>
    <cellStyle name="T_Khao satD1_Book18" xfId="11196" xr:uid="{00000000-0005-0000-0000-0000032A0000}"/>
    <cellStyle name="T_Khao satD1_Cầu Cựa Gà" xfId="11197" xr:uid="{00000000-0005-0000-0000-0000042A0000}"/>
    <cellStyle name="T_Khao satD1_DADT-16-11" xfId="11198" xr:uid="{00000000-0005-0000-0000-0000052A0000}"/>
    <cellStyle name="T_Khao satD1_DaiPhuoc_DM24_BVTC(rev)" xfId="11199" xr:uid="{00000000-0005-0000-0000-0000062A0000}"/>
    <cellStyle name="T_Khao satD1_DT200T8-07BVTC_lan2" xfId="11200" xr:uid="{00000000-0005-0000-0000-0000072A0000}"/>
    <cellStyle name="T_Khao satD1_dtK0-K3 _22_11_07" xfId="11201" xr:uid="{00000000-0005-0000-0000-0000082A0000}"/>
    <cellStyle name="T_Khao satD1_DTKScamcocMT-Cantho" xfId="11202" xr:uid="{00000000-0005-0000-0000-0000092A0000}"/>
    <cellStyle name="T_Khao satD1_DTKSTK MT-CT" xfId="11203" xr:uid="{00000000-0005-0000-0000-00000A2A0000}"/>
    <cellStyle name="T_Khao satD1_Du toan san lap - 23-12-2008" xfId="11204" xr:uid="{00000000-0005-0000-0000-00000B2A0000}"/>
    <cellStyle name="T_Khao satD1_Duong BT" xfId="11205" xr:uid="{00000000-0005-0000-0000-00000C2A0000}"/>
    <cellStyle name="T_Khao satD1_Duong R1 - Dai Phuoc (14-04-2009)" xfId="11206" xr:uid="{00000000-0005-0000-0000-00000D2A0000}"/>
    <cellStyle name="T_Khao satD1_Dutoan-10-6-08-tinh lai chi phi kiem toan" xfId="11207" xr:uid="{00000000-0005-0000-0000-00000E2A0000}"/>
    <cellStyle name="T_Khao satD1_KL HOTHU" xfId="11209" xr:uid="{00000000-0005-0000-0000-00000F2A0000}"/>
    <cellStyle name="T_Khao satD1_KL nen_s" xfId="11210" xr:uid="{00000000-0005-0000-0000-0000102A0000}"/>
    <cellStyle name="T_Khao satD1_Khoiluongcongf100-D2" xfId="11208" xr:uid="{00000000-0005-0000-0000-0000112A0000}"/>
    <cellStyle name="T_Khao satD1_pkhai-kl-8" xfId="11211" xr:uid="{00000000-0005-0000-0000-0000122A0000}"/>
    <cellStyle name="T_Khao satD1_pkhai-kl-8_Cầu Cựa Gà" xfId="11212" xr:uid="{00000000-0005-0000-0000-0000132A0000}"/>
    <cellStyle name="T_Khao satD1_pkhai-kl-8_Du toan san lap - 23-12-2008" xfId="11213" xr:uid="{00000000-0005-0000-0000-0000142A0000}"/>
    <cellStyle name="T_Khao satD1_pkhai-kl-8_Duong BT" xfId="11214" xr:uid="{00000000-0005-0000-0000-0000152A0000}"/>
    <cellStyle name="T_Khao satD1_pkhai-kl-8_Duong R1 - Dai Phuoc (14-04-2009)" xfId="11215" xr:uid="{00000000-0005-0000-0000-0000162A0000}"/>
    <cellStyle name="T_Khao satD1_TONG HOP KHOI LUONG SO BO" xfId="11217" xr:uid="{00000000-0005-0000-0000-0000172A0000}"/>
    <cellStyle name="T_Khao satD1_THKL-BCDKlan1" xfId="11216" xr:uid="{00000000-0005-0000-0000-0000182A0000}"/>
    <cellStyle name="T_Kho Clo - NM giay An Hoa 1" xfId="11218" xr:uid="{00000000-0005-0000-0000-0000192A0000}"/>
    <cellStyle name="T_Khoi luong 15-3-07" xfId="11219" xr:uid="{00000000-0005-0000-0000-00001A2A0000}"/>
    <cellStyle name="T_Khoi luong 15-3-07_Ba Dieu(5-12-07)" xfId="11220" xr:uid="{00000000-0005-0000-0000-00001B2A0000}"/>
    <cellStyle name="T_Khoi luong 15-3-07_Cầu Cựa Gà" xfId="11221" xr:uid="{00000000-0005-0000-0000-00001C2A0000}"/>
    <cellStyle name="T_Khoi luong 15-3-07_Du toan san lap - 23-12-2008" xfId="11222" xr:uid="{00000000-0005-0000-0000-00001D2A0000}"/>
    <cellStyle name="T_Khoi luong 15-3-07_Duong BT" xfId="11223" xr:uid="{00000000-0005-0000-0000-00001E2A0000}"/>
    <cellStyle name="T_Khoi luong 15-3-07_Duong R1 - Dai Phuoc (14-04-2009)" xfId="11224" xr:uid="{00000000-0005-0000-0000-00001F2A0000}"/>
    <cellStyle name="T_Khoi luong Dien chieu sang" xfId="11225" xr:uid="{00000000-0005-0000-0000-0000202A0000}"/>
    <cellStyle name="T_khoi luong ong cap nuoc song da 12-6" xfId="4120" xr:uid="{00000000-0005-0000-0000-0000212A0000}"/>
    <cellStyle name="T_Khoiluongcongf100-D2" xfId="11226" xr:uid="{00000000-0005-0000-0000-0000222A0000}"/>
    <cellStyle name="T_Khu Kalong ( sua lai )" xfId="11227" xr:uid="{00000000-0005-0000-0000-0000232A0000}"/>
    <cellStyle name="T_Lai Ha_Rev1" xfId="11235" xr:uid="{00000000-0005-0000-0000-0000242A0000}"/>
    <cellStyle name="T_Lam ro" xfId="11236" xr:uid="{00000000-0005-0000-0000-0000252A0000}"/>
    <cellStyle name="T_LD Bom" xfId="4121" xr:uid="{00000000-0005-0000-0000-0000262A0000}"/>
    <cellStyle name="T_Luong Ha Noi" xfId="4122" xr:uid="{00000000-0005-0000-0000-0000272A0000}"/>
    <cellStyle name="T_LuuNgay21-06-2007LuuNgay21-06-2007DANH SÁCH KHÁCH HÀNG" xfId="4123" xr:uid="{00000000-0005-0000-0000-0000282A0000}"/>
    <cellStyle name="T_LY LICH XIET BU LONG" xfId="11237" xr:uid="{00000000-0005-0000-0000-0000292A0000}"/>
    <cellStyle name="T_LY LICH XIET BU LONG_Phu luc hop dong nuoc thai" xfId="11238" xr:uid="{00000000-0005-0000-0000-00002A2A0000}"/>
    <cellStyle name="T_Me_Tri_6_07" xfId="11239" xr:uid="{00000000-0005-0000-0000-00002B2A0000}"/>
    <cellStyle name="T_Me_Tri_6_07_Duong BT" xfId="11240" xr:uid="{00000000-0005-0000-0000-00002C2A0000}"/>
    <cellStyle name="T_Me_Tri_6_07_Duong R1 - Dai Phuoc (14-04-2009)" xfId="11241" xr:uid="{00000000-0005-0000-0000-00002D2A0000}"/>
    <cellStyle name="T_Me_Tri_6_07_N6_25-11-2008_PHAN DUONG" xfId="11242" xr:uid="{00000000-0005-0000-0000-00002E2A0000}"/>
    <cellStyle name="T_moi" xfId="4124" xr:uid="{00000000-0005-0000-0000-00002F2A0000}"/>
    <cellStyle name="T_moi_danh sach" xfId="4125" xr:uid="{00000000-0005-0000-0000-0000302A0000}"/>
    <cellStyle name="T_moi_Phu luc hop dong nuoc thai" xfId="11243" xr:uid="{00000000-0005-0000-0000-0000312A0000}"/>
    <cellStyle name="T_mua sam TB" xfId="4126" xr:uid="{00000000-0005-0000-0000-0000322A0000}"/>
    <cellStyle name="T_My thuan- Can Tho _Km2042-2047_sua 27-10tk" xfId="11244" xr:uid="{00000000-0005-0000-0000-0000332A0000}"/>
    <cellStyle name="T_My thuan- Can Tho _Km2042-2047_sua 27-10tk_Ba Dieu(5-12-07)" xfId="11245" xr:uid="{00000000-0005-0000-0000-0000342A0000}"/>
    <cellStyle name="T_My thuan- Can Tho _Km2042-2047_sua 27-10tk_Cầu Cựa Gà" xfId="11246" xr:uid="{00000000-0005-0000-0000-0000352A0000}"/>
    <cellStyle name="T_My thuan- Can Tho _Km2042-2047_sua 27-10tk_Du toan san lap - 23-12-2008" xfId="11247" xr:uid="{00000000-0005-0000-0000-0000362A0000}"/>
    <cellStyle name="T_My thuan- Can Tho _Km2042-2047_sua 27-10tk_Duong BT" xfId="11248" xr:uid="{00000000-0005-0000-0000-0000372A0000}"/>
    <cellStyle name="T_My thuan- Can Tho _Km2042-2047_sua 27-10tk_Duong R1 - Dai Phuoc (14-04-2009)" xfId="11249" xr:uid="{00000000-0005-0000-0000-0000382A0000}"/>
    <cellStyle name="T_Mythuan-CanTho_Fprm du toan" xfId="11250" xr:uid="{00000000-0005-0000-0000-0000392A0000}"/>
    <cellStyle name="T_Mythuan-CanTho_Fprm du toan_Ba Dieu(5-12-07)" xfId="11251" xr:uid="{00000000-0005-0000-0000-00003A2A0000}"/>
    <cellStyle name="T_Mythuan-CanTho_Fprm du toan_Cầu Cựa Gà" xfId="11252" xr:uid="{00000000-0005-0000-0000-00003B2A0000}"/>
    <cellStyle name="T_Mythuan-CanTho_Fprm du toan_Du toan san lap - 23-12-2008" xfId="11253" xr:uid="{00000000-0005-0000-0000-00003C2A0000}"/>
    <cellStyle name="T_Mythuan-CanTho_Fprm du toan_Duong BT" xfId="11254" xr:uid="{00000000-0005-0000-0000-00003D2A0000}"/>
    <cellStyle name="T_Mythuan-CanTho_Fprm du toan_Duong R1 - Dai Phuoc (14-04-2009)" xfId="11255" xr:uid="{00000000-0005-0000-0000-00003E2A0000}"/>
    <cellStyle name="T_N6_25-11-2008_PHAN DUONG" xfId="11256" xr:uid="{00000000-0005-0000-0000-00003F2A0000}"/>
    <cellStyle name="T_N6_8-9-2008_PHAN DUONG" xfId="11257" xr:uid="{00000000-0005-0000-0000-0000402A0000}"/>
    <cellStyle name="T_NC" xfId="11258" xr:uid="{00000000-0005-0000-0000-0000412A0000}"/>
    <cellStyle name="T_NET BQ -Nippon Seiki 9thOct2006(Final) for submision" xfId="4127" xr:uid="{00000000-0005-0000-0000-0000422A0000}"/>
    <cellStyle name="T_NET BQ -Nippon Seiki 9thOct2006(Final) for submision_JTEC Factory comparision footing " xfId="4128" xr:uid="{00000000-0005-0000-0000-0000432A0000}"/>
    <cellStyle name="T_NET BQ -Nippon Seiki 9thOct2006(Final) for submision_JTEC Hanoi- Submision BoQ October 26th, 2007 for Contract" xfId="4129" xr:uid="{00000000-0005-0000-0000-0000442A0000}"/>
    <cellStyle name="T_NIPPON KODO BOQ- Plan A1 NET BoQ 28Aug2006" xfId="4130" xr:uid="{00000000-0005-0000-0000-0000452A0000}"/>
    <cellStyle name="T_NIPPON KODO BOQ- Plan A1 NET BoQ 28Aug2006_JTEC Factory comparision footing " xfId="4131" xr:uid="{00000000-0005-0000-0000-0000462A0000}"/>
    <cellStyle name="T_NIPPON KODO BOQ- Plan A1 NET BoQ 28Aug2006_JTEC Hanoi- Submision BoQ October 26th, 2007 for Contract" xfId="4132" xr:uid="{00000000-0005-0000-0000-0000472A0000}"/>
    <cellStyle name="T_Nippon KODO Quotation 06 -11-06 rev1" xfId="4133" xr:uid="{00000000-0005-0000-0000-0000482A0000}"/>
    <cellStyle name="T_Nippon KODO Quotation 06 -11-06 rev1_JTEC Factory comparision footing " xfId="4134" xr:uid="{00000000-0005-0000-0000-0000492A0000}"/>
    <cellStyle name="T_Nippon KODO Quotation 06 -11-06 rev1_JTEC Hanoi- Submision BoQ October 26th, 2007 for Contract" xfId="4135" xr:uid="{00000000-0005-0000-0000-00004A2A0000}"/>
    <cellStyle name="T_Nippon KODO Quotation 06 -11-06 rev1_JTEC Hanoi- Submision BoQ October 26th, 2007 for Contract_NET BoQ BOSHOKU 15thNov rev2" xfId="4136" xr:uid="{00000000-0005-0000-0000-00004B2A0000}"/>
    <cellStyle name="T_No.01 - Nha xuong san xuat so 1 (15-03-2013)" xfId="4137" xr:uid="{00000000-0005-0000-0000-00004C2A0000}"/>
    <cellStyle name="T_No.01 - Nha xuong san xuat so 1-soat -R1" xfId="4138" xr:uid="{00000000-0005-0000-0000-00004D2A0000}"/>
    <cellStyle name="T_No.01 - Nha xuong san xuat so 1-soat -R2" xfId="4139" xr:uid="{00000000-0005-0000-0000-00004E2A0000}"/>
    <cellStyle name="T_No.01-nha dieu hanh-phan chua chay" xfId="4140" xr:uid="{00000000-0005-0000-0000-00004F2A0000}"/>
    <cellStyle name="T_No.01-XN det - khu phu tro so 3" xfId="4141" xr:uid="{00000000-0005-0000-0000-0000502A0000}"/>
    <cellStyle name="T_No.01-XN det - xuong det-phong dieu ko so 2-1" xfId="4142" xr:uid="{00000000-0005-0000-0000-0000512A0000}"/>
    <cellStyle name="T_No.01-XN det - xuong det-phong dieu ko so 2-2" xfId="4143" xr:uid="{00000000-0005-0000-0000-0000522A0000}"/>
    <cellStyle name="T_No.02 - Nha xuong san xuat so 2" xfId="4144" xr:uid="{00000000-0005-0000-0000-0000532A0000}"/>
    <cellStyle name="T_No.02 - Nha xuong san xuat so 2 - (05-04-2013)-rev02" xfId="4145" xr:uid="{00000000-0005-0000-0000-0000542A0000}"/>
    <cellStyle name="T_No.02 - Nha xuong san xuat so 2 - (05-04-2013)-rev03" xfId="4146" xr:uid="{00000000-0005-0000-0000-0000552A0000}"/>
    <cellStyle name="T_No.02 - Nha xuong san xuat so 2 - (08-04-2013)" xfId="4147" xr:uid="{00000000-0005-0000-0000-0000562A0000}"/>
    <cellStyle name="T_No.02 - Nha xuong san xuat so 2 - (16-03-2013)" xfId="4148" xr:uid="{00000000-0005-0000-0000-0000572A0000}"/>
    <cellStyle name="T_No.02 - Nha xuong san xuat so 2 - (26-02-2013)-Rev01" xfId="4149" xr:uid="{00000000-0005-0000-0000-0000582A0000}"/>
    <cellStyle name="T_No.02 - Nha xuong san xuat so 2 - (28-02-2013)" xfId="4150" xr:uid="{00000000-0005-0000-0000-0000592A0000}"/>
    <cellStyle name="T_No.02 - Nha xuong san xuat so 2 -R3" xfId="4151" xr:uid="{00000000-0005-0000-0000-00005A2A0000}"/>
    <cellStyle name="T_No.02.CotCo" xfId="4152" xr:uid="{00000000-0005-0000-0000-00005B2A0000}"/>
    <cellStyle name="T_No.02.CotCo-1" xfId="4153" xr:uid="{00000000-0005-0000-0000-00005C2A0000}"/>
    <cellStyle name="T_No.02-kho bong 1-phan CTN-phan LDTB" xfId="4154" xr:uid="{00000000-0005-0000-0000-00005D2A0000}"/>
    <cellStyle name="T_No.04 Nha thuong truc" xfId="4155" xr:uid="{00000000-0005-0000-0000-00005E2A0000}"/>
    <cellStyle name="T_No.04 Nha thuong truc - PXD" xfId="4156" xr:uid="{00000000-0005-0000-0000-00005F2A0000}"/>
    <cellStyle name="T_No.04 Nha thuong truc-1" xfId="4157" xr:uid="{00000000-0005-0000-0000-0000602A0000}"/>
    <cellStyle name="T_No.05 - Nha an - PXD - 003" xfId="4158" xr:uid="{00000000-0005-0000-0000-0000612A0000}"/>
    <cellStyle name="T_No.05 - Nha an - PXD - 004" xfId="4159" xr:uid="{00000000-0005-0000-0000-0000622A0000}"/>
    <cellStyle name="T_No.05.Nhabve-4" xfId="4160" xr:uid="{00000000-0005-0000-0000-0000632A0000}"/>
    <cellStyle name="T_No.05.Nhabve-5" xfId="4161" xr:uid="{00000000-0005-0000-0000-0000642A0000}"/>
    <cellStyle name="T_No.05.Nhabve-6" xfId="4162" xr:uid="{00000000-0005-0000-0000-0000652A0000}"/>
    <cellStyle name="T_No.07 - Nha ve sinh" xfId="4163" xr:uid="{00000000-0005-0000-0000-0000662A0000}"/>
    <cellStyle name="T_No.09-Canteen.2" xfId="4164" xr:uid="{00000000-0005-0000-0000-0000672A0000}"/>
    <cellStyle name="T_No.13-Nha luyen tap.2" xfId="4165" xr:uid="{00000000-0005-0000-0000-0000682A0000}"/>
    <cellStyle name="T_No.13-Nha luyen tap.3" xfId="4166" xr:uid="{00000000-0005-0000-0000-0000692A0000}"/>
    <cellStyle name="T_No.Xuong May-ND-8" xfId="4167" xr:uid="{00000000-0005-0000-0000-00006A2A0000}"/>
    <cellStyle name="T_No04A - Xuong may so 1- Rev.01" xfId="4168" xr:uid="{00000000-0005-0000-0000-00006B2A0000}"/>
    <cellStyle name="T_No04A - Xuong may so 1- Rev.02" xfId="4169" xr:uid="{00000000-0005-0000-0000-00006C2A0000}"/>
    <cellStyle name="T_No04A - Xuong may so 1- Rev.03" xfId="4170" xr:uid="{00000000-0005-0000-0000-00006D2A0000}"/>
    <cellStyle name="T_No04A - Xuong may so 1- Rev.05" xfId="4171" xr:uid="{00000000-0005-0000-0000-00006E2A0000}"/>
    <cellStyle name="T_No04A - Xuong may so 1- Sua tham tra-01" xfId="4172" xr:uid="{00000000-0005-0000-0000-00006F2A0000}"/>
    <cellStyle name="T_NP Seiki NET Rate" xfId="4173" xr:uid="{00000000-0005-0000-0000-0000702A0000}"/>
    <cellStyle name="T_NP Seiki NET Rate_3-30NET___96Mil__T-pro NET Summary revise for kettei" xfId="4174" xr:uid="{00000000-0005-0000-0000-0000712A0000}"/>
    <cellStyle name="T_NP Seiki NET Rate_3-30NET___96Mil__T-pro NET Summary revise for kettei_JTEC Factory comparision footing " xfId="4175" xr:uid="{00000000-0005-0000-0000-0000722A0000}"/>
    <cellStyle name="T_NP Seiki NET Rate_3-30NET___96Mil__T-pro NET Summary revise for kettei_JTEC Hanoi- Submision BoQ October 26th, 2007 for Contract" xfId="4176" xr:uid="{00000000-0005-0000-0000-0000732A0000}"/>
    <cellStyle name="T_NP Seiki NET Rate_JTEC Factory comparision footing " xfId="4177" xr:uid="{00000000-0005-0000-0000-0000742A0000}"/>
    <cellStyle name="T_NP Seiki NET Rate_JTEC Hanoi- Submision BoQ October 26th, 2007 for Contract" xfId="4178" xr:uid="{00000000-0005-0000-0000-0000752A0000}"/>
    <cellStyle name="T_NP Seiki NET Rate_Terumo Net BOQ 2ndFeb06Base(PLAN B2FLNoVoid)" xfId="4179" xr:uid="{00000000-0005-0000-0000-0000762A0000}"/>
    <cellStyle name="T_NP Seiki NET Rate_Terumo Net BOQ 2ndFeb06Base(PLAN B2FLNoVoid)_JTEC Factory comparision footing " xfId="4180" xr:uid="{00000000-0005-0000-0000-0000772A0000}"/>
    <cellStyle name="T_NP Seiki NET Rate_Terumo Net BOQ 2ndFeb06Base(PLAN B2FLNoVoid)_JTEC Hanoi- Submision BoQ October 26th, 2007 for Contract" xfId="4181" xr:uid="{00000000-0005-0000-0000-0000782A0000}"/>
    <cellStyle name="T_NP Seiki NET Rate_Terumo Proposal Summary-Final to Contract" xfId="4182" xr:uid="{00000000-0005-0000-0000-0000792A0000}"/>
    <cellStyle name="T_NP Seiki NET Rate_Terumo Proposal Summary-Final to Contract_JTEC Factory comparision footing " xfId="4183" xr:uid="{00000000-0005-0000-0000-00007A2A0000}"/>
    <cellStyle name="T_NP Seiki NET Rate_Terumo Proposal Summary-Final to Contract_JTEC Hanoi- Submision BoQ October 26th, 2007 for Contract" xfId="4184" xr:uid="{00000000-0005-0000-0000-00007B2A0000}"/>
    <cellStyle name="T_NPP Khanh Vinh Thai Nguyen - BC KTTB_CTrinh_TB__20_loc__Milk_Yomilk_CK1" xfId="4185" xr:uid="{00000000-0005-0000-0000-00007C2A0000}"/>
    <cellStyle name="T_NPP Khanh Vinh Thai Nguyen - BC KTTB_CTrinh_TB__20_loc__Milk_Yomilk_CK1_Book1" xfId="4186" xr:uid="{00000000-0005-0000-0000-00007D2A0000}"/>
    <cellStyle name="T_NPP Khanh Vinh Thai Nguyen - BC KTTB_CTrinh_TB__20_loc__Milk_Yomilk_CK1_Form_bao_cao_XNT_kho_cK7" xfId="4187" xr:uid="{00000000-0005-0000-0000-00007E2A0000}"/>
    <cellStyle name="T_NTT_T06-2007_GB" xfId="11261" xr:uid="{00000000-0005-0000-0000-00007F2A0000}"/>
    <cellStyle name="T_NGOC THAO_ bo be duc1_suabecangcap" xfId="11259" xr:uid="{00000000-0005-0000-0000-0000802A0000}"/>
    <cellStyle name="T_Nha hanh chinh dot 5 (15-12-2005)" xfId="11260" xr:uid="{00000000-0005-0000-0000-0000812A0000}"/>
    <cellStyle name="T_Opensoure" xfId="4188" xr:uid="{00000000-0005-0000-0000-0000822A0000}"/>
    <cellStyle name="T_Opensoure_Luong Ha Noi" xfId="4189" xr:uid="{00000000-0005-0000-0000-0000832A0000}"/>
    <cellStyle name="T_print" xfId="11266" xr:uid="{00000000-0005-0000-0000-0000842A0000}"/>
    <cellStyle name="T_phan duong_von ns" xfId="11262" xr:uid="{00000000-0005-0000-0000-0000852A0000}"/>
    <cellStyle name="T_phichiban" xfId="4190" xr:uid="{00000000-0005-0000-0000-0000862A0000}"/>
    <cellStyle name="T_Phieu TT C.TY BAO NO" xfId="11263" xr:uid="{00000000-0005-0000-0000-0000872A0000}"/>
    <cellStyle name="T_Phu luc HD1" xfId="11264" xr:uid="{00000000-0005-0000-0000-0000882A0000}"/>
    <cellStyle name="T_Phuong an kinh te XM Thang Long" xfId="11265" xr:uid="{00000000-0005-0000-0000-0000892A0000}"/>
    <cellStyle name="T_QTQuy2-2005" xfId="11267" xr:uid="{00000000-0005-0000-0000-00008A2A0000}"/>
    <cellStyle name="T_QTQuy2-2005_Ba Dieu(5-12-07)" xfId="11268" xr:uid="{00000000-0005-0000-0000-00008B2A0000}"/>
    <cellStyle name="T_quettoan 5A (moi)" xfId="11269" xr:uid="{00000000-0005-0000-0000-00008C2A0000}"/>
    <cellStyle name="T_Quyet toan 5D (dungi)" xfId="11270" xr:uid="{00000000-0005-0000-0000-00008D2A0000}"/>
    <cellStyle name="T_San sat hach moi" xfId="11271" xr:uid="{00000000-0005-0000-0000-00008E2A0000}"/>
    <cellStyle name="T_San sat hach moi_Ba Dieu(5-12-07)" xfId="11272" xr:uid="{00000000-0005-0000-0000-00008F2A0000}"/>
    <cellStyle name="T_San sat hach moi_Cầu Cựa Gà" xfId="11273" xr:uid="{00000000-0005-0000-0000-0000902A0000}"/>
    <cellStyle name="T_San sat hach moi_Du toan san lap - 23-12-2008" xfId="11274" xr:uid="{00000000-0005-0000-0000-0000912A0000}"/>
    <cellStyle name="T_San sat hach moi_Duong BT" xfId="11275" xr:uid="{00000000-0005-0000-0000-0000922A0000}"/>
    <cellStyle name="T_San sat hach moi_Duong R1 - Dai Phuoc (14-04-2009)" xfId="11276" xr:uid="{00000000-0005-0000-0000-0000932A0000}"/>
    <cellStyle name="T_Seagame(BTL)" xfId="11277" xr:uid="{00000000-0005-0000-0000-0000942A0000}"/>
    <cellStyle name="T_Sheet1" xfId="4191" xr:uid="{00000000-0005-0000-0000-0000952A0000}"/>
    <cellStyle name="T_Sheet1_Book1" xfId="4192" xr:uid="{00000000-0005-0000-0000-0000962A0000}"/>
    <cellStyle name="T_Sheet1_Form_bao_cao_XNT_kho_cK7" xfId="4193" xr:uid="{00000000-0005-0000-0000-0000972A0000}"/>
    <cellStyle name="T_Sheet2" xfId="4194" xr:uid="{00000000-0005-0000-0000-0000982A0000}"/>
    <cellStyle name="T_Silo Vung Ang" xfId="11278" xr:uid="{00000000-0005-0000-0000-0000992A0000}"/>
    <cellStyle name="T_SiloximangBimSon-thautheoCT9" xfId="11279" xr:uid="{00000000-0005-0000-0000-00009A2A0000}"/>
    <cellStyle name="T_siloximang-thau in" xfId="11280" xr:uid="{00000000-0005-0000-0000-00009B2A0000}"/>
    <cellStyle name="T_SS BVTC cau va cong tuyen Le Chan" xfId="11281" xr:uid="{00000000-0005-0000-0000-00009C2A0000}"/>
    <cellStyle name="T_SS BVTC cau va cong tuyen Le Chan_Ba Dieu(5-12-07)" xfId="11282" xr:uid="{00000000-0005-0000-0000-00009D2A0000}"/>
    <cellStyle name="T_SS BVTC cau va cong tuyen Le Chan_Cầu Cựa Gà" xfId="11283" xr:uid="{00000000-0005-0000-0000-00009E2A0000}"/>
    <cellStyle name="T_SS BVTC cau va cong tuyen Le Chan_Du toan san lap - 23-12-2008" xfId="11284" xr:uid="{00000000-0005-0000-0000-00009F2A0000}"/>
    <cellStyle name="T_SS BVTC cau va cong tuyen Le Chan_Duong BT" xfId="11285" xr:uid="{00000000-0005-0000-0000-0000A02A0000}"/>
    <cellStyle name="T_SS BVTC cau va cong tuyen Le Chan_Duong R1 - Dai Phuoc (14-04-2009)" xfId="11286" xr:uid="{00000000-0005-0000-0000-0000A12A0000}"/>
    <cellStyle name="T_Steel REVISE 2" xfId="4195" xr:uid="{00000000-0005-0000-0000-0000A22A0000}"/>
    <cellStyle name="T_Structrure qty final" xfId="4196" xr:uid="{00000000-0005-0000-0000-0000A32A0000}"/>
    <cellStyle name="T_Structrure qty final_3-30NET___96Mil__T-pro NET Summary revise for kettei" xfId="4197" xr:uid="{00000000-0005-0000-0000-0000A42A0000}"/>
    <cellStyle name="T_Structrure qty final_3-30NET___96Mil__T-pro NET Summary revise for kettei_JTEC Factory comparision footing " xfId="4198" xr:uid="{00000000-0005-0000-0000-0000A52A0000}"/>
    <cellStyle name="T_Structrure qty final_3-30NET___96Mil__T-pro NET Summary revise for kettei_JTEC Hanoi- Submision BoQ October 26th, 2007 for Contract" xfId="4199" xr:uid="{00000000-0005-0000-0000-0000A62A0000}"/>
    <cellStyle name="T_Structrure qty final_JTEC Factory comparision footing " xfId="4200" xr:uid="{00000000-0005-0000-0000-0000A72A0000}"/>
    <cellStyle name="T_Structrure qty final_JTEC Hanoi- Submision BoQ October 26th, 2007 for Contract" xfId="4201" xr:uid="{00000000-0005-0000-0000-0000A82A0000}"/>
    <cellStyle name="T_Structrure qty final_Terumo Net BOQ 2ndFeb06Base(PLAN B2FLNoVoid)" xfId="4202" xr:uid="{00000000-0005-0000-0000-0000A92A0000}"/>
    <cellStyle name="T_Structrure qty final_Terumo Net BOQ 2ndFeb06Base(PLAN B2FLNoVoid)_JTEC Factory comparision footing " xfId="4203" xr:uid="{00000000-0005-0000-0000-0000AA2A0000}"/>
    <cellStyle name="T_Structrure qty final_Terumo Net BOQ 2ndFeb06Base(PLAN B2FLNoVoid)_JTEC Hanoi- Submision BoQ October 26th, 2007 for Contract" xfId="4204" xr:uid="{00000000-0005-0000-0000-0000AB2A0000}"/>
    <cellStyle name="T_Structrure qty final_Terumo Proposal Summary-Final to Contract" xfId="4205" xr:uid="{00000000-0005-0000-0000-0000AC2A0000}"/>
    <cellStyle name="T_Structrure qty final_Terumo Proposal Summary-Final to Contract_JTEC Factory comparision footing " xfId="4206" xr:uid="{00000000-0005-0000-0000-0000AD2A0000}"/>
    <cellStyle name="T_Structrure qty final_Terumo Proposal Summary-Final to Contract_JTEC Hanoi- Submision BoQ October 26th, 2007 for Contract" xfId="4207" xr:uid="{00000000-0005-0000-0000-0000AE2A0000}"/>
    <cellStyle name="T_Structrure qty-sum 29jul" xfId="4208" xr:uid="{00000000-0005-0000-0000-0000AF2A0000}"/>
    <cellStyle name="T_Structrure qty-sum 29jul_JTEC Factory comparision footing " xfId="4209" xr:uid="{00000000-0005-0000-0000-0000B02A0000}"/>
    <cellStyle name="T_Structrure qty-sum 29jul_JTEC Hanoi- Submision BoQ October 26th, 2007 for Contract" xfId="4210" xr:uid="{00000000-0005-0000-0000-0000B12A0000}"/>
    <cellStyle name="T_sua chua cham trung bay  mien Bac" xfId="4211" xr:uid="{00000000-0005-0000-0000-0000B22A0000}"/>
    <cellStyle name="T_sua chua cham trung bay  mien Bac_Book1" xfId="4212" xr:uid="{00000000-0005-0000-0000-0000B32A0000}"/>
    <cellStyle name="T_sua chua cham trung bay  mien Bac_Form_bao_cao_XNT_kho_cK7" xfId="4213" xr:uid="{00000000-0005-0000-0000-0000B42A0000}"/>
    <cellStyle name="T_SuoiTon" xfId="11287" xr:uid="{00000000-0005-0000-0000-0000B52A0000}"/>
    <cellStyle name="T_Tamsan" xfId="11288" xr:uid="{00000000-0005-0000-0000-0000B62A0000}"/>
    <cellStyle name="T_Tamsan_Phu luc hop dong nuoc thai" xfId="11289" xr:uid="{00000000-0005-0000-0000-0000B72A0000}"/>
    <cellStyle name="T_Tan My" xfId="11290" xr:uid="{00000000-0005-0000-0000-0000B82A0000}"/>
    <cellStyle name="T_TDT(HTKT.HoTay)" xfId="11291" xr:uid="{00000000-0005-0000-0000-0000B92A0000}"/>
    <cellStyle name="T_TDTXMCampha-NMC-thietbi" xfId="11292" xr:uid="{00000000-0005-0000-0000-0000BA2A0000}"/>
    <cellStyle name="T_TIEN DO CHI TIET" xfId="4223" xr:uid="{00000000-0005-0000-0000-0000BB2A0000}"/>
    <cellStyle name="T_tien2004" xfId="4224" xr:uid="{00000000-0005-0000-0000-0000BC2A0000}"/>
    <cellStyle name="T_tien2004_06.THOPkluongTINH LAI thang11-2007-2" xfId="11342" xr:uid="{00000000-0005-0000-0000-0000BD2A0000}"/>
    <cellStyle name="T_tien2004_06.THOPkluongTINH LAI thang11-2007-2_Cầu Cựa Gà" xfId="11343" xr:uid="{00000000-0005-0000-0000-0000BE2A0000}"/>
    <cellStyle name="T_tien2004_06.THOPkluongTINH LAI thang11-2007-2_Du toan san lap - 23-12-2008" xfId="11344" xr:uid="{00000000-0005-0000-0000-0000BF2A0000}"/>
    <cellStyle name="T_tien2004_06.THOPkluongTINH LAI thang11-2007-2_Duong BT" xfId="11345" xr:uid="{00000000-0005-0000-0000-0000C02A0000}"/>
    <cellStyle name="T_tien2004_06.THOPkluongTINH LAI thang11-2007-2_Duong R1 - Dai Phuoc (14-04-2009)" xfId="11346" xr:uid="{00000000-0005-0000-0000-0000C12A0000}"/>
    <cellStyle name="T_tien2004_Ba Dieu(5-12-07)" xfId="11347" xr:uid="{00000000-0005-0000-0000-0000C22A0000}"/>
    <cellStyle name="T_tien2004_Book1" xfId="11348" xr:uid="{00000000-0005-0000-0000-0000C32A0000}"/>
    <cellStyle name="T_tien2004_Book1_Cầu Cựa Gà" xfId="11349" xr:uid="{00000000-0005-0000-0000-0000C42A0000}"/>
    <cellStyle name="T_tien2004_Book1_Du toan san lap - 23-12-2008" xfId="11350" xr:uid="{00000000-0005-0000-0000-0000C52A0000}"/>
    <cellStyle name="T_tien2004_Book1_Duong BT" xfId="11351" xr:uid="{00000000-0005-0000-0000-0000C62A0000}"/>
    <cellStyle name="T_tien2004_Book1_Duong R1 - Dai Phuoc (14-04-2009)" xfId="11352" xr:uid="{00000000-0005-0000-0000-0000C72A0000}"/>
    <cellStyle name="T_tien2004_Book18" xfId="11353" xr:uid="{00000000-0005-0000-0000-0000C82A0000}"/>
    <cellStyle name="T_tien2004_Cầu Cựa Gà" xfId="11354" xr:uid="{00000000-0005-0000-0000-0000C92A0000}"/>
    <cellStyle name="T_tien2004_DADT-16-11" xfId="11355" xr:uid="{00000000-0005-0000-0000-0000CA2A0000}"/>
    <cellStyle name="T_tien2004_DaiPhuoc_DM24_BVTC(rev)" xfId="11356" xr:uid="{00000000-0005-0000-0000-0000CB2A0000}"/>
    <cellStyle name="T_tien2004_DT200T8-07BVTC_lan2" xfId="11357" xr:uid="{00000000-0005-0000-0000-0000CC2A0000}"/>
    <cellStyle name="T_tien2004_dtK0-K3 _22_11_07" xfId="11358" xr:uid="{00000000-0005-0000-0000-0000CD2A0000}"/>
    <cellStyle name="T_tien2004_DTKScamcocMT-Cantho" xfId="11359" xr:uid="{00000000-0005-0000-0000-0000CE2A0000}"/>
    <cellStyle name="T_tien2004_DTKSTK MT-CT" xfId="11360" xr:uid="{00000000-0005-0000-0000-0000CF2A0000}"/>
    <cellStyle name="T_tien2004_Du toan san lap - 23-12-2008" xfId="11361" xr:uid="{00000000-0005-0000-0000-0000D02A0000}"/>
    <cellStyle name="T_tien2004_Duong BT" xfId="11362" xr:uid="{00000000-0005-0000-0000-0000D12A0000}"/>
    <cellStyle name="T_tien2004_Duong R1 - Dai Phuoc (14-04-2009)" xfId="11363" xr:uid="{00000000-0005-0000-0000-0000D22A0000}"/>
    <cellStyle name="T_tien2004_Dutoan-10-6-08-tinh lai chi phi kiem toan" xfId="11364" xr:uid="{00000000-0005-0000-0000-0000D32A0000}"/>
    <cellStyle name="T_tien2004_KL HOTHU" xfId="11366" xr:uid="{00000000-0005-0000-0000-0000D42A0000}"/>
    <cellStyle name="T_tien2004_KL nen_s" xfId="11367" xr:uid="{00000000-0005-0000-0000-0000D52A0000}"/>
    <cellStyle name="T_tien2004_Khoiluongcongf100-D2" xfId="11365" xr:uid="{00000000-0005-0000-0000-0000D62A0000}"/>
    <cellStyle name="T_tien2004_pkhai-kl-8" xfId="11368" xr:uid="{00000000-0005-0000-0000-0000D72A0000}"/>
    <cellStyle name="T_tien2004_pkhai-kl-8_Cầu Cựa Gà" xfId="11369" xr:uid="{00000000-0005-0000-0000-0000D82A0000}"/>
    <cellStyle name="T_tien2004_pkhai-kl-8_Du toan san lap - 23-12-2008" xfId="11370" xr:uid="{00000000-0005-0000-0000-0000D92A0000}"/>
    <cellStyle name="T_tien2004_pkhai-kl-8_Duong BT" xfId="11371" xr:uid="{00000000-0005-0000-0000-0000DA2A0000}"/>
    <cellStyle name="T_tien2004_pkhai-kl-8_Duong R1 - Dai Phuoc (14-04-2009)" xfId="11372" xr:uid="{00000000-0005-0000-0000-0000DB2A0000}"/>
    <cellStyle name="T_tien2004_TONG HOP KHOI LUONG SO BO" xfId="11374" xr:uid="{00000000-0005-0000-0000-0000DC2A0000}"/>
    <cellStyle name="T_tien2004_THKL-BCDKlan1" xfId="11373" xr:uid="{00000000-0005-0000-0000-0000DD2A0000}"/>
    <cellStyle name="T_tinh chi phi quan ly" xfId="11375" xr:uid="{00000000-0005-0000-0000-0000DE2A0000}"/>
    <cellStyle name="T_TK_HT" xfId="11376" xr:uid="{00000000-0005-0000-0000-0000DF2A0000}"/>
    <cellStyle name="T_TKE-ChoDon-sua" xfId="11377" xr:uid="{00000000-0005-0000-0000-0000E02A0000}"/>
    <cellStyle name="T_TKE-ChoDon-sua_06.THOPkluongTINH LAI thang11-2007-2" xfId="11378" xr:uid="{00000000-0005-0000-0000-0000E12A0000}"/>
    <cellStyle name="T_TKE-ChoDon-sua_06.THOPkluongTINH LAI thang11-2007-2_Cầu Cựa Gà" xfId="11379" xr:uid="{00000000-0005-0000-0000-0000E22A0000}"/>
    <cellStyle name="T_TKE-ChoDon-sua_06.THOPkluongTINH LAI thang11-2007-2_Du toan san lap - 23-12-2008" xfId="11380" xr:uid="{00000000-0005-0000-0000-0000E32A0000}"/>
    <cellStyle name="T_TKE-ChoDon-sua_06.THOPkluongTINH LAI thang11-2007-2_Duong BT" xfId="11381" xr:uid="{00000000-0005-0000-0000-0000E42A0000}"/>
    <cellStyle name="T_TKE-ChoDon-sua_06.THOPkluongTINH LAI thang11-2007-2_Duong R1 - Dai Phuoc (14-04-2009)" xfId="11382" xr:uid="{00000000-0005-0000-0000-0000E52A0000}"/>
    <cellStyle name="T_TKE-ChoDon-sua_Ba Dieu(5-12-07)" xfId="11383" xr:uid="{00000000-0005-0000-0000-0000E62A0000}"/>
    <cellStyle name="T_TKE-ChoDon-sua_Book1" xfId="11384" xr:uid="{00000000-0005-0000-0000-0000E72A0000}"/>
    <cellStyle name="T_TKE-ChoDon-sua_Book1_Cầu Cựa Gà" xfId="11385" xr:uid="{00000000-0005-0000-0000-0000E82A0000}"/>
    <cellStyle name="T_TKE-ChoDon-sua_Book1_Du toan san lap - 23-12-2008" xfId="11386" xr:uid="{00000000-0005-0000-0000-0000E92A0000}"/>
    <cellStyle name="T_TKE-ChoDon-sua_Book1_Duong BT" xfId="11387" xr:uid="{00000000-0005-0000-0000-0000EA2A0000}"/>
    <cellStyle name="T_TKE-ChoDon-sua_Book1_Duong R1 - Dai Phuoc (14-04-2009)" xfId="11388" xr:uid="{00000000-0005-0000-0000-0000EB2A0000}"/>
    <cellStyle name="T_TKE-ChoDon-sua_Book18" xfId="11389" xr:uid="{00000000-0005-0000-0000-0000EC2A0000}"/>
    <cellStyle name="T_TKE-ChoDon-sua_chieusang" xfId="11390" xr:uid="{00000000-0005-0000-0000-0000ED2A0000}"/>
    <cellStyle name="T_TKE-ChoDon-sua_DADT-16-11" xfId="11391" xr:uid="{00000000-0005-0000-0000-0000EE2A0000}"/>
    <cellStyle name="T_TKE-ChoDon-sua_DaiPhuoc_DM24buocTKCSl4d" xfId="11392" xr:uid="{00000000-0005-0000-0000-0000EF2A0000}"/>
    <cellStyle name="T_TKE-ChoDon-sua_DTGoi2-T12ngay14sualuong" xfId="11393" xr:uid="{00000000-0005-0000-0000-0000F02A0000}"/>
    <cellStyle name="T_TKE-ChoDon-sua_dtK0-K3 _22_11_07" xfId="11394" xr:uid="{00000000-0005-0000-0000-0000F12A0000}"/>
    <cellStyle name="T_TKE-ChoDon-sua_DTKScamcocMT-Cantho" xfId="11395" xr:uid="{00000000-0005-0000-0000-0000F22A0000}"/>
    <cellStyle name="T_TKE-ChoDon-sua_DTKSTK MT-CT" xfId="11396" xr:uid="{00000000-0005-0000-0000-0000F32A0000}"/>
    <cellStyle name="T_TKE-ChoDon-sua_Dutoan-10-6-08-tinh lai chi phi kiem toan" xfId="11397" xr:uid="{00000000-0005-0000-0000-0000F42A0000}"/>
    <cellStyle name="T_TKE-ChoDon-sua_KL HOTHU" xfId="11399" xr:uid="{00000000-0005-0000-0000-0000F52A0000}"/>
    <cellStyle name="T_TKE-ChoDon-sua_KL nen_s" xfId="11400" xr:uid="{00000000-0005-0000-0000-0000F62A0000}"/>
    <cellStyle name="T_TKE-ChoDon-sua_Khoiluongcongf100-D2" xfId="11398" xr:uid="{00000000-0005-0000-0000-0000F72A0000}"/>
    <cellStyle name="T_TKE-ChoDon-sua_pkhai-kl-8" xfId="11401" xr:uid="{00000000-0005-0000-0000-0000F82A0000}"/>
    <cellStyle name="T_TKE-ChoDon-sua_pkhai-kl-8_Cầu Cựa Gà" xfId="11402" xr:uid="{00000000-0005-0000-0000-0000F92A0000}"/>
    <cellStyle name="T_TKE-ChoDon-sua_pkhai-kl-8_Du toan san lap - 23-12-2008" xfId="11403" xr:uid="{00000000-0005-0000-0000-0000FA2A0000}"/>
    <cellStyle name="T_TKE-ChoDon-sua_pkhai-kl-8_Duong BT" xfId="11404" xr:uid="{00000000-0005-0000-0000-0000FB2A0000}"/>
    <cellStyle name="T_TKE-ChoDon-sua_pkhai-kl-8_Duong R1 - Dai Phuoc (14-04-2009)" xfId="11405" xr:uid="{00000000-0005-0000-0000-0000FC2A0000}"/>
    <cellStyle name="T_TKE-ChoDon-sua_TMDTDGmoiT10-07L2" xfId="11407" xr:uid="{00000000-0005-0000-0000-0000FD2A0000}"/>
    <cellStyle name="T_TKE-ChoDon-sua_TMDTDGmoiT10-07L2_Ba Dieu(5-12-07)" xfId="11408" xr:uid="{00000000-0005-0000-0000-0000FE2A0000}"/>
    <cellStyle name="T_TKE-ChoDon-sua_TMDTDGmoiT10-07L2_Cầu Cựa Gà" xfId="11409" xr:uid="{00000000-0005-0000-0000-0000FF2A0000}"/>
    <cellStyle name="T_TKE-ChoDon-sua_TMDTDGmoiT10-07L2_Du toan san lap - 23-12-2008" xfId="11410" xr:uid="{00000000-0005-0000-0000-0000002B0000}"/>
    <cellStyle name="T_TKE-ChoDon-sua_Tonghopklp" xfId="11411" xr:uid="{00000000-0005-0000-0000-0000012B0000}"/>
    <cellStyle name="T_TKE-ChoDon-sua_Tonghopklp_Ba Dieu(5-12-07)" xfId="11412" xr:uid="{00000000-0005-0000-0000-0000022B0000}"/>
    <cellStyle name="T_TKE-ChoDon-sua_Tonghopklp_Cầu Cựa Gà" xfId="11413" xr:uid="{00000000-0005-0000-0000-0000032B0000}"/>
    <cellStyle name="T_TKE-ChoDon-sua_Tonghopklp_Du toan san lap - 23-12-2008" xfId="11414" xr:uid="{00000000-0005-0000-0000-0000042B0000}"/>
    <cellStyle name="T_TKE-ChoDon-sua_THKL-BCDKlan1" xfId="11406" xr:uid="{00000000-0005-0000-0000-0000052B0000}"/>
    <cellStyle name="T_TMDT mau" xfId="11415" xr:uid="{00000000-0005-0000-0000-0000062B0000}"/>
    <cellStyle name="T_To bia" xfId="4225" xr:uid="{00000000-0005-0000-0000-0000072B0000}"/>
    <cellStyle name="T_TONG HOP KINH PHI - ND 99" xfId="11417" xr:uid="{00000000-0005-0000-0000-0000082B0000}"/>
    <cellStyle name="T_TONG HOP KHOI LUONG SO BO" xfId="11416" xr:uid="{00000000-0005-0000-0000-0000092B0000}"/>
    <cellStyle name="T_TONGHOPKHOILUONGSUA1" xfId="11418" xr:uid="{00000000-0005-0000-0000-00000A2B0000}"/>
    <cellStyle name="T_Tuyen ong cap nuoc d400 Lan thap - Uong Bi" xfId="11419" xr:uid="{00000000-0005-0000-0000-00000B2B0000}"/>
    <cellStyle name="T_Tuyen_thoat nuoc_Phan doan 2" xfId="11420" xr:uid="{00000000-0005-0000-0000-00000C2B0000}"/>
    <cellStyle name="T_TH-" xfId="4214" xr:uid="{00000000-0005-0000-0000-00000D2B0000}"/>
    <cellStyle name="T_TH theo doi Thanh toan" xfId="11293" xr:uid="{00000000-0005-0000-0000-00000E2B0000}"/>
    <cellStyle name="T_TH-14-01-05" xfId="4215" xr:uid="{00000000-0005-0000-0000-00000F2B0000}"/>
    <cellStyle name="T_Than silo XM-9607 (version 2)" xfId="11294" xr:uid="{00000000-0005-0000-0000-0000102B0000}"/>
    <cellStyle name="T_THANG NGOAI+PHU TRO DUOI+THANG LEO BO" xfId="11295" xr:uid="{00000000-0005-0000-0000-0000112B0000}"/>
    <cellStyle name="T_THANG NGOAI+PHU TRO DUOI+THANG LEO BO_Phu luc hop dong nuoc thai" xfId="11296" xr:uid="{00000000-0005-0000-0000-0000122B0000}"/>
    <cellStyle name="T_Thanh toan  D1600 dot 3 -2006" xfId="4216" xr:uid="{00000000-0005-0000-0000-0000132B0000}"/>
    <cellStyle name="T_THANH TOAN CAM PHA(to ngoc)" xfId="11297" xr:uid="{00000000-0005-0000-0000-0000142B0000}"/>
    <cellStyle name="T_THANH TOAN CAM PHA(to ngoc)_Phu luc hop dong nuoc thai" xfId="11298" xr:uid="{00000000-0005-0000-0000-0000152B0000}"/>
    <cellStyle name="T_Thanh toan gia cong va bien phap Cam Pha - Doi 12" xfId="11299" xr:uid="{00000000-0005-0000-0000-0000162B0000}"/>
    <cellStyle name="T_THANH TOAN T1-T5 ,05" xfId="11300" xr:uid="{00000000-0005-0000-0000-0000172B0000}"/>
    <cellStyle name="T_Thanh toan to van hanh" xfId="11301" xr:uid="{00000000-0005-0000-0000-0000182B0000}"/>
    <cellStyle name="T_Theo doi NT" xfId="4217" xr:uid="{00000000-0005-0000-0000-0000192B0000}"/>
    <cellStyle name="T_Thiet bi" xfId="4218" xr:uid="{00000000-0005-0000-0000-00001A2B0000}"/>
    <cellStyle name="T_Thiet bi_Dutoan-10-6-08-tinh lai chi phi kiem toan" xfId="11302" xr:uid="{00000000-0005-0000-0000-00001B2B0000}"/>
    <cellStyle name="T_Thiet bi_Phan duong _BVTC_T7-08" xfId="11303" xr:uid="{00000000-0005-0000-0000-00001C2B0000}"/>
    <cellStyle name="T_THKL G2" xfId="11304" xr:uid="{00000000-0005-0000-0000-00001D2B0000}"/>
    <cellStyle name="T_THKL NUTQL14" xfId="11305" xr:uid="{00000000-0005-0000-0000-00001E2B0000}"/>
    <cellStyle name="T_THKL-BCDKlan1" xfId="11306" xr:uid="{00000000-0005-0000-0000-00001F2B0000}"/>
    <cellStyle name="T_THKLCAU_SD" xfId="11307" xr:uid="{00000000-0005-0000-0000-0000202B0000}"/>
    <cellStyle name="T_THKLG1" xfId="11308" xr:uid="{00000000-0005-0000-0000-0000212B0000}"/>
    <cellStyle name="T_TH-NO.00" xfId="4219" xr:uid="{00000000-0005-0000-0000-0000222B0000}"/>
    <cellStyle name="T_TH-NO.09" xfId="4220" xr:uid="{00000000-0005-0000-0000-0000232B0000}"/>
    <cellStyle name="T_Thong ke" xfId="11309" xr:uid="{00000000-0005-0000-0000-0000242B0000}"/>
    <cellStyle name="T_Thong ke thep-STT" xfId="4221" xr:uid="{00000000-0005-0000-0000-0000252B0000}"/>
    <cellStyle name="T_Thong ke_06.THOPkluongTINH LAI thang11-2007-2" xfId="11310" xr:uid="{00000000-0005-0000-0000-0000262B0000}"/>
    <cellStyle name="T_Thong ke_06.THOPkluongTINH LAI thang11-2007-2_Cầu Cựa Gà" xfId="11311" xr:uid="{00000000-0005-0000-0000-0000272B0000}"/>
    <cellStyle name="T_Thong ke_06.THOPkluongTINH LAI thang11-2007-2_Du toan san lap - 23-12-2008" xfId="11312" xr:uid="{00000000-0005-0000-0000-0000282B0000}"/>
    <cellStyle name="T_Thong ke_06.THOPkluongTINH LAI thang11-2007-2_Duong BT" xfId="11313" xr:uid="{00000000-0005-0000-0000-0000292B0000}"/>
    <cellStyle name="T_Thong ke_06.THOPkluongTINH LAI thang11-2007-2_Duong R1 - Dai Phuoc (14-04-2009)" xfId="11314" xr:uid="{00000000-0005-0000-0000-00002A2B0000}"/>
    <cellStyle name="T_Thong ke_Ba Dieu(5-12-07)" xfId="11315" xr:uid="{00000000-0005-0000-0000-00002B2B0000}"/>
    <cellStyle name="T_Thong ke_Book1" xfId="11316" xr:uid="{00000000-0005-0000-0000-00002C2B0000}"/>
    <cellStyle name="T_Thong ke_Book1_Cầu Cựa Gà" xfId="11317" xr:uid="{00000000-0005-0000-0000-00002D2B0000}"/>
    <cellStyle name="T_Thong ke_Book1_Du toan san lap - 23-12-2008" xfId="11318" xr:uid="{00000000-0005-0000-0000-00002E2B0000}"/>
    <cellStyle name="T_Thong ke_Book1_Duong BT" xfId="11319" xr:uid="{00000000-0005-0000-0000-00002F2B0000}"/>
    <cellStyle name="T_Thong ke_Book1_Duong R1 - Dai Phuoc (14-04-2009)" xfId="11320" xr:uid="{00000000-0005-0000-0000-0000302B0000}"/>
    <cellStyle name="T_Thong ke_Book18" xfId="11321" xr:uid="{00000000-0005-0000-0000-0000312B0000}"/>
    <cellStyle name="T_Thong ke_Cầu Cựa Gà" xfId="11322" xr:uid="{00000000-0005-0000-0000-0000322B0000}"/>
    <cellStyle name="T_Thong ke_DADT-16-11" xfId="11323" xr:uid="{00000000-0005-0000-0000-0000332B0000}"/>
    <cellStyle name="T_Thong ke_DaiPhuoc_DM24_BVTC(rev)" xfId="11324" xr:uid="{00000000-0005-0000-0000-0000342B0000}"/>
    <cellStyle name="T_Thong ke_DT200T8-07BVTC_lan2" xfId="11325" xr:uid="{00000000-0005-0000-0000-0000352B0000}"/>
    <cellStyle name="T_Thong ke_dtK0-K3 _22_11_07" xfId="11326" xr:uid="{00000000-0005-0000-0000-0000362B0000}"/>
    <cellStyle name="T_Thong ke_DTKScamcocMT-Cantho" xfId="11327" xr:uid="{00000000-0005-0000-0000-0000372B0000}"/>
    <cellStyle name="T_Thong ke_DTKSTK MT-CT" xfId="11328" xr:uid="{00000000-0005-0000-0000-0000382B0000}"/>
    <cellStyle name="T_Thong ke_Du toan san lap - 23-12-2008" xfId="11329" xr:uid="{00000000-0005-0000-0000-0000392B0000}"/>
    <cellStyle name="T_Thong ke_Duong BT" xfId="11330" xr:uid="{00000000-0005-0000-0000-00003A2B0000}"/>
    <cellStyle name="T_Thong ke_Duong R1 - Dai Phuoc (14-04-2009)" xfId="11331" xr:uid="{00000000-0005-0000-0000-00003B2B0000}"/>
    <cellStyle name="T_Thong ke_Dutoan-10-6-08-tinh lai chi phi kiem toan" xfId="11332" xr:uid="{00000000-0005-0000-0000-00003C2B0000}"/>
    <cellStyle name="T_Thong ke_KL HOTHU" xfId="11334" xr:uid="{00000000-0005-0000-0000-00003D2B0000}"/>
    <cellStyle name="T_Thong ke_KL nen_s" xfId="11335" xr:uid="{00000000-0005-0000-0000-00003E2B0000}"/>
    <cellStyle name="T_Thong ke_Khoiluongcongf100-D2" xfId="11333" xr:uid="{00000000-0005-0000-0000-00003F2B0000}"/>
    <cellStyle name="T_Thong ke_pkhai-kl-8" xfId="11336" xr:uid="{00000000-0005-0000-0000-0000402B0000}"/>
    <cellStyle name="T_Thong ke_pkhai-kl-8_Cầu Cựa Gà" xfId="11337" xr:uid="{00000000-0005-0000-0000-0000412B0000}"/>
    <cellStyle name="T_Thong ke_pkhai-kl-8_Du toan san lap - 23-12-2008" xfId="11338" xr:uid="{00000000-0005-0000-0000-0000422B0000}"/>
    <cellStyle name="T_Thong ke_pkhai-kl-8_Duong BT" xfId="11339" xr:uid="{00000000-0005-0000-0000-0000432B0000}"/>
    <cellStyle name="T_Thong ke_pkhai-kl-8_Duong R1 - Dai Phuoc (14-04-2009)" xfId="11340" xr:uid="{00000000-0005-0000-0000-0000442B0000}"/>
    <cellStyle name="T_Thong ke_THKL-BCDKlan1" xfId="11341" xr:uid="{00000000-0005-0000-0000-0000452B0000}"/>
    <cellStyle name="T_THop" xfId="4222" xr:uid="{00000000-0005-0000-0000-0000462B0000}"/>
    <cellStyle name="T_TramBienap-No.03-1-Viet + Eng" xfId="4226" xr:uid="{00000000-0005-0000-0000-0000472B0000}"/>
    <cellStyle name="T_vc Hang Tom" xfId="11421" xr:uid="{00000000-0005-0000-0000-0000482B0000}"/>
    <cellStyle name="T_VGI-Main Building 8thAUG-Submision BOQ" xfId="4227" xr:uid="{00000000-0005-0000-0000-0000492B0000}"/>
    <cellStyle name="T_VGI-Main Building 8thAUG-Submision BOQ_JTEC Factory comparision footing " xfId="4228" xr:uid="{00000000-0005-0000-0000-00004A2B0000}"/>
    <cellStyle name="T_VGI-Main Building 8thAUG-Submision BOQ_JTEC Hanoi- Submision BoQ October 26th, 2007 for Contract" xfId="4229" xr:uid="{00000000-0005-0000-0000-00004B2B0000}"/>
    <cellStyle name="T_VGI-Main Building NET BOQ 8thAUG(Final)" xfId="4230" xr:uid="{00000000-0005-0000-0000-00004C2B0000}"/>
    <cellStyle name="T_VGI-Main Building NET BOQ 8thAUG(Final)_JTEC Factory comparision footing " xfId="4231" xr:uid="{00000000-0005-0000-0000-00004D2B0000}"/>
    <cellStyle name="T_VGI-Main Building NET BOQ 8thAUG(Final)_JTEC Hanoi- Submision BoQ October 26th, 2007 for Contract" xfId="4232" xr:uid="{00000000-0005-0000-0000-00004E2B0000}"/>
    <cellStyle name="T_xuong may va nha an ca - No.01-3" xfId="4233" xr:uid="{00000000-0005-0000-0000-00004F2B0000}"/>
    <cellStyle name="Table  - Style5" xfId="4234" xr:uid="{00000000-0005-0000-0000-0000502B0000}"/>
    <cellStyle name="Table  - Style6" xfId="4235" xr:uid="{00000000-0005-0000-0000-0000512B0000}"/>
    <cellStyle name="tde" xfId="11422" xr:uid="{00000000-0005-0000-0000-0000522B0000}"/>
    <cellStyle name="testtitle" xfId="11423" xr:uid="{00000000-0005-0000-0000-0000532B0000}"/>
    <cellStyle name="Text" xfId="11424" xr:uid="{00000000-0005-0000-0000-0000542B0000}"/>
    <cellStyle name="Text Indent A" xfId="4236" xr:uid="{00000000-0005-0000-0000-0000552B0000}"/>
    <cellStyle name="Text Indent B" xfId="4237" xr:uid="{00000000-0005-0000-0000-0000562B0000}"/>
    <cellStyle name="Text Indent B 10" xfId="4238" xr:uid="{00000000-0005-0000-0000-0000572B0000}"/>
    <cellStyle name="Text Indent B 11" xfId="4239" xr:uid="{00000000-0005-0000-0000-0000582B0000}"/>
    <cellStyle name="Text Indent B 12" xfId="4240" xr:uid="{00000000-0005-0000-0000-0000592B0000}"/>
    <cellStyle name="Text Indent B 13" xfId="4241" xr:uid="{00000000-0005-0000-0000-00005A2B0000}"/>
    <cellStyle name="Text Indent B 14" xfId="4242" xr:uid="{00000000-0005-0000-0000-00005B2B0000}"/>
    <cellStyle name="Text Indent B 15" xfId="4243" xr:uid="{00000000-0005-0000-0000-00005C2B0000}"/>
    <cellStyle name="Text Indent B 16" xfId="4244" xr:uid="{00000000-0005-0000-0000-00005D2B0000}"/>
    <cellStyle name="Text Indent B 17" xfId="4245" xr:uid="{00000000-0005-0000-0000-00005E2B0000}"/>
    <cellStyle name="Text Indent B 18" xfId="4246" xr:uid="{00000000-0005-0000-0000-00005F2B0000}"/>
    <cellStyle name="Text Indent B 19" xfId="4247" xr:uid="{00000000-0005-0000-0000-0000602B0000}"/>
    <cellStyle name="Text Indent B 2" xfId="4248" xr:uid="{00000000-0005-0000-0000-0000612B0000}"/>
    <cellStyle name="Text Indent B 20" xfId="4249" xr:uid="{00000000-0005-0000-0000-0000622B0000}"/>
    <cellStyle name="Text Indent B 21" xfId="4250" xr:uid="{00000000-0005-0000-0000-0000632B0000}"/>
    <cellStyle name="Text Indent B 22" xfId="4251" xr:uid="{00000000-0005-0000-0000-0000642B0000}"/>
    <cellStyle name="Text Indent B 23" xfId="4252" xr:uid="{00000000-0005-0000-0000-0000652B0000}"/>
    <cellStyle name="Text Indent B 24" xfId="4253" xr:uid="{00000000-0005-0000-0000-0000662B0000}"/>
    <cellStyle name="Text Indent B 25" xfId="4254" xr:uid="{00000000-0005-0000-0000-0000672B0000}"/>
    <cellStyle name="Text Indent B 26" xfId="4255" xr:uid="{00000000-0005-0000-0000-0000682B0000}"/>
    <cellStyle name="Text Indent B 27" xfId="4256" xr:uid="{00000000-0005-0000-0000-0000692B0000}"/>
    <cellStyle name="Text Indent B 28" xfId="4257" xr:uid="{00000000-0005-0000-0000-00006A2B0000}"/>
    <cellStyle name="Text Indent B 29" xfId="4258" xr:uid="{00000000-0005-0000-0000-00006B2B0000}"/>
    <cellStyle name="Text Indent B 3" xfId="4259" xr:uid="{00000000-0005-0000-0000-00006C2B0000}"/>
    <cellStyle name="Text Indent B 30" xfId="4260" xr:uid="{00000000-0005-0000-0000-00006D2B0000}"/>
    <cellStyle name="Text Indent B 31" xfId="4261" xr:uid="{00000000-0005-0000-0000-00006E2B0000}"/>
    <cellStyle name="Text Indent B 32" xfId="4262" xr:uid="{00000000-0005-0000-0000-00006F2B0000}"/>
    <cellStyle name="Text Indent B 33" xfId="4263" xr:uid="{00000000-0005-0000-0000-0000702B0000}"/>
    <cellStyle name="Text Indent B 34" xfId="4264" xr:uid="{00000000-0005-0000-0000-0000712B0000}"/>
    <cellStyle name="Text Indent B 35" xfId="4265" xr:uid="{00000000-0005-0000-0000-0000722B0000}"/>
    <cellStyle name="Text Indent B 36" xfId="4266" xr:uid="{00000000-0005-0000-0000-0000732B0000}"/>
    <cellStyle name="Text Indent B 37" xfId="4267" xr:uid="{00000000-0005-0000-0000-0000742B0000}"/>
    <cellStyle name="Text Indent B 38" xfId="4268" xr:uid="{00000000-0005-0000-0000-0000752B0000}"/>
    <cellStyle name="Text Indent B 39" xfId="4269" xr:uid="{00000000-0005-0000-0000-0000762B0000}"/>
    <cellStyle name="Text Indent B 4" xfId="4270" xr:uid="{00000000-0005-0000-0000-0000772B0000}"/>
    <cellStyle name="Text Indent B 40" xfId="4271" xr:uid="{00000000-0005-0000-0000-0000782B0000}"/>
    <cellStyle name="Text Indent B 41" xfId="4272" xr:uid="{00000000-0005-0000-0000-0000792B0000}"/>
    <cellStyle name="Text Indent B 42" xfId="4273" xr:uid="{00000000-0005-0000-0000-00007A2B0000}"/>
    <cellStyle name="Text Indent B 5" xfId="4274" xr:uid="{00000000-0005-0000-0000-00007B2B0000}"/>
    <cellStyle name="Text Indent B 6" xfId="4275" xr:uid="{00000000-0005-0000-0000-00007C2B0000}"/>
    <cellStyle name="Text Indent B 7" xfId="4276" xr:uid="{00000000-0005-0000-0000-00007D2B0000}"/>
    <cellStyle name="Text Indent B 8" xfId="4277" xr:uid="{00000000-0005-0000-0000-00007E2B0000}"/>
    <cellStyle name="Text Indent B 9" xfId="4278" xr:uid="{00000000-0005-0000-0000-00007F2B0000}"/>
    <cellStyle name="Text Indent C" xfId="4279" xr:uid="{00000000-0005-0000-0000-0000802B0000}"/>
    <cellStyle name="Text Indent C 10" xfId="4280" xr:uid="{00000000-0005-0000-0000-0000812B0000}"/>
    <cellStyle name="Text Indent C 11" xfId="4281" xr:uid="{00000000-0005-0000-0000-0000822B0000}"/>
    <cellStyle name="Text Indent C 12" xfId="4282" xr:uid="{00000000-0005-0000-0000-0000832B0000}"/>
    <cellStyle name="Text Indent C 13" xfId="4283" xr:uid="{00000000-0005-0000-0000-0000842B0000}"/>
    <cellStyle name="Text Indent C 14" xfId="4284" xr:uid="{00000000-0005-0000-0000-0000852B0000}"/>
    <cellStyle name="Text Indent C 15" xfId="4285" xr:uid="{00000000-0005-0000-0000-0000862B0000}"/>
    <cellStyle name="Text Indent C 16" xfId="4286" xr:uid="{00000000-0005-0000-0000-0000872B0000}"/>
    <cellStyle name="Text Indent C 17" xfId="4287" xr:uid="{00000000-0005-0000-0000-0000882B0000}"/>
    <cellStyle name="Text Indent C 18" xfId="4288" xr:uid="{00000000-0005-0000-0000-0000892B0000}"/>
    <cellStyle name="Text Indent C 19" xfId="4289" xr:uid="{00000000-0005-0000-0000-00008A2B0000}"/>
    <cellStyle name="Text Indent C 2" xfId="4290" xr:uid="{00000000-0005-0000-0000-00008B2B0000}"/>
    <cellStyle name="Text Indent C 20" xfId="4291" xr:uid="{00000000-0005-0000-0000-00008C2B0000}"/>
    <cellStyle name="Text Indent C 21" xfId="4292" xr:uid="{00000000-0005-0000-0000-00008D2B0000}"/>
    <cellStyle name="Text Indent C 22" xfId="4293" xr:uid="{00000000-0005-0000-0000-00008E2B0000}"/>
    <cellStyle name="Text Indent C 23" xfId="4294" xr:uid="{00000000-0005-0000-0000-00008F2B0000}"/>
    <cellStyle name="Text Indent C 24" xfId="4295" xr:uid="{00000000-0005-0000-0000-0000902B0000}"/>
    <cellStyle name="Text Indent C 25" xfId="4296" xr:uid="{00000000-0005-0000-0000-0000912B0000}"/>
    <cellStyle name="Text Indent C 26" xfId="4297" xr:uid="{00000000-0005-0000-0000-0000922B0000}"/>
    <cellStyle name="Text Indent C 27" xfId="4298" xr:uid="{00000000-0005-0000-0000-0000932B0000}"/>
    <cellStyle name="Text Indent C 28" xfId="4299" xr:uid="{00000000-0005-0000-0000-0000942B0000}"/>
    <cellStyle name="Text Indent C 29" xfId="4300" xr:uid="{00000000-0005-0000-0000-0000952B0000}"/>
    <cellStyle name="Text Indent C 3" xfId="4301" xr:uid="{00000000-0005-0000-0000-0000962B0000}"/>
    <cellStyle name="Text Indent C 30" xfId="4302" xr:uid="{00000000-0005-0000-0000-0000972B0000}"/>
    <cellStyle name="Text Indent C 31" xfId="4303" xr:uid="{00000000-0005-0000-0000-0000982B0000}"/>
    <cellStyle name="Text Indent C 32" xfId="4304" xr:uid="{00000000-0005-0000-0000-0000992B0000}"/>
    <cellStyle name="Text Indent C 33" xfId="4305" xr:uid="{00000000-0005-0000-0000-00009A2B0000}"/>
    <cellStyle name="Text Indent C 34" xfId="4306" xr:uid="{00000000-0005-0000-0000-00009B2B0000}"/>
    <cellStyle name="Text Indent C 35" xfId="4307" xr:uid="{00000000-0005-0000-0000-00009C2B0000}"/>
    <cellStyle name="Text Indent C 36" xfId="4308" xr:uid="{00000000-0005-0000-0000-00009D2B0000}"/>
    <cellStyle name="Text Indent C 37" xfId="4309" xr:uid="{00000000-0005-0000-0000-00009E2B0000}"/>
    <cellStyle name="Text Indent C 38" xfId="4310" xr:uid="{00000000-0005-0000-0000-00009F2B0000}"/>
    <cellStyle name="Text Indent C 39" xfId="4311" xr:uid="{00000000-0005-0000-0000-0000A02B0000}"/>
    <cellStyle name="Text Indent C 4" xfId="4312" xr:uid="{00000000-0005-0000-0000-0000A12B0000}"/>
    <cellStyle name="Text Indent C 40" xfId="4313" xr:uid="{00000000-0005-0000-0000-0000A22B0000}"/>
    <cellStyle name="Text Indent C 41" xfId="4314" xr:uid="{00000000-0005-0000-0000-0000A32B0000}"/>
    <cellStyle name="Text Indent C 42" xfId="4315" xr:uid="{00000000-0005-0000-0000-0000A42B0000}"/>
    <cellStyle name="Text Indent C 5" xfId="4316" xr:uid="{00000000-0005-0000-0000-0000A52B0000}"/>
    <cellStyle name="Text Indent C 6" xfId="4317" xr:uid="{00000000-0005-0000-0000-0000A62B0000}"/>
    <cellStyle name="Text Indent C 7" xfId="4318" xr:uid="{00000000-0005-0000-0000-0000A72B0000}"/>
    <cellStyle name="Text Indent C 8" xfId="4319" xr:uid="{00000000-0005-0000-0000-0000A82B0000}"/>
    <cellStyle name="Text Indent C 9" xfId="4320" xr:uid="{00000000-0005-0000-0000-0000A92B0000}"/>
    <cellStyle name="Tien VN" xfId="11436" xr:uid="{00000000-0005-0000-0000-0000AA2B0000}"/>
    <cellStyle name="Tien1" xfId="4389" xr:uid="{00000000-0005-0000-0000-0000AB2B0000}"/>
    <cellStyle name="Tieu_de_1" xfId="11437" xr:uid="{00000000-0005-0000-0000-0000AC2B0000}"/>
    <cellStyle name="Times New Roman" xfId="4390" xr:uid="{00000000-0005-0000-0000-0000AD2B0000}"/>
    <cellStyle name="tit1" xfId="4391" xr:uid="{00000000-0005-0000-0000-0000AE2B0000}"/>
    <cellStyle name="tit2" xfId="4392" xr:uid="{00000000-0005-0000-0000-0000AF2B0000}"/>
    <cellStyle name="tit3" xfId="4393" xr:uid="{00000000-0005-0000-0000-0000B02B0000}"/>
    <cellStyle name="tit4" xfId="4394" xr:uid="{00000000-0005-0000-0000-0000B12B0000}"/>
    <cellStyle name="Title  - Style1" xfId="4395" xr:uid="{00000000-0005-0000-0000-0000B22B0000}"/>
    <cellStyle name="Title  - Style6" xfId="4396" xr:uid="{00000000-0005-0000-0000-0000B32B0000}"/>
    <cellStyle name="title [1]" xfId="11438" xr:uid="{00000000-0005-0000-0000-0000B42B0000}"/>
    <cellStyle name="title [2]" xfId="11439" xr:uid="{00000000-0005-0000-0000-0000B52B0000}"/>
    <cellStyle name="Title 2" xfId="11440" xr:uid="{00000000-0005-0000-0000-0000B62B0000}"/>
    <cellStyle name="Title Row" xfId="4397" xr:uid="{00000000-0005-0000-0000-0000B72B0000}"/>
    <cellStyle name="Title1" xfId="11441" xr:uid="{00000000-0005-0000-0000-0000B82B0000}"/>
    <cellStyle name="Title2" xfId="11442" xr:uid="{00000000-0005-0000-0000-0000B92B0000}"/>
    <cellStyle name="Title3" xfId="11443" xr:uid="{00000000-0005-0000-0000-0000BA2B0000}"/>
    <cellStyle name="TNN" xfId="4398" xr:uid="{00000000-0005-0000-0000-0000BB2B0000}"/>
    <cellStyle name="tof" xfId="4399" xr:uid="{00000000-0005-0000-0000-0000BC2B0000}"/>
    <cellStyle name="TON" xfId="11444" xr:uid="{00000000-0005-0000-0000-0000BD2B0000}"/>
    <cellStyle name="Tonnes" xfId="4401" xr:uid="{00000000-0005-0000-0000-0000BE2B0000}"/>
    <cellStyle name="Tongcong" xfId="4400" xr:uid="{00000000-0005-0000-0000-0000BF2B0000}"/>
    <cellStyle name="tot" xfId="4402" xr:uid="{00000000-0005-0000-0000-0000C02B0000}"/>
    <cellStyle name="Total 2" xfId="11445" xr:uid="{00000000-0005-0000-0000-0000C12B0000}"/>
    <cellStyle name="TotCol - Style5" xfId="4403" xr:uid="{00000000-0005-0000-0000-0000C22B0000}"/>
    <cellStyle name="TotCol - Style7" xfId="4404" xr:uid="{00000000-0005-0000-0000-0000C32B0000}"/>
    <cellStyle name="TotRow - Style4" xfId="4405" xr:uid="{00000000-0005-0000-0000-0000C42B0000}"/>
    <cellStyle name="TotRow - Style8" xfId="4406" xr:uid="{00000000-0005-0000-0000-0000C52B0000}"/>
    <cellStyle name="tt1" xfId="4408" xr:uid="{00000000-0005-0000-0000-0000C62B0000}"/>
    <cellStyle name="Tusental (0)_pldt" xfId="4409" xr:uid="{00000000-0005-0000-0000-0000C72B0000}"/>
    <cellStyle name="Tusental_pldt" xfId="4410" xr:uid="{00000000-0005-0000-0000-0000C82B0000}"/>
    <cellStyle name="th" xfId="4321" xr:uid="{00000000-0005-0000-0000-0000C92B0000}"/>
    <cellStyle name="þ_x001d_" xfId="4322" xr:uid="{00000000-0005-0000-0000-0000CA2B0000}"/>
    <cellStyle name="þ_00No.02 bia + TH" xfId="4323" xr:uid="{00000000-0005-0000-0000-0000CB2B0000}"/>
    <cellStyle name="th_00No.02 bia + TH_1" xfId="4324" xr:uid="{00000000-0005-0000-0000-0000CC2B0000}"/>
    <cellStyle name="þ_00No.04A  bia + TH" xfId="4325" xr:uid="{00000000-0005-0000-0000-0000CD2B0000}"/>
    <cellStyle name="th_00No.04A  bia + TH_1" xfId="4326" xr:uid="{00000000-0005-0000-0000-0000CE2B0000}"/>
    <cellStyle name="þ_00No.15 bia + TH" xfId="4327" xr:uid="{00000000-0005-0000-0000-0000CF2B0000}"/>
    <cellStyle name="th_00No.15 bia + TH_1" xfId="4328" xr:uid="{00000000-0005-0000-0000-0000D02B0000}"/>
    <cellStyle name="þ_01 bia + TH No.00 xn det" xfId="4329" xr:uid="{00000000-0005-0000-0000-0000D12B0000}"/>
    <cellStyle name="th_01 bia + TH No.00 xn det_1" xfId="4330" xr:uid="{00000000-0005-0000-0000-0000D22B0000}"/>
    <cellStyle name="þ_01 bia + TH TBA Soi" xfId="4331" xr:uid="{00000000-0005-0000-0000-0000D32B0000}"/>
    <cellStyle name="th_01 bia + TH TBA Soi_1" xfId="4332" xr:uid="{00000000-0005-0000-0000-0000D42B0000}"/>
    <cellStyle name="þ_02No.00  bia + TH" xfId="4333" xr:uid="{00000000-0005-0000-0000-0000D52B0000}"/>
    <cellStyle name="th_02No.00  bia + TH_1" xfId="4334" xr:uid="{00000000-0005-0000-0000-0000D62B0000}"/>
    <cellStyle name="þ_02No.00 bia + TH" xfId="4335" xr:uid="{00000000-0005-0000-0000-0000D72B0000}"/>
    <cellStyle name="th_04No.05  bia + TH" xfId="4336" xr:uid="{00000000-0005-0000-0000-0000D82B0000}"/>
    <cellStyle name="þ_1377 - phan thong gio" xfId="4337" xr:uid="{00000000-0005-0000-0000-0000D92B0000}"/>
    <cellStyle name="th_Cai tao hang rao-1" xfId="4338" xr:uid="{00000000-0005-0000-0000-0000DA2B0000}"/>
    <cellStyle name="þ_No.01-xi nghiep det-TNM" xfId="4339" xr:uid="{00000000-0005-0000-0000-0000DB2B0000}"/>
    <cellStyle name="þ_x001d__No.01-xi nghiep det-TNM" xfId="4340" xr:uid="{00000000-0005-0000-0000-0000DC2B0000}"/>
    <cellStyle name="th_No.02 - Nha xuong san xuat so 2" xfId="4341" xr:uid="{00000000-0005-0000-0000-0000DD2B0000}"/>
    <cellStyle name="þ_x001d__No.02-kho bong 1-phan CTN-phan LDTB" xfId="4342" xr:uid="{00000000-0005-0000-0000-0000DE2B0000}"/>
    <cellStyle name="th_No.04 Nha thuong truc - PXD" xfId="4343" xr:uid="{00000000-0005-0000-0000-0000DF2B0000}"/>
    <cellStyle name="þ_tram xu ly nuoc thai (No.19)" xfId="4344" xr:uid="{00000000-0005-0000-0000-0000E02B0000}"/>
    <cellStyle name="þ_x001d__tram xu ly nuoc thai (No.19)" xfId="4345" xr:uid="{00000000-0005-0000-0000-0000E12B0000}"/>
    <cellStyle name="th_tram xu ly nuoc thai (No.19)_1" xfId="4346" xr:uid="{00000000-0005-0000-0000-0000E22B0000}"/>
    <cellStyle name="þ_x001d_ð" xfId="4347" xr:uid="{00000000-0005-0000-0000-0000E32B0000}"/>
    <cellStyle name="þ_x001d_ð¤_x000c_¯" xfId="4348" xr:uid="{00000000-0005-0000-0000-0000E42B0000}"/>
    <cellStyle name="þ_x001d_ð¤_x000c_¯þ_x0014__x000d_" xfId="4349" xr:uid="{00000000-0005-0000-0000-0000E52B0000}"/>
    <cellStyle name="þ_x001d_ð¤_x000c_¯þ_x0014__x000d_¨þU_x0001_" xfId="4350" xr:uid="{00000000-0005-0000-0000-0000E62B0000}"/>
    <cellStyle name="þ_x001d_ð¤_x000c_¯þ_x0014__x000d_¨þU_x0001_À_x0004_ _x0015__x000f_" xfId="4351" xr:uid="{00000000-0005-0000-0000-0000E72B0000}"/>
    <cellStyle name="þ_x001d_ð¤_x000c_¯þ_x0014__x000d_¨þU_x0001_À_x0004_ _x0015__x000f__x0001__x0001_" xfId="4352" xr:uid="{00000000-0005-0000-0000-0000E82B0000}"/>
    <cellStyle name="þ_x001d_ð¤_x000c_¯þ_x0014__x000d_¨þU_x0001_À_x0004_ _x0015__x000f__x0001__x0001_?_x0002_ÿÿÿÿÿÿÿÿÿÿÿÿÿÿÿ¯?(_x0002__x001d__x0017_ ???º%ÿÿÿÿ????_x0006__x0016_??????????????Í!Ë??????????           ?????           ?????????_x000d__x000d_U_x000d_H\D2_x000d_D2\DEMO.MSC_x000d_S;C:\DOS;C:\HANH\D3;C:\HANH\D2;C:\NC_x000d_????????????????????????????????????????????????????????????" xfId="11425" xr:uid="{00000000-0005-0000-0000-0000E92B0000}"/>
    <cellStyle name="þ_x001d_ð¤_x000c_¯þ_x0014__x000d_¨þU_x0001_À_x0004_ _x0015__x000f__x0001__x0001__Cầu Cựa Gà" xfId="11426" xr:uid="{00000000-0005-0000-0000-0000EA2B0000}"/>
    <cellStyle name="þ_x001d_ð·" xfId="4353" xr:uid="{00000000-0005-0000-0000-0000EB2B0000}"/>
    <cellStyle name="þ_x001d_ð·_x000c_" xfId="4354" xr:uid="{00000000-0005-0000-0000-0000EC2B0000}"/>
    <cellStyle name="þ_x001d_ð·_x000c_æ" xfId="4355" xr:uid="{00000000-0005-0000-0000-0000ED2B0000}"/>
    <cellStyle name="þ_x001d_ð·_x000c_æþ" xfId="4356" xr:uid="{00000000-0005-0000-0000-0000EE2B0000}"/>
    <cellStyle name="þ_x001d_ð·_x000c_æþ'" xfId="4357" xr:uid="{00000000-0005-0000-0000-0000EF2B0000}"/>
    <cellStyle name="þ_x001d_ð·_x000c_æþ'_x000d_" xfId="4358" xr:uid="{00000000-0005-0000-0000-0000F02B0000}"/>
    <cellStyle name="þ_x001d_ð·_x000c_æþ'_x000d_ß" xfId="4359" xr:uid="{00000000-0005-0000-0000-0000F12B0000}"/>
    <cellStyle name="þ_x001d_ð·_x000c_æþ'_x000d_ßþ" xfId="4360" xr:uid="{00000000-0005-0000-0000-0000F22B0000}"/>
    <cellStyle name="þ_x001d_ð·_x000c_æþ'_x000d_ßþU" xfId="4361" xr:uid="{00000000-0005-0000-0000-0000F32B0000}"/>
    <cellStyle name="þ_x001d_ð·_x000c_æþ'_x000d_ßþU_x0001_" xfId="4362" xr:uid="{00000000-0005-0000-0000-0000F42B0000}"/>
    <cellStyle name="þ_x001d_ð·_x000c_æþ'_x000d_ßþU_No.01 - Nha xuong san xuat so 1 (15-03-2013)" xfId="4363" xr:uid="{00000000-0005-0000-0000-0000F52B0000}"/>
    <cellStyle name="þ_x001d_ð·_x000c_æþ'_x000d_ßþU_x0001__No.01 - Nha xuong san xuat so 1 (15-03-2013)" xfId="4364" xr:uid="{00000000-0005-0000-0000-0000F62B0000}"/>
    <cellStyle name="þ_x001d_ð·_x000c_æþ'_x000d_ßþU_No.01 - Nha xuong san xuat so 1-soat -R1" xfId="4365" xr:uid="{00000000-0005-0000-0000-0000F72B0000}"/>
    <cellStyle name="þ_x001d_ð·_x000c_æþ'_x000d_ßþU_x0001__No.01 - Nha xuong san xuat so 1-soat -R1" xfId="4366" xr:uid="{00000000-0005-0000-0000-0000F82B0000}"/>
    <cellStyle name="þ_x001d_ð·_x000c_æþ'_x000d_ßþU_No.01 - Nha xuong san xuat so 1-soat -R2" xfId="4367" xr:uid="{00000000-0005-0000-0000-0000F92B0000}"/>
    <cellStyle name="þ_x001d_ð·_x000c_æþ'_x000d_ßþU_x0001__No.01 - Nha xuong san xuat so 1-soat -R2" xfId="4368" xr:uid="{00000000-0005-0000-0000-0000FA2B0000}"/>
    <cellStyle name="þ_x001d_ð·_x000c_æþ'_x000d_ßþU_No.01 - Nha xuong san xuat so 1-soat -R2_1" xfId="4369" xr:uid="{00000000-0005-0000-0000-0000FB2B0000}"/>
    <cellStyle name="þ_x001d_ð·_x000c_æþ'_x000d_ßþU_x0001__No.01 - Nha xuong san xuat so 1-soat -R2_1" xfId="4370" xr:uid="{00000000-0005-0000-0000-0000FC2B0000}"/>
    <cellStyle name="þ_x001d_ð·_x000c_æþ'_x000d_ßþU_No.02 - Nha xuong san xuat so 2" xfId="4371" xr:uid="{00000000-0005-0000-0000-0000FD2B0000}"/>
    <cellStyle name="þ_x001d_ð·_x000c_æþ'_x000d_ßþU_x0001__No.02 - Nha xuong san xuat so 2" xfId="4372" xr:uid="{00000000-0005-0000-0000-0000FE2B0000}"/>
    <cellStyle name="þ_x001d_ð·_x000c_æþ'_x000d_ßþU_No.02 - Nha xuong san xuat so 2 - (16-03-2013)" xfId="4373" xr:uid="{00000000-0005-0000-0000-0000FF2B0000}"/>
    <cellStyle name="þ_x001d_ð·_x000c_æþ'_x000d_ßþU_x0001__No.02 - Nha xuong san xuat so 2 - (16-03-2013)" xfId="4374" xr:uid="{00000000-0005-0000-0000-0000002C0000}"/>
    <cellStyle name="þ_x001d_ð·_x000c_æþ'_x000d_ßþU_No.02 - Nha xuong san xuat so 2 - (28-02-2013)" xfId="4375" xr:uid="{00000000-0005-0000-0000-0000012C0000}"/>
    <cellStyle name="þ_x001d_ð·_x000c_æþ'_x000d_ßþU_x0001__No.02 - Nha xuong san xuat so 2 - (28-02-2013)" xfId="4376" xr:uid="{00000000-0005-0000-0000-0000022C0000}"/>
    <cellStyle name="þ_x001d_ð·_x000c_æþ'_x000d_ßþU_x0001_Ø" xfId="4377" xr:uid="{00000000-0005-0000-0000-0000032C0000}"/>
    <cellStyle name="þ_x001d_ð·_x000c_æþ'_x000d_ßþU_x0001_Ø_x0005_" xfId="4378" xr:uid="{00000000-0005-0000-0000-0000042C0000}"/>
    <cellStyle name="þ_x001d_ð·_x000c_æþ'_x000d_ßþU_x0001_Ø_x0005_ü" xfId="4379" xr:uid="{00000000-0005-0000-0000-0000052C0000}"/>
    <cellStyle name="þ_x001d_ð·_x000c_æþ'_x000d_ßþU_x0001_Ø_x0005_ü_x0014_" xfId="4380" xr:uid="{00000000-0005-0000-0000-0000062C0000}"/>
    <cellStyle name="þ_x001d_ð·_x000c_æþ'_x000d_ßþU_x0001_Ø_x0005_ü_x0014__x0007__x0001_" xfId="4381" xr:uid="{00000000-0005-0000-0000-0000072C0000}"/>
    <cellStyle name="þ_x001d_ð·_x000c_æþ'_x000d_ßþU_x0001_Ø_x0005_ü_x0014__x0007__x0001__x0001_" xfId="4382" xr:uid="{00000000-0005-0000-0000-0000082C0000}"/>
    <cellStyle name="þ_x001d_ð·_x000c_æþ'_x000d_ßþU_x0001_Ø_x0005_ü_x0014__x0007__x0001__x0001_?_x0002_ÿÿÿÿÿÿÿÿÿÿÿÿÿÿÿ¯?(_x0002__x001e__x0016_ ???¼$ÿÿÿÿ????_x0006__x0016_??????????????Í!Ë??????????           ?????           ?????????_x000d_C:\WINDOWS\_x000d_V_x000d_S\TEMP_x000d_NC;C:\NU;C:\VIRUS;_x000d_?????????????????????????????????????????????????????????????????????????????" xfId="11427" xr:uid="{00000000-0005-0000-0000-0000092C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11428" xr:uid="{00000000-0005-0000-0000-00000A2C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11429" xr:uid="{00000000-0005-0000-0000-00000B2C0000}"/>
    <cellStyle name="þ_x001d_ð·_x000c_æþ'_x000d_ßþU_x0001_Ø_x0005_ü_x0014__x0007__x0001__x0001__Ba Dieu(5-12-07)" xfId="11430" xr:uid="{00000000-0005-0000-0000-00000C2C0000}"/>
    <cellStyle name="þ_x001d_ð·_0-ChuyenGia-10" xfId="4383" xr:uid="{00000000-0005-0000-0000-00000D2C0000}"/>
    <cellStyle name="þ_x001d_ðÇ%Uý—&amp;Hý9_x0008_Ÿ s_x000a__x0007__x0001__x0001_" xfId="4384" xr:uid="{00000000-0005-0000-0000-00000E2C0000}"/>
    <cellStyle name="þ_x001d_ðÇ%Uý—&amp;Hý9_x0008_Ÿ s_x000a__x0007__x0001__x0001_?_x0002_ÿÿÿÿÿÿÿÿÿÿÿÿÿÿÿ_x0001_(_x0002_—_x000d_€???Î_x001f_ÿÿÿÿ????_x0007_???????????????Í!Ë??????????           ?????           ?????????_x000d_C:\WINDOWS\country.sys_x000d_??????????????????????????????????????????????????????????????????????????????????????????????" xfId="11431" xr:uid="{00000000-0005-0000-0000-00000F2C0000}"/>
    <cellStyle name="þ_x001d_ðÇ%Uý—&amp;Hý9_x0008_Ÿ s_x000a__x0007__x0001__x0001_?_x0002_ÿÿÿÿÿÿÿÿÿÿÿÿÿÿÿ_x0001_(_x0002_—_x000d_???Î_x001f_ÿÿÿÿ????_x0007_???????????????Í!Ë??????????           ?????           ?????????_x000d_C:\WINDOWS\country.sys_x000d_??????????????????????????????????????????????????????????????????????????????????????????????" xfId="11432" xr:uid="{00000000-0005-0000-0000-0000102C0000}"/>
    <cellStyle name="þ_x001d_ðÇ%Uý—&amp;Hý9_x0008_Ÿ s_x000a__x0007__x0001__x0001__Cầu Cựa Gà" xfId="11433" xr:uid="{00000000-0005-0000-0000-0000112C0000}"/>
    <cellStyle name="þ_x001d_ðK_x000c_Fý_x001b__x000d_" xfId="11434" xr:uid="{00000000-0005-0000-0000-0000122C0000}"/>
    <cellStyle name="þ_x001d_ðK_x000c_Fý_x001b__x000d_9ýU_x0001_Ð_x0008_¦)_x0007__x0001__x0001_" xfId="4385" xr:uid="{00000000-0005-0000-0000-0000132C0000}"/>
    <cellStyle name="þ_x001d_ðK_x000c_Fý_x001b__x000d_9ýU_x0001_Ð_x0008_¦)_x0007__x0001__x0001_?_x0002_ÿÿÿÿÿÿÿÿÿÿÿÿÿÿÿ¯?(_x0002_$- ???&amp;&lt;ÿÿÿÿ??Î_x0005__x0006__x0014_??????????????Í!Ë??????????           ?????           ?????????_x000d_._x000d__DELL2\VOL1:NET_CONF\MESSAGE2.TXT_x000d_AMAMOTO_x000d_\HYPERION\HYPPROGS_x000d_??????????????????????????????????????????????????????" xfId="11435" xr:uid="{00000000-0005-0000-0000-0000142C0000}"/>
    <cellStyle name="thuong-10" xfId="4386" xr:uid="{00000000-0005-0000-0000-0000152C0000}"/>
    <cellStyle name="thuong-11" xfId="4387" xr:uid="{00000000-0005-0000-0000-0000162C0000}"/>
    <cellStyle name="Thuyet minh" xfId="4388" xr:uid="{00000000-0005-0000-0000-0000172C0000}"/>
    <cellStyle name="trang" xfId="4407" xr:uid="{00000000-0005-0000-0000-0000182C0000}"/>
    <cellStyle name="U" xfId="4411" xr:uid="{00000000-0005-0000-0000-0000192C0000}"/>
    <cellStyle name="U$" xfId="4412" xr:uid="{00000000-0005-0000-0000-00001A2C0000}"/>
    <cellStyle name="UM" xfId="11446" xr:uid="{00000000-0005-0000-0000-00001B2C0000}"/>
    <cellStyle name="Unit" xfId="4413" xr:uid="{00000000-0005-0000-0000-00001C2C0000}"/>
    <cellStyle name="_x0002_urrency [0]_ " xfId="4414" xr:uid="{00000000-0005-0000-0000-00001D2C0000}"/>
    <cellStyle name="uvinh" xfId="4415" xr:uid="{00000000-0005-0000-0000-00001E2C0000}"/>
    <cellStyle name="ux_3_¼­¿ï-¾È»ê" xfId="4416" xr:uid="{00000000-0005-0000-0000-00001F2C0000}"/>
    <cellStyle name="V" xfId="11447" xr:uid="{00000000-0005-0000-0000-0000202C0000}"/>
    <cellStyle name="V_Du thau HM noi hoi dong luc " xfId="11448" xr:uid="{00000000-0005-0000-0000-0000212C0000}"/>
    <cellStyle name="V_Du thau HM noi hoi dong luc(sửa theo CV 130 CĐT) ghi dia " xfId="11449" xr:uid="{00000000-0005-0000-0000-0000222C0000}"/>
    <cellStyle name="V_Du thau HM noi hoi nha xeo trang phan sua phong" xfId="11450" xr:uid="{00000000-0005-0000-0000-0000232C0000}"/>
    <cellStyle name="V_HM moi" xfId="11451" xr:uid="{00000000-0005-0000-0000-0000242C0000}"/>
    <cellStyle name="V_Phu luc hop dong" xfId="11452" xr:uid="{00000000-0005-0000-0000-0000252C0000}"/>
    <cellStyle name="V_Phu luc hop dong nuoc thai" xfId="11453" xr:uid="{00000000-0005-0000-0000-0000262C0000}"/>
    <cellStyle name="v1" xfId="4417" xr:uid="{00000000-0005-0000-0000-0000272C0000}"/>
    <cellStyle name="Valuta (0)_CALPREZZ" xfId="11454" xr:uid="{00000000-0005-0000-0000-0000282C0000}"/>
    <cellStyle name="Valuta_ PESO ELETTR." xfId="11455" xr:uid="{00000000-0005-0000-0000-0000292C0000}"/>
    <cellStyle name="VANG1" xfId="4418" xr:uid="{00000000-0005-0000-0000-00002A2C0000}"/>
    <cellStyle name="Vidu1" xfId="11456" xr:uid="{00000000-0005-0000-0000-00002B2C0000}"/>
    <cellStyle name="viet" xfId="4419" xr:uid="{00000000-0005-0000-0000-00002C2C0000}"/>
    <cellStyle name="viet2" xfId="4420" xr:uid="{00000000-0005-0000-0000-00002D2C0000}"/>
    <cellStyle name="Vietnam 1" xfId="4421" xr:uid="{00000000-0005-0000-0000-00002E2C0000}"/>
    <cellStyle name="VLB-GTKÕ" xfId="4422" xr:uid="{00000000-0005-0000-0000-00002F2C0000}"/>
    <cellStyle name="VN new romanNormal" xfId="4423" xr:uid="{00000000-0005-0000-0000-0000302C0000}"/>
    <cellStyle name="vn time 10" xfId="4424" xr:uid="{00000000-0005-0000-0000-0000312C0000}"/>
    <cellStyle name="Vn Time 13" xfId="4425" xr:uid="{00000000-0005-0000-0000-0000322C0000}"/>
    <cellStyle name="Vn Time 14" xfId="4426" xr:uid="{00000000-0005-0000-0000-0000332C0000}"/>
    <cellStyle name="VN time new roman" xfId="4427" xr:uid="{00000000-0005-0000-0000-0000342C0000}"/>
    <cellStyle name="vn_time" xfId="11457" xr:uid="{00000000-0005-0000-0000-0000352C0000}"/>
    <cellStyle name="vnbo" xfId="4428" xr:uid="{00000000-0005-0000-0000-0000362C0000}"/>
    <cellStyle name="vnchom" xfId="11458" xr:uid="{00000000-0005-0000-0000-0000372C0000}"/>
    <cellStyle name="vntxt1" xfId="4433" xr:uid="{00000000-0005-0000-0000-0000382C0000}"/>
    <cellStyle name="vntxt2" xfId="4434" xr:uid="{00000000-0005-0000-0000-0000392C0000}"/>
    <cellStyle name="vnhead1" xfId="4429" xr:uid="{00000000-0005-0000-0000-00003A2C0000}"/>
    <cellStyle name="vnhead2" xfId="4430" xr:uid="{00000000-0005-0000-0000-00003B2C0000}"/>
    <cellStyle name="vnhead3" xfId="4431" xr:uid="{00000000-0005-0000-0000-00003C2C0000}"/>
    <cellStyle name="vnhead4" xfId="4432" xr:uid="{00000000-0005-0000-0000-00003D2C0000}"/>
    <cellStyle name="W?hrung [0]_35ERI8T2gbIEMixb4v26icuOo" xfId="11459" xr:uid="{00000000-0005-0000-0000-00003E2C0000}"/>
    <cellStyle name="W?hrung_35ERI8T2gbIEMixb4v26icuOo" xfId="11460" xr:uid="{00000000-0005-0000-0000-00003F2C0000}"/>
    <cellStyle name="W?rung [0]_laroux" xfId="11461" xr:uid="{00000000-0005-0000-0000-0000402C0000}"/>
    <cellStyle name="W?rung_laroux" xfId="11462" xr:uid="{00000000-0005-0000-0000-0000412C0000}"/>
    <cellStyle name="Währung [0]_68574_Materialbedarfsliste" xfId="4435" xr:uid="{00000000-0005-0000-0000-0000422C0000}"/>
    <cellStyle name="Währung_68574_Materialbedarfsliste" xfId="4436" xr:uid="{00000000-0005-0000-0000-0000432C0000}"/>
    <cellStyle name="Walutowy [0]_Invoices2001Slovakia" xfId="4437" xr:uid="{00000000-0005-0000-0000-0000442C0000}"/>
    <cellStyle name="Walutowy_Invoices2001Slovakia" xfId="4438" xr:uid="{00000000-0005-0000-0000-0000452C0000}"/>
    <cellStyle name="Warning Text 2" xfId="11463" xr:uid="{00000000-0005-0000-0000-0000462C0000}"/>
    <cellStyle name="wrap" xfId="4439" xr:uid="{00000000-0005-0000-0000-0000472C0000}"/>
    <cellStyle name="Wไhrung [0]_35ERI8T2gbIEMixb4v26icuOo" xfId="4440" xr:uid="{00000000-0005-0000-0000-0000482C0000}"/>
    <cellStyle name="Wไhrung_35ERI8T2gbIEMixb4v26icuOo" xfId="4441" xr:uid="{00000000-0005-0000-0000-0000492C0000}"/>
    <cellStyle name="xan1" xfId="11464" xr:uid="{00000000-0005-0000-0000-00004A2C0000}"/>
    <cellStyle name="xuan" xfId="4442" xr:uid="{00000000-0005-0000-0000-00004B2C0000}"/>
    <cellStyle name="Ý kh¸c_B¶ng 1 (2)" xfId="4443" xr:uid="{00000000-0005-0000-0000-00004C2C0000}"/>
    <cellStyle name="Обычный_biadutoan" xfId="4444" xr:uid="{00000000-0005-0000-0000-00004D2C0000}"/>
    <cellStyle name="アクセント 1_Civil work " xfId="4445" xr:uid="{00000000-0005-0000-0000-00004E2C0000}"/>
    <cellStyle name="アクセント 2_Civil work " xfId="4446" xr:uid="{00000000-0005-0000-0000-00004F2C0000}"/>
    <cellStyle name="アクセント 3_Civil work " xfId="4447" xr:uid="{00000000-0005-0000-0000-0000502C0000}"/>
    <cellStyle name="アクセント 4_Civil work " xfId="4448" xr:uid="{00000000-0005-0000-0000-0000512C0000}"/>
    <cellStyle name="アクセント 5_Civil work " xfId="4449" xr:uid="{00000000-0005-0000-0000-0000522C0000}"/>
    <cellStyle name="アクセント 6_Civil work " xfId="4450" xr:uid="{00000000-0005-0000-0000-0000532C0000}"/>
    <cellStyle name="ｳfｹBQSUM" xfId="4451" xr:uid="{00000000-0005-0000-0000-0000542C0000}"/>
    <cellStyle name="ｳfｹBQSUM(D)" xfId="4452" xr:uid="{00000000-0005-0000-0000-0000552C0000}"/>
    <cellStyle name="ｳfｹBQSUM_BQ ROHM-Genset (rev.1)" xfId="4453" xr:uid="{00000000-0005-0000-0000-0000562C0000}"/>
    <cellStyle name="タイトル_Civil work " xfId="4454" xr:uid="{00000000-0005-0000-0000-0000572C0000}"/>
    <cellStyle name="チェック セル_Civil work " xfId="4455" xr:uid="{00000000-0005-0000-0000-0000582C0000}"/>
    <cellStyle name="どちらでもない_Civil work " xfId="4456" xr:uid="{00000000-0005-0000-0000-0000592C0000}"/>
    <cellStyle name="リンク セル_Civil work " xfId="4457" xr:uid="{00000000-0005-0000-0000-00005A2C0000}"/>
    <cellStyle name="เครื่องหมายจุลภาค [0]_PLDT" xfId="11465" xr:uid="{00000000-0005-0000-0000-00005B2C0000}"/>
    <cellStyle name="เครื่องหมายจุลภาค_4144" xfId="4458" xr:uid="{00000000-0005-0000-0000-00005C2C0000}"/>
    <cellStyle name="เครื่องหมายสกุลเงิน [0]_FTC_OFFER" xfId="4459" xr:uid="{00000000-0005-0000-0000-00005D2C0000}"/>
    <cellStyle name="เครื่องหมายสกุลเงิน_FTC_OFFER" xfId="4460" xr:uid="{00000000-0005-0000-0000-00005E2C0000}"/>
    <cellStyle name="เส้นขอบขวา" xfId="4461" xr:uid="{00000000-0005-0000-0000-00005F2C0000}"/>
    <cellStyle name="–ข’่`" xfId="4462" xr:uid="{00000000-0005-0000-0000-0000602C0000}"/>
    <cellStyle name="น้บะภฒ_95" xfId="4463" xr:uid="{00000000-0005-0000-0000-0000612C0000}"/>
    <cellStyle name="ปกติ_BQ-TGT-SMT(29-Jan-02)" xfId="4464" xr:uid="{00000000-0005-0000-0000-0000622C0000}"/>
    <cellStyle name="ฤธถ [0]_95" xfId="4465" xr:uid="{00000000-0005-0000-0000-0000632C0000}"/>
    <cellStyle name="ฤธถ_95" xfId="4466" xr:uid="{00000000-0005-0000-0000-0000642C0000}"/>
    <cellStyle name="ล๋ศญ [0]_95" xfId="4467" xr:uid="{00000000-0005-0000-0000-0000652C0000}"/>
    <cellStyle name="ล๋ศญ_95" xfId="4468" xr:uid="{00000000-0005-0000-0000-0000662C0000}"/>
    <cellStyle name="วฅมุ_4ฟ๙ฝวภ๛" xfId="4469" xr:uid="{00000000-0005-0000-0000-0000672C0000}"/>
    <cellStyle name="|?ドE" xfId="11466" xr:uid="{00000000-0005-0000-0000-0000682C0000}"/>
    <cellStyle name=" [0.00]_ Att. 1- Cover" xfId="4470" xr:uid="{00000000-0005-0000-0000-0000692C0000}"/>
    <cellStyle name="_ Att. 1- Cover" xfId="4471" xr:uid="{00000000-0005-0000-0000-00006A2C0000}"/>
    <cellStyle name="?_ Att. 1- Cover" xfId="4472" xr:uid="{00000000-0005-0000-0000-00006B2C0000}"/>
    <cellStyle name="강조색1" xfId="4473" xr:uid="{00000000-0005-0000-0000-00006C2C0000}"/>
    <cellStyle name="강조색2" xfId="4474" xr:uid="{00000000-0005-0000-0000-00006D2C0000}"/>
    <cellStyle name="강조색3" xfId="4475" xr:uid="{00000000-0005-0000-0000-00006E2C0000}"/>
    <cellStyle name="강조색4" xfId="4476" xr:uid="{00000000-0005-0000-0000-00006F2C0000}"/>
    <cellStyle name="강조색5" xfId="4477" xr:uid="{00000000-0005-0000-0000-0000702C0000}"/>
    <cellStyle name="강조색6" xfId="4478" xr:uid="{00000000-0005-0000-0000-0000712C0000}"/>
    <cellStyle name="경고문" xfId="4479" xr:uid="{00000000-0005-0000-0000-0000722C0000}"/>
    <cellStyle name="계급" xfId="11467" xr:uid="{00000000-0005-0000-0000-0000732C0000}"/>
    <cellStyle name="계산" xfId="4480" xr:uid="{00000000-0005-0000-0000-0000742C0000}"/>
    <cellStyle name="고정소숫점" xfId="11468" xr:uid="{00000000-0005-0000-0000-0000752C0000}"/>
    <cellStyle name="고정출력1" xfId="11469" xr:uid="{00000000-0005-0000-0000-0000762C0000}"/>
    <cellStyle name="고정출력2" xfId="11470" xr:uid="{00000000-0005-0000-0000-0000772C0000}"/>
    <cellStyle name="공사원가계산서(조경)" xfId="11471" xr:uid="{00000000-0005-0000-0000-0000782C0000}"/>
    <cellStyle name="공종" xfId="11472" xr:uid="{00000000-0005-0000-0000-0000792C0000}"/>
    <cellStyle name="끼_x0001_?" xfId="11473" xr:uid="{00000000-0005-0000-0000-00007A2C0000}"/>
    <cellStyle name="나쁨" xfId="4481" xr:uid="{00000000-0005-0000-0000-00007B2C0000}"/>
    <cellStyle name="날짜" xfId="11474" xr:uid="{00000000-0005-0000-0000-00007C2C0000}"/>
    <cellStyle name="날짜 2" xfId="11475" xr:uid="{00000000-0005-0000-0000-00007D2C0000}"/>
    <cellStyle name="날짜,대대,기종,호기,야간,시간" xfId="11476" xr:uid="{00000000-0005-0000-0000-00007E2C0000}"/>
    <cellStyle name="내역서" xfId="11477" xr:uid="{00000000-0005-0000-0000-00007F2C0000}"/>
    <cellStyle name="네모제목" xfId="11478" xr:uid="{00000000-0005-0000-0000-0000802C0000}"/>
    <cellStyle name="단위" xfId="11479" xr:uid="{00000000-0005-0000-0000-0000812C0000}"/>
    <cellStyle name="달러" xfId="11480" xr:uid="{00000000-0005-0000-0000-0000822C0000}"/>
    <cellStyle name="뒤에 오는 하이퍼링크" xfId="11481" xr:uid="{00000000-0005-0000-0000-0000832C0000}"/>
    <cellStyle name="뒤에 오는 하이퍼링크 2" xfId="11482" xr:uid="{00000000-0005-0000-0000-0000842C0000}"/>
    <cellStyle name="똿뗦먛귟 [0.00]_PRODUCT DETAIL Q1" xfId="4482" xr:uid="{00000000-0005-0000-0000-0000852C0000}"/>
    <cellStyle name="똿뗦먛귟_PRODUCT DETAIL Q1" xfId="4483" xr:uid="{00000000-0005-0000-0000-0000862C0000}"/>
    <cellStyle name="마이너스키" xfId="11483" xr:uid="{00000000-0005-0000-0000-0000872C0000}"/>
    <cellStyle name="메모" xfId="4484" xr:uid="{00000000-0005-0000-0000-0000882C0000}"/>
    <cellStyle name="믅됞 [0.00]_PRODUCT DETAIL Q1" xfId="4485" xr:uid="{00000000-0005-0000-0000-0000892C0000}"/>
    <cellStyle name="믅됞_PRODUCT DETAIL Q1" xfId="4486" xr:uid="{00000000-0005-0000-0000-00008A2C0000}"/>
    <cellStyle name="배분" xfId="11484" xr:uid="{00000000-0005-0000-0000-00008B2C0000}"/>
    <cellStyle name="백" xfId="11485" xr:uid="{00000000-0005-0000-0000-00008C2C0000}"/>
    <cellStyle name="백 " xfId="4487" xr:uid="{00000000-0005-0000-0000-00008D2C0000}"/>
    <cellStyle name="백_우수1(변경)" xfId="11486" xr:uid="{00000000-0005-0000-0000-00008E2C0000}"/>
    <cellStyle name="백분율 [△1]" xfId="11487" xr:uid="{00000000-0005-0000-0000-00008F2C0000}"/>
    <cellStyle name="백분율 [△2]" xfId="11488" xr:uid="{00000000-0005-0000-0000-0000902C0000}"/>
    <cellStyle name="백분율 [0]" xfId="11489" xr:uid="{00000000-0005-0000-0000-0000912C0000}"/>
    <cellStyle name="백분율 [2]" xfId="11490" xr:uid="{00000000-0005-0000-0000-0000922C0000}"/>
    <cellStyle name="백분율 2" xfId="11491" xr:uid="{00000000-0005-0000-0000-0000932C0000}"/>
    <cellStyle name="백분율 2 2" xfId="11492" xr:uid="{00000000-0005-0000-0000-0000942C0000}"/>
    <cellStyle name="백분율 3" xfId="11493" xr:uid="{00000000-0005-0000-0000-0000952C0000}"/>
    <cellStyle name="백분율 3 2" xfId="11494" xr:uid="{00000000-0005-0000-0000-0000962C0000}"/>
    <cellStyle name="백분율［△1］" xfId="11495" xr:uid="{00000000-0005-0000-0000-0000972C0000}"/>
    <cellStyle name="백분율［△2］" xfId="11496" xr:uid="{00000000-0005-0000-0000-0000982C0000}"/>
    <cellStyle name="백분율_††††† " xfId="4488" xr:uid="{00000000-0005-0000-0000-0000992C0000}"/>
    <cellStyle name="보통" xfId="4489" xr:uid="{00000000-0005-0000-0000-00009A2C0000}"/>
    <cellStyle name="뷭?[BOOKSHIP" xfId="4490" xr:uid="{00000000-0005-0000-0000-00009B2C0000}"/>
    <cellStyle name="뷭?_?긚??_1" xfId="11497" xr:uid="{00000000-0005-0000-0000-00009C2C0000}"/>
    <cellStyle name="빨간색" xfId="11498" xr:uid="{00000000-0005-0000-0000-00009D2C0000}"/>
    <cellStyle name="빨강" xfId="11499" xr:uid="{00000000-0005-0000-0000-00009E2C0000}"/>
    <cellStyle name="선택영역의 가운데로" xfId="11500" xr:uid="{00000000-0005-0000-0000-00009F2C0000}"/>
    <cellStyle name="설계서" xfId="11501" xr:uid="{00000000-0005-0000-0000-0000A02C0000}"/>
    <cellStyle name="설명 텍스트" xfId="4491" xr:uid="{00000000-0005-0000-0000-0000A12C0000}"/>
    <cellStyle name="셀 확인" xfId="4492" xr:uid="{00000000-0005-0000-0000-0000A22C0000}"/>
    <cellStyle name="수량1" xfId="11502" xr:uid="{00000000-0005-0000-0000-0000A32C0000}"/>
    <cellStyle name="수목명" xfId="11503" xr:uid="{00000000-0005-0000-0000-0000A42C0000}"/>
    <cellStyle name="숫자(R)" xfId="11504" xr:uid="{00000000-0005-0000-0000-0000A52C0000}"/>
    <cellStyle name="쉼표 [0] 2" xfId="11505" xr:uid="{00000000-0005-0000-0000-0000A62C0000}"/>
    <cellStyle name="쉼표 [0] 2 2" xfId="11506" xr:uid="{00000000-0005-0000-0000-0000A72C0000}"/>
    <cellStyle name="쉼표 [0] 2 2 2" xfId="11507" xr:uid="{00000000-0005-0000-0000-0000A82C0000}"/>
    <cellStyle name="쉼표 [0] 2 3" xfId="11508" xr:uid="{00000000-0005-0000-0000-0000A92C0000}"/>
    <cellStyle name="쉼표 [0] 3" xfId="11509" xr:uid="{00000000-0005-0000-0000-0000AA2C0000}"/>
    <cellStyle name="쉼표 [0] 3 2" xfId="11510" xr:uid="{00000000-0005-0000-0000-0000AB2C0000}"/>
    <cellStyle name="쉼표 [0] 3 2 2" xfId="11511" xr:uid="{00000000-0005-0000-0000-0000AC2C0000}"/>
    <cellStyle name="쉼표 [0] 4" xfId="11512" xr:uid="{00000000-0005-0000-0000-0000AD2C0000}"/>
    <cellStyle name="쉼표 [0] 4 2" xfId="11513" xr:uid="{00000000-0005-0000-0000-0000AE2C0000}"/>
    <cellStyle name="쉼표 [0]_PCS-3~1" xfId="4493" xr:uid="{00000000-0005-0000-0000-0000AF2C0000}"/>
    <cellStyle name="쉼표 2" xfId="11514" xr:uid="{00000000-0005-0000-0000-0000B02C0000}"/>
    <cellStyle name="쉼표 2 2" xfId="11515" xr:uid="{00000000-0005-0000-0000-0000B12C0000}"/>
    <cellStyle name="쉼표_Commu(Delta)" xfId="4494" xr:uid="{00000000-0005-0000-0000-0000B22C0000}"/>
    <cellStyle name="스타일 1" xfId="11516" xr:uid="{00000000-0005-0000-0000-0000B32C0000}"/>
    <cellStyle name="시간" xfId="11517" xr:uid="{00000000-0005-0000-0000-0000B42C0000}"/>
    <cellStyle name="시간1" xfId="11518" xr:uid="{00000000-0005-0000-0000-0000B52C0000}"/>
    <cellStyle name="안건회계법인" xfId="4495" xr:uid="{00000000-0005-0000-0000-0000B62C0000}"/>
    <cellStyle name="연결된 셀" xfId="4496" xr:uid="{00000000-0005-0000-0000-0000B72C0000}"/>
    <cellStyle name="요약" xfId="4497" xr:uid="{00000000-0005-0000-0000-0000B82C0000}"/>
    <cellStyle name="요약 2" xfId="11519" xr:uid="{00000000-0005-0000-0000-0000B92C0000}"/>
    <cellStyle name="임무,목적지" xfId="11520" xr:uid="{00000000-0005-0000-0000-0000BA2C0000}"/>
    <cellStyle name="임무,목적지1" xfId="11521" xr:uid="{00000000-0005-0000-0000-0000BB2C0000}"/>
    <cellStyle name="입력" xfId="4498" xr:uid="{00000000-0005-0000-0000-0000BC2C0000}"/>
    <cellStyle name="자리수" xfId="11522" xr:uid="{00000000-0005-0000-0000-0000BD2C0000}"/>
    <cellStyle name="자리수0" xfId="11523" xr:uid="{00000000-0005-0000-0000-0000BE2C0000}"/>
    <cellStyle name="제목" xfId="4499" xr:uid="{00000000-0005-0000-0000-0000BF2C0000}"/>
    <cellStyle name="제목 1" xfId="4500" xr:uid="{00000000-0005-0000-0000-0000C02C0000}"/>
    <cellStyle name="제목 1 2" xfId="11524" xr:uid="{00000000-0005-0000-0000-0000C12C0000}"/>
    <cellStyle name="제목 2" xfId="4501" xr:uid="{00000000-0005-0000-0000-0000C22C0000}"/>
    <cellStyle name="제목 2 2" xfId="11525" xr:uid="{00000000-0005-0000-0000-0000C32C0000}"/>
    <cellStyle name="제목 3" xfId="4502" xr:uid="{00000000-0005-0000-0000-0000C42C0000}"/>
    <cellStyle name="제목 4" xfId="4503" xr:uid="{00000000-0005-0000-0000-0000C52C0000}"/>
    <cellStyle name="제목1" xfId="11526" xr:uid="{00000000-0005-0000-0000-0000C62C0000}"/>
    <cellStyle name="제목2" xfId="11527" xr:uid="{00000000-0005-0000-0000-0000C72C0000}"/>
    <cellStyle name="조종사" xfId="11528" xr:uid="{00000000-0005-0000-0000-0000C82C0000}"/>
    <cellStyle name="좋음" xfId="4504" xr:uid="{00000000-0005-0000-0000-0000C92C0000}"/>
    <cellStyle name="지정되지 않음" xfId="11529" xr:uid="{00000000-0005-0000-0000-0000CA2C0000}"/>
    <cellStyle name="지하철정렬" xfId="11530" xr:uid="{00000000-0005-0000-0000-0000CB2C0000}"/>
    <cellStyle name="출력" xfId="4505" xr:uid="{00000000-0005-0000-0000-0000CC2C0000}"/>
    <cellStyle name="콤" xfId="11531" xr:uid="{00000000-0005-0000-0000-0000CD2C0000}"/>
    <cellStyle name="콤냡?&lt;_x000f_$??: `1_1 " xfId="4506" xr:uid="{00000000-0005-0000-0000-0000CE2C0000}"/>
    <cellStyle name="콤맀_Sheet1_총괄표 (수출입) (2)" xfId="4507" xr:uid="{00000000-0005-0000-0000-0000CF2C0000}"/>
    <cellStyle name="콤마" xfId="11532" xr:uid="{00000000-0005-0000-0000-0000D02C0000}"/>
    <cellStyle name="콤마 [" xfId="11533" xr:uid="{00000000-0005-0000-0000-0000D12C0000}"/>
    <cellStyle name="콤마 [ - 유형1" xfId="4508" xr:uid="{00000000-0005-0000-0000-0000D22C0000}"/>
    <cellStyle name="콤마 [ - 유형2" xfId="4509" xr:uid="{00000000-0005-0000-0000-0000D32C0000}"/>
    <cellStyle name="콤마 [ - 유형3" xfId="4510" xr:uid="{00000000-0005-0000-0000-0000D42C0000}"/>
    <cellStyle name="콤마 [ - 유형4" xfId="4511" xr:uid="{00000000-0005-0000-0000-0000D52C0000}"/>
    <cellStyle name="콤마 [ - 유형5" xfId="4512" xr:uid="{00000000-0005-0000-0000-0000D62C0000}"/>
    <cellStyle name="콤마 [ - 유형6" xfId="4513" xr:uid="{00000000-0005-0000-0000-0000D72C0000}"/>
    <cellStyle name="콤마 [ - 유형7" xfId="4514" xr:uid="{00000000-0005-0000-0000-0000D82C0000}"/>
    <cellStyle name="콤마 [ - 유형8" xfId="4515" xr:uid="{00000000-0005-0000-0000-0000D92C0000}"/>
    <cellStyle name="콤마 [#]" xfId="11534" xr:uid="{00000000-0005-0000-0000-0000DA2C0000}"/>
    <cellStyle name="콤마 []" xfId="11535" xr:uid="{00000000-0005-0000-0000-0000DB2C0000}"/>
    <cellStyle name="콤마 [0]_  종  합  " xfId="4516" xr:uid="{00000000-0005-0000-0000-0000DC2C0000}"/>
    <cellStyle name="콤마 [2]" xfId="11536" xr:uid="{00000000-0005-0000-0000-0000DD2C0000}"/>
    <cellStyle name="콤마 [금액]" xfId="11537" xr:uid="{00000000-0005-0000-0000-0000DE2C0000}"/>
    <cellStyle name="콤마 [소수]" xfId="11538" xr:uid="{00000000-0005-0000-0000-0000DF2C0000}"/>
    <cellStyle name="콤마 [수량]" xfId="11539" xr:uid="{00000000-0005-0000-0000-0000E02C0000}"/>
    <cellStyle name="콤마 1" xfId="11540" xr:uid="{00000000-0005-0000-0000-0000E12C0000}"/>
    <cellStyle name="콤마[ ]" xfId="11541" xr:uid="{00000000-0005-0000-0000-0000E22C0000}"/>
    <cellStyle name="콤마[*]" xfId="11542" xr:uid="{00000000-0005-0000-0000-0000E32C0000}"/>
    <cellStyle name="콤마[.]" xfId="11543" xr:uid="{00000000-0005-0000-0000-0000E42C0000}"/>
    <cellStyle name="콤마[0]" xfId="11544" xr:uid="{00000000-0005-0000-0000-0000E52C0000}"/>
    <cellStyle name="콤마_  종  합  " xfId="4517" xr:uid="{00000000-0005-0000-0000-0000E62C0000}"/>
    <cellStyle name="쾰화_증컿요인 (2(_자금운쇌 " xfId="4518" xr:uid="{00000000-0005-0000-0000-0000E72C0000}"/>
    <cellStyle name="통" xfId="11545" xr:uid="{00000000-0005-0000-0000-0000E82C0000}"/>
    <cellStyle name="통화 [" xfId="11546" xr:uid="{00000000-0005-0000-0000-0000E92C0000}"/>
    <cellStyle name="통화 [0] 2" xfId="11547" xr:uid="{00000000-0005-0000-0000-0000EA2C0000}"/>
    <cellStyle name="통화 [0]_††††† " xfId="4519" xr:uid="{00000000-0005-0000-0000-0000EB2C0000}"/>
    <cellStyle name="통화_††††† " xfId="4520" xr:uid="{00000000-0005-0000-0000-0000EC2C0000}"/>
    <cellStyle name="퍼센트" xfId="11548" xr:uid="{00000000-0005-0000-0000-0000ED2C0000}"/>
    <cellStyle name="표" xfId="11549" xr:uid="{00000000-0005-0000-0000-0000EE2C0000}"/>
    <cellStyle name="표(가는선,가운데,중앙)" xfId="11550" xr:uid="{00000000-0005-0000-0000-0000EF2C0000}"/>
    <cellStyle name="표(가는선,왼쪽,중앙)" xfId="11551" xr:uid="{00000000-0005-0000-0000-0000F02C0000}"/>
    <cellStyle name="표(세로쓰기)" xfId="11552" xr:uid="{00000000-0005-0000-0000-0000F12C0000}"/>
    <cellStyle name="표10" xfId="4521" xr:uid="{00000000-0005-0000-0000-0000F22C0000}"/>
    <cellStyle name="표13" xfId="4522" xr:uid="{00000000-0005-0000-0000-0000F32C0000}"/>
    <cellStyle name="표섀_변경(최종)" xfId="4523" xr:uid="{00000000-0005-0000-0000-0000F42C0000}"/>
    <cellStyle name="표준 2" xfId="4524" xr:uid="{00000000-0005-0000-0000-0000F52C0000}"/>
    <cellStyle name="표준 2 2" xfId="11553" xr:uid="{00000000-0005-0000-0000-0000F62C0000}"/>
    <cellStyle name="표준 2 2 2" xfId="11554" xr:uid="{00000000-0005-0000-0000-0000F72C0000}"/>
    <cellStyle name="표준 2 2 2 2" xfId="11555" xr:uid="{00000000-0005-0000-0000-0000F82C0000}"/>
    <cellStyle name="표준 3" xfId="11556" xr:uid="{00000000-0005-0000-0000-0000F92C0000}"/>
    <cellStyle name="표준 4" xfId="11557" xr:uid="{00000000-0005-0000-0000-0000FA2C0000}"/>
    <cellStyle name="표준_ 97년 경영분석(안)" xfId="4525" xr:uid="{00000000-0005-0000-0000-0000FB2C0000}"/>
    <cellStyle name="표준1" xfId="11558" xr:uid="{00000000-0005-0000-0000-0000FC2C0000}"/>
    <cellStyle name="표준10" xfId="11559" xr:uid="{00000000-0005-0000-0000-0000FD2C0000}"/>
    <cellStyle name="표줠_Sheet1_1_총괄표 (수출입) (2)" xfId="4526" xr:uid="{00000000-0005-0000-0000-0000FE2C0000}"/>
    <cellStyle name="합산" xfId="11560" xr:uid="{00000000-0005-0000-0000-0000FF2C0000}"/>
    <cellStyle name="화폐기호" xfId="11561" xr:uid="{00000000-0005-0000-0000-0000002D0000}"/>
    <cellStyle name="화폐기호0" xfId="11562" xr:uid="{00000000-0005-0000-0000-0000012D0000}"/>
    <cellStyle name="一般_00Q3902REV.1" xfId="4527" xr:uid="{00000000-0005-0000-0000-0000022D0000}"/>
    <cellStyle name="下点線" xfId="11563" xr:uid="{00000000-0005-0000-0000-0000032D0000}"/>
    <cellStyle name="入力_Civil work " xfId="4528" xr:uid="{00000000-0005-0000-0000-0000042D0000}"/>
    <cellStyle name="出力_Civil work " xfId="4529" xr:uid="{00000000-0005-0000-0000-0000052D0000}"/>
    <cellStyle name="千位[0]_laroux" xfId="4530" xr:uid="{00000000-0005-0000-0000-0000062D0000}"/>
    <cellStyle name="千位_laroux" xfId="4531" xr:uid="{00000000-0005-0000-0000-0000072D0000}"/>
    <cellStyle name="千位分隔[0]_PERSONAL" xfId="4532" xr:uid="{00000000-0005-0000-0000-0000082D0000}"/>
    <cellStyle name="千位分隔_PERSONAL" xfId="4533" xr:uid="{00000000-0005-0000-0000-0000092D0000}"/>
    <cellStyle name="千分位[0]_00Q3902REV.1" xfId="4534" xr:uid="{00000000-0005-0000-0000-00000A2D0000}"/>
    <cellStyle name="千分位_00Q3902REV.1" xfId="4535" xr:uid="{00000000-0005-0000-0000-00000B2D0000}"/>
    <cellStyle name="可・ [0.00]_Bill of Quantities" xfId="11564" xr:uid="{00000000-0005-0000-0000-00000C2D0000}"/>
    <cellStyle name="可・_Bill of Quantities" xfId="11565" xr:uid="{00000000-0005-0000-0000-00000D2D0000}"/>
    <cellStyle name="妓・_・・粨禮稟" xfId="11566" xr:uid="{00000000-0005-0000-0000-00000E2D0000}"/>
    <cellStyle name="常?_laroux" xfId="4536" xr:uid="{00000000-0005-0000-0000-00000F2D0000}"/>
    <cellStyle name="常规_215" xfId="11567" xr:uid="{00000000-0005-0000-0000-0000102D0000}"/>
    <cellStyle name="悪い_Civil work " xfId="4537" xr:uid="{00000000-0005-0000-0000-0000112D0000}"/>
    <cellStyle name="未定義" xfId="4538" xr:uid="{00000000-0005-0000-0000-0000122D0000}"/>
    <cellStyle name="桁区切り [0.00] 10" xfId="11568" xr:uid="{00000000-0005-0000-0000-0000132D0000}"/>
    <cellStyle name="桁区切り [0.00] 11" xfId="11569" xr:uid="{00000000-0005-0000-0000-0000142D0000}"/>
    <cellStyle name="桁区切り [0.00] 12" xfId="11570" xr:uid="{00000000-0005-0000-0000-0000152D0000}"/>
    <cellStyle name="桁区切り [0.00] 13" xfId="11571" xr:uid="{00000000-0005-0000-0000-0000162D0000}"/>
    <cellStyle name="桁区切り [0.00] 14" xfId="11572" xr:uid="{00000000-0005-0000-0000-0000172D0000}"/>
    <cellStyle name="桁区切り [0.00] 15" xfId="11573" xr:uid="{00000000-0005-0000-0000-0000182D0000}"/>
    <cellStyle name="桁区切り [0.00] 2" xfId="11574" xr:uid="{00000000-0005-0000-0000-0000192D0000}"/>
    <cellStyle name="桁区切り [0.00] 3" xfId="11575" xr:uid="{00000000-0005-0000-0000-00001A2D0000}"/>
    <cellStyle name="桁区切り [0.00] 4" xfId="11576" xr:uid="{00000000-0005-0000-0000-00001B2D0000}"/>
    <cellStyle name="桁区切り [0.00] 5" xfId="11577" xr:uid="{00000000-0005-0000-0000-00001C2D0000}"/>
    <cellStyle name="桁区切り [0.00] 6" xfId="11578" xr:uid="{00000000-0005-0000-0000-00001D2D0000}"/>
    <cellStyle name="桁区切り [0.00] 7" xfId="11579" xr:uid="{00000000-0005-0000-0000-00001E2D0000}"/>
    <cellStyle name="桁区切り [0.00] 8" xfId="11580" xr:uid="{00000000-0005-0000-0000-00001F2D0000}"/>
    <cellStyle name="桁区切り [0.00] 9" xfId="11581" xr:uid="{00000000-0005-0000-0000-0000202D0000}"/>
    <cellStyle name="桁区切り [0.00]_１１月価格表" xfId="11582" xr:uid="{00000000-0005-0000-0000-0000212D0000}"/>
    <cellStyle name="桁区切り 10" xfId="11583" xr:uid="{00000000-0005-0000-0000-0000222D0000}"/>
    <cellStyle name="桁区切り 100" xfId="11584" xr:uid="{00000000-0005-0000-0000-0000232D0000}"/>
    <cellStyle name="桁区切り 101" xfId="11585" xr:uid="{00000000-0005-0000-0000-0000242D0000}"/>
    <cellStyle name="桁区切り 102" xfId="11586" xr:uid="{00000000-0005-0000-0000-0000252D0000}"/>
    <cellStyle name="桁区切り 103" xfId="11587" xr:uid="{00000000-0005-0000-0000-0000262D0000}"/>
    <cellStyle name="桁区切り 104" xfId="11588" xr:uid="{00000000-0005-0000-0000-0000272D0000}"/>
    <cellStyle name="桁区切り 105" xfId="11589" xr:uid="{00000000-0005-0000-0000-0000282D0000}"/>
    <cellStyle name="桁区切り 106" xfId="11590" xr:uid="{00000000-0005-0000-0000-0000292D0000}"/>
    <cellStyle name="桁区切り 107" xfId="11591" xr:uid="{00000000-0005-0000-0000-00002A2D0000}"/>
    <cellStyle name="桁区切り 109" xfId="11592" xr:uid="{00000000-0005-0000-0000-00002B2D0000}"/>
    <cellStyle name="桁区切り 11" xfId="11593" xr:uid="{00000000-0005-0000-0000-00002C2D0000}"/>
    <cellStyle name="桁区切り 110" xfId="11594" xr:uid="{00000000-0005-0000-0000-00002D2D0000}"/>
    <cellStyle name="桁区切り 111" xfId="11595" xr:uid="{00000000-0005-0000-0000-00002E2D0000}"/>
    <cellStyle name="桁区切り 12" xfId="11596" xr:uid="{00000000-0005-0000-0000-00002F2D0000}"/>
    <cellStyle name="桁区切り 13" xfId="11597" xr:uid="{00000000-0005-0000-0000-0000302D0000}"/>
    <cellStyle name="桁区切り 15" xfId="11598" xr:uid="{00000000-0005-0000-0000-0000312D0000}"/>
    <cellStyle name="桁区切り 153" xfId="11599" xr:uid="{00000000-0005-0000-0000-0000322D0000}"/>
    <cellStyle name="桁区切り 154" xfId="11600" xr:uid="{00000000-0005-0000-0000-0000332D0000}"/>
    <cellStyle name="桁区切り 155" xfId="11601" xr:uid="{00000000-0005-0000-0000-0000342D0000}"/>
    <cellStyle name="桁区切り 156" xfId="11602" xr:uid="{00000000-0005-0000-0000-0000352D0000}"/>
    <cellStyle name="桁区切り 157" xfId="11603" xr:uid="{00000000-0005-0000-0000-0000362D0000}"/>
    <cellStyle name="桁区切り 158" xfId="11604" xr:uid="{00000000-0005-0000-0000-0000372D0000}"/>
    <cellStyle name="桁区切り 16" xfId="11605" xr:uid="{00000000-0005-0000-0000-0000382D0000}"/>
    <cellStyle name="桁区切り 161" xfId="11606" xr:uid="{00000000-0005-0000-0000-0000392D0000}"/>
    <cellStyle name="桁区切り 162" xfId="11607" xr:uid="{00000000-0005-0000-0000-00003A2D0000}"/>
    <cellStyle name="桁区切り 167" xfId="11608" xr:uid="{00000000-0005-0000-0000-00003B2D0000}"/>
    <cellStyle name="桁区切り 168" xfId="11609" xr:uid="{00000000-0005-0000-0000-00003C2D0000}"/>
    <cellStyle name="桁区切り 169" xfId="11610" xr:uid="{00000000-0005-0000-0000-00003D2D0000}"/>
    <cellStyle name="桁区切り 17" xfId="11611" xr:uid="{00000000-0005-0000-0000-00003E2D0000}"/>
    <cellStyle name="桁区切り 170" xfId="11612" xr:uid="{00000000-0005-0000-0000-00003F2D0000}"/>
    <cellStyle name="桁区切り 174" xfId="11613" xr:uid="{00000000-0005-0000-0000-0000402D0000}"/>
    <cellStyle name="桁区切り 175" xfId="11614" xr:uid="{00000000-0005-0000-0000-0000412D0000}"/>
    <cellStyle name="桁区切り 176" xfId="11615" xr:uid="{00000000-0005-0000-0000-0000422D0000}"/>
    <cellStyle name="桁区切り 177" xfId="11616" xr:uid="{00000000-0005-0000-0000-0000432D0000}"/>
    <cellStyle name="桁区切り 178" xfId="11617" xr:uid="{00000000-0005-0000-0000-0000442D0000}"/>
    <cellStyle name="桁区切り 179" xfId="11618" xr:uid="{00000000-0005-0000-0000-0000452D0000}"/>
    <cellStyle name="桁区切り 18" xfId="11619" xr:uid="{00000000-0005-0000-0000-0000462D0000}"/>
    <cellStyle name="桁区切り 180" xfId="11620" xr:uid="{00000000-0005-0000-0000-0000472D0000}"/>
    <cellStyle name="桁区切り 181" xfId="11621" xr:uid="{00000000-0005-0000-0000-0000482D0000}"/>
    <cellStyle name="桁区切り 182" xfId="11622" xr:uid="{00000000-0005-0000-0000-0000492D0000}"/>
    <cellStyle name="桁区切り 183" xfId="11623" xr:uid="{00000000-0005-0000-0000-00004A2D0000}"/>
    <cellStyle name="桁区切り 184" xfId="11624" xr:uid="{00000000-0005-0000-0000-00004B2D0000}"/>
    <cellStyle name="桁区切り 185" xfId="11625" xr:uid="{00000000-0005-0000-0000-00004C2D0000}"/>
    <cellStyle name="桁区切り 186" xfId="11626" xr:uid="{00000000-0005-0000-0000-00004D2D0000}"/>
    <cellStyle name="桁区切り 187" xfId="11627" xr:uid="{00000000-0005-0000-0000-00004E2D0000}"/>
    <cellStyle name="桁区切り 188" xfId="11628" xr:uid="{00000000-0005-0000-0000-00004F2D0000}"/>
    <cellStyle name="桁区切り 189" xfId="11629" xr:uid="{00000000-0005-0000-0000-0000502D0000}"/>
    <cellStyle name="桁区切り 190" xfId="11630" xr:uid="{00000000-0005-0000-0000-0000512D0000}"/>
    <cellStyle name="桁区切り 191" xfId="11631" xr:uid="{00000000-0005-0000-0000-0000522D0000}"/>
    <cellStyle name="桁区切り 192" xfId="11632" xr:uid="{00000000-0005-0000-0000-0000532D0000}"/>
    <cellStyle name="桁区切り 193" xfId="11633" xr:uid="{00000000-0005-0000-0000-0000542D0000}"/>
    <cellStyle name="桁区切り 194" xfId="11634" xr:uid="{00000000-0005-0000-0000-0000552D0000}"/>
    <cellStyle name="桁区切り 195" xfId="11635" xr:uid="{00000000-0005-0000-0000-0000562D0000}"/>
    <cellStyle name="桁区切り 196" xfId="11636" xr:uid="{00000000-0005-0000-0000-0000572D0000}"/>
    <cellStyle name="桁区切り 197" xfId="11637" xr:uid="{00000000-0005-0000-0000-0000582D0000}"/>
    <cellStyle name="桁区切り 198" xfId="11638" xr:uid="{00000000-0005-0000-0000-0000592D0000}"/>
    <cellStyle name="桁区切り 199" xfId="11639" xr:uid="{00000000-0005-0000-0000-00005A2D0000}"/>
    <cellStyle name="桁区切り 2" xfId="11640" xr:uid="{00000000-0005-0000-0000-00005B2D0000}"/>
    <cellStyle name="桁区切り 200" xfId="11641" xr:uid="{00000000-0005-0000-0000-00005C2D0000}"/>
    <cellStyle name="桁区切り 201" xfId="11642" xr:uid="{00000000-0005-0000-0000-00005D2D0000}"/>
    <cellStyle name="桁区切り 202" xfId="11643" xr:uid="{00000000-0005-0000-0000-00005E2D0000}"/>
    <cellStyle name="桁区切り 203" xfId="11644" xr:uid="{00000000-0005-0000-0000-00005F2D0000}"/>
    <cellStyle name="桁区切り 204" xfId="11645" xr:uid="{00000000-0005-0000-0000-0000602D0000}"/>
    <cellStyle name="桁区切り 205" xfId="11646" xr:uid="{00000000-0005-0000-0000-0000612D0000}"/>
    <cellStyle name="桁区切り 206" xfId="11647" xr:uid="{00000000-0005-0000-0000-0000622D0000}"/>
    <cellStyle name="桁区切り 207" xfId="11648" xr:uid="{00000000-0005-0000-0000-0000632D0000}"/>
    <cellStyle name="桁区切り 208" xfId="11649" xr:uid="{00000000-0005-0000-0000-0000642D0000}"/>
    <cellStyle name="桁区切り 209" xfId="11650" xr:uid="{00000000-0005-0000-0000-0000652D0000}"/>
    <cellStyle name="桁区切り 210" xfId="11651" xr:uid="{00000000-0005-0000-0000-0000662D0000}"/>
    <cellStyle name="桁区切り 211" xfId="11652" xr:uid="{00000000-0005-0000-0000-0000672D0000}"/>
    <cellStyle name="桁区切り 212" xfId="11653" xr:uid="{00000000-0005-0000-0000-0000682D0000}"/>
    <cellStyle name="桁区切り 213" xfId="11654" xr:uid="{00000000-0005-0000-0000-0000692D0000}"/>
    <cellStyle name="桁区切り 214" xfId="11655" xr:uid="{00000000-0005-0000-0000-00006A2D0000}"/>
    <cellStyle name="桁区切り 215" xfId="11656" xr:uid="{00000000-0005-0000-0000-00006B2D0000}"/>
    <cellStyle name="桁区切り 216" xfId="11657" xr:uid="{00000000-0005-0000-0000-00006C2D0000}"/>
    <cellStyle name="桁区切り 219" xfId="11658" xr:uid="{00000000-0005-0000-0000-00006D2D0000}"/>
    <cellStyle name="桁区切り 220" xfId="11659" xr:uid="{00000000-0005-0000-0000-00006E2D0000}"/>
    <cellStyle name="桁区切り 221" xfId="11660" xr:uid="{00000000-0005-0000-0000-00006F2D0000}"/>
    <cellStyle name="桁区切り 222" xfId="11661" xr:uid="{00000000-0005-0000-0000-0000702D0000}"/>
    <cellStyle name="桁区切り 223" xfId="11662" xr:uid="{00000000-0005-0000-0000-0000712D0000}"/>
    <cellStyle name="桁区切り 224" xfId="11663" xr:uid="{00000000-0005-0000-0000-0000722D0000}"/>
    <cellStyle name="桁区切り 225" xfId="11664" xr:uid="{00000000-0005-0000-0000-0000732D0000}"/>
    <cellStyle name="桁区切り 226" xfId="11665" xr:uid="{00000000-0005-0000-0000-0000742D0000}"/>
    <cellStyle name="桁区切り 227" xfId="11666" xr:uid="{00000000-0005-0000-0000-0000752D0000}"/>
    <cellStyle name="桁区切り 228" xfId="11667" xr:uid="{00000000-0005-0000-0000-0000762D0000}"/>
    <cellStyle name="桁区切り 229" xfId="11668" xr:uid="{00000000-0005-0000-0000-0000772D0000}"/>
    <cellStyle name="桁区切り 230" xfId="11669" xr:uid="{00000000-0005-0000-0000-0000782D0000}"/>
    <cellStyle name="桁区切り 3" xfId="11670" xr:uid="{00000000-0005-0000-0000-0000792D0000}"/>
    <cellStyle name="桁区切り 3 2" xfId="11671" xr:uid="{00000000-0005-0000-0000-00007A2D0000}"/>
    <cellStyle name="桁区切り 4" xfId="11672" xr:uid="{00000000-0005-0000-0000-00007B2D0000}"/>
    <cellStyle name="桁区切り 4 2" xfId="11673" xr:uid="{00000000-0005-0000-0000-00007C2D0000}"/>
    <cellStyle name="桁区切り 5" xfId="11674" xr:uid="{00000000-0005-0000-0000-00007D2D0000}"/>
    <cellStyle name="桁区切り 6" xfId="11675" xr:uid="{00000000-0005-0000-0000-00007E2D0000}"/>
    <cellStyle name="桁区切り 60" xfId="11676" xr:uid="{00000000-0005-0000-0000-00007F2D0000}"/>
    <cellStyle name="桁区切り 61" xfId="11677" xr:uid="{00000000-0005-0000-0000-0000802D0000}"/>
    <cellStyle name="桁区切り 62" xfId="11678" xr:uid="{00000000-0005-0000-0000-0000812D0000}"/>
    <cellStyle name="桁区切り 63" xfId="11679" xr:uid="{00000000-0005-0000-0000-0000822D0000}"/>
    <cellStyle name="桁区切り 64" xfId="11680" xr:uid="{00000000-0005-0000-0000-0000832D0000}"/>
    <cellStyle name="桁区切り 65" xfId="11681" xr:uid="{00000000-0005-0000-0000-0000842D0000}"/>
    <cellStyle name="桁区切り 67" xfId="11682" xr:uid="{00000000-0005-0000-0000-0000852D0000}"/>
    <cellStyle name="桁区切り 69" xfId="11683" xr:uid="{00000000-0005-0000-0000-0000862D0000}"/>
    <cellStyle name="桁区切り 7" xfId="11684" xr:uid="{00000000-0005-0000-0000-0000872D0000}"/>
    <cellStyle name="桁区切り 71" xfId="11685" xr:uid="{00000000-0005-0000-0000-0000882D0000}"/>
    <cellStyle name="桁区切り 72" xfId="11686" xr:uid="{00000000-0005-0000-0000-0000892D0000}"/>
    <cellStyle name="桁区切り 74" xfId="11687" xr:uid="{00000000-0005-0000-0000-00008A2D0000}"/>
    <cellStyle name="桁区切り 75" xfId="11688" xr:uid="{00000000-0005-0000-0000-00008B2D0000}"/>
    <cellStyle name="桁区切り 76" xfId="11689" xr:uid="{00000000-0005-0000-0000-00008C2D0000}"/>
    <cellStyle name="桁区切り 77" xfId="11690" xr:uid="{00000000-0005-0000-0000-00008D2D0000}"/>
    <cellStyle name="桁区切り 78" xfId="11691" xr:uid="{00000000-0005-0000-0000-00008E2D0000}"/>
    <cellStyle name="桁区切り 79" xfId="11692" xr:uid="{00000000-0005-0000-0000-00008F2D0000}"/>
    <cellStyle name="桁区切り 8" xfId="11693" xr:uid="{00000000-0005-0000-0000-0000902D0000}"/>
    <cellStyle name="桁区切り 80" xfId="11694" xr:uid="{00000000-0005-0000-0000-0000912D0000}"/>
    <cellStyle name="桁区切り 81" xfId="11695" xr:uid="{00000000-0005-0000-0000-0000922D0000}"/>
    <cellStyle name="桁区切り 82" xfId="11696" xr:uid="{00000000-0005-0000-0000-0000932D0000}"/>
    <cellStyle name="桁区切り 83" xfId="11697" xr:uid="{00000000-0005-0000-0000-0000942D0000}"/>
    <cellStyle name="桁区切り 9" xfId="11698" xr:uid="{00000000-0005-0000-0000-0000952D0000}"/>
    <cellStyle name="桁区切り 95" xfId="11699" xr:uid="{00000000-0005-0000-0000-0000962D0000}"/>
    <cellStyle name="桁区切り 98" xfId="11700" xr:uid="{00000000-0005-0000-0000-0000972D0000}"/>
    <cellStyle name="桁区切り 99" xfId="11701" xr:uid="{00000000-0005-0000-0000-0000982D0000}"/>
    <cellStyle name="桁区切り_02 見積内訳・比較表1115" xfId="4539" xr:uid="{00000000-0005-0000-0000-0000992D0000}"/>
    <cellStyle name="桁蟻唇Ｆ [0.00]_・拶・表紙・剖次" xfId="4540" xr:uid="{00000000-0005-0000-0000-00009A2D0000}"/>
    <cellStyle name="桁蟻唇Ｆ_・拶・表紙・剖次" xfId="4541" xr:uid="{00000000-0005-0000-0000-00009B2D0000}"/>
    <cellStyle name="標準 10" xfId="11702" xr:uid="{00000000-0005-0000-0000-00009C2D0000}"/>
    <cellStyle name="標準 100" xfId="11703" xr:uid="{00000000-0005-0000-0000-00009D2D0000}"/>
    <cellStyle name="標準 101" xfId="11704" xr:uid="{00000000-0005-0000-0000-00009E2D0000}"/>
    <cellStyle name="標準 102" xfId="11705" xr:uid="{00000000-0005-0000-0000-00009F2D0000}"/>
    <cellStyle name="標準 103" xfId="11706" xr:uid="{00000000-0005-0000-0000-0000A02D0000}"/>
    <cellStyle name="標準 104" xfId="11707" xr:uid="{00000000-0005-0000-0000-0000A12D0000}"/>
    <cellStyle name="標準 105" xfId="11708" xr:uid="{00000000-0005-0000-0000-0000A22D0000}"/>
    <cellStyle name="標準 106" xfId="11709" xr:uid="{00000000-0005-0000-0000-0000A32D0000}"/>
    <cellStyle name="標準 107" xfId="11710" xr:uid="{00000000-0005-0000-0000-0000A42D0000}"/>
    <cellStyle name="標準 108" xfId="11711" xr:uid="{00000000-0005-0000-0000-0000A52D0000}"/>
    <cellStyle name="標準 109" xfId="11712" xr:uid="{00000000-0005-0000-0000-0000A62D0000}"/>
    <cellStyle name="標準 11" xfId="11713" xr:uid="{00000000-0005-0000-0000-0000A72D0000}"/>
    <cellStyle name="標準 110" xfId="11714" xr:uid="{00000000-0005-0000-0000-0000A82D0000}"/>
    <cellStyle name="標準 111" xfId="11715" xr:uid="{00000000-0005-0000-0000-0000A92D0000}"/>
    <cellStyle name="標準 112" xfId="11716" xr:uid="{00000000-0005-0000-0000-0000AA2D0000}"/>
    <cellStyle name="標準 113" xfId="11717" xr:uid="{00000000-0005-0000-0000-0000AB2D0000}"/>
    <cellStyle name="標準 114" xfId="11718" xr:uid="{00000000-0005-0000-0000-0000AC2D0000}"/>
    <cellStyle name="標準 115" xfId="11719" xr:uid="{00000000-0005-0000-0000-0000AD2D0000}"/>
    <cellStyle name="標準 116" xfId="11720" xr:uid="{00000000-0005-0000-0000-0000AE2D0000}"/>
    <cellStyle name="標準 117" xfId="11721" xr:uid="{00000000-0005-0000-0000-0000AF2D0000}"/>
    <cellStyle name="標準 118" xfId="11722" xr:uid="{00000000-0005-0000-0000-0000B02D0000}"/>
    <cellStyle name="標準 119" xfId="11723" xr:uid="{00000000-0005-0000-0000-0000B12D0000}"/>
    <cellStyle name="標準 12" xfId="11724" xr:uid="{00000000-0005-0000-0000-0000B22D0000}"/>
    <cellStyle name="標準 120" xfId="11725" xr:uid="{00000000-0005-0000-0000-0000B32D0000}"/>
    <cellStyle name="標準 121" xfId="11726" xr:uid="{00000000-0005-0000-0000-0000B42D0000}"/>
    <cellStyle name="標準 122" xfId="11727" xr:uid="{00000000-0005-0000-0000-0000B52D0000}"/>
    <cellStyle name="標準 123" xfId="11728" xr:uid="{00000000-0005-0000-0000-0000B62D0000}"/>
    <cellStyle name="標準 124" xfId="11729" xr:uid="{00000000-0005-0000-0000-0000B72D0000}"/>
    <cellStyle name="標準 125" xfId="11730" xr:uid="{00000000-0005-0000-0000-0000B82D0000}"/>
    <cellStyle name="標準 126" xfId="11731" xr:uid="{00000000-0005-0000-0000-0000B92D0000}"/>
    <cellStyle name="標準 127" xfId="11732" xr:uid="{00000000-0005-0000-0000-0000BA2D0000}"/>
    <cellStyle name="標準 128" xfId="11733" xr:uid="{00000000-0005-0000-0000-0000BB2D0000}"/>
    <cellStyle name="標準 129" xfId="11734" xr:uid="{00000000-0005-0000-0000-0000BC2D0000}"/>
    <cellStyle name="標準 13" xfId="11735" xr:uid="{00000000-0005-0000-0000-0000BD2D0000}"/>
    <cellStyle name="標準 130" xfId="11736" xr:uid="{00000000-0005-0000-0000-0000BE2D0000}"/>
    <cellStyle name="標準 131" xfId="11737" xr:uid="{00000000-0005-0000-0000-0000BF2D0000}"/>
    <cellStyle name="標準 132" xfId="11738" xr:uid="{00000000-0005-0000-0000-0000C02D0000}"/>
    <cellStyle name="標準 133" xfId="11739" xr:uid="{00000000-0005-0000-0000-0000C12D0000}"/>
    <cellStyle name="標準 134" xfId="11740" xr:uid="{00000000-0005-0000-0000-0000C22D0000}"/>
    <cellStyle name="標準 135" xfId="11741" xr:uid="{00000000-0005-0000-0000-0000C32D0000}"/>
    <cellStyle name="標準 136" xfId="11742" xr:uid="{00000000-0005-0000-0000-0000C42D0000}"/>
    <cellStyle name="標準 14" xfId="11743" xr:uid="{00000000-0005-0000-0000-0000C52D0000}"/>
    <cellStyle name="標準 142" xfId="11744" xr:uid="{00000000-0005-0000-0000-0000C62D0000}"/>
    <cellStyle name="標準 143" xfId="11745" xr:uid="{00000000-0005-0000-0000-0000C72D0000}"/>
    <cellStyle name="標準 146" xfId="11746" xr:uid="{00000000-0005-0000-0000-0000C82D0000}"/>
    <cellStyle name="標準 147" xfId="11747" xr:uid="{00000000-0005-0000-0000-0000C92D0000}"/>
    <cellStyle name="標準 148" xfId="11748" xr:uid="{00000000-0005-0000-0000-0000CA2D0000}"/>
    <cellStyle name="標準 149" xfId="11749" xr:uid="{00000000-0005-0000-0000-0000CB2D0000}"/>
    <cellStyle name="標準 15" xfId="11750" xr:uid="{00000000-0005-0000-0000-0000CC2D0000}"/>
    <cellStyle name="標準 155" xfId="11751" xr:uid="{00000000-0005-0000-0000-0000CD2D0000}"/>
    <cellStyle name="標準 156" xfId="11752" xr:uid="{00000000-0005-0000-0000-0000CE2D0000}"/>
    <cellStyle name="標準 16" xfId="11753" xr:uid="{00000000-0005-0000-0000-0000CF2D0000}"/>
    <cellStyle name="標準 17" xfId="11754" xr:uid="{00000000-0005-0000-0000-0000D02D0000}"/>
    <cellStyle name="標準 18" xfId="11755" xr:uid="{00000000-0005-0000-0000-0000D12D0000}"/>
    <cellStyle name="標準 183" xfId="11756" xr:uid="{00000000-0005-0000-0000-0000D22D0000}"/>
    <cellStyle name="標準 184" xfId="11757" xr:uid="{00000000-0005-0000-0000-0000D32D0000}"/>
    <cellStyle name="標準 19" xfId="11758" xr:uid="{00000000-0005-0000-0000-0000D42D0000}"/>
    <cellStyle name="標準 2" xfId="11759" xr:uid="{00000000-0005-0000-0000-0000D52D0000}"/>
    <cellStyle name="標準 2 2" xfId="11760" xr:uid="{00000000-0005-0000-0000-0000D62D0000}"/>
    <cellStyle name="標準 20" xfId="11761" xr:uid="{00000000-0005-0000-0000-0000D72D0000}"/>
    <cellStyle name="標準 200" xfId="11762" xr:uid="{00000000-0005-0000-0000-0000D82D0000}"/>
    <cellStyle name="標準 201" xfId="11763" xr:uid="{00000000-0005-0000-0000-0000D92D0000}"/>
    <cellStyle name="標準 21" xfId="11764" xr:uid="{00000000-0005-0000-0000-0000DA2D0000}"/>
    <cellStyle name="標準 22" xfId="11765" xr:uid="{00000000-0005-0000-0000-0000DB2D0000}"/>
    <cellStyle name="標準 23" xfId="11766" xr:uid="{00000000-0005-0000-0000-0000DC2D0000}"/>
    <cellStyle name="標準 24" xfId="11767" xr:uid="{00000000-0005-0000-0000-0000DD2D0000}"/>
    <cellStyle name="標準 25" xfId="11768" xr:uid="{00000000-0005-0000-0000-0000DE2D0000}"/>
    <cellStyle name="標準 26" xfId="11769" xr:uid="{00000000-0005-0000-0000-0000DF2D0000}"/>
    <cellStyle name="標準 27" xfId="11770" xr:uid="{00000000-0005-0000-0000-0000E02D0000}"/>
    <cellStyle name="標準 28" xfId="11771" xr:uid="{00000000-0005-0000-0000-0000E12D0000}"/>
    <cellStyle name="標準 29" xfId="11772" xr:uid="{00000000-0005-0000-0000-0000E22D0000}"/>
    <cellStyle name="標準 3" xfId="11773" xr:uid="{00000000-0005-0000-0000-0000E32D0000}"/>
    <cellStyle name="標準 3 2" xfId="11774" xr:uid="{00000000-0005-0000-0000-0000E42D0000}"/>
    <cellStyle name="標準 3 2 2" xfId="11775" xr:uid="{00000000-0005-0000-0000-0000E52D0000}"/>
    <cellStyle name="標準 30" xfId="11776" xr:uid="{00000000-0005-0000-0000-0000E62D0000}"/>
    <cellStyle name="標準 31" xfId="11777" xr:uid="{00000000-0005-0000-0000-0000E72D0000}"/>
    <cellStyle name="標準 32" xfId="11778" xr:uid="{00000000-0005-0000-0000-0000E82D0000}"/>
    <cellStyle name="標準 33" xfId="11779" xr:uid="{00000000-0005-0000-0000-0000E92D0000}"/>
    <cellStyle name="標準 34" xfId="11780" xr:uid="{00000000-0005-0000-0000-0000EA2D0000}"/>
    <cellStyle name="標準 35" xfId="11781" xr:uid="{00000000-0005-0000-0000-0000EB2D0000}"/>
    <cellStyle name="標準 36" xfId="11782" xr:uid="{00000000-0005-0000-0000-0000EC2D0000}"/>
    <cellStyle name="標準 37" xfId="11783" xr:uid="{00000000-0005-0000-0000-0000ED2D0000}"/>
    <cellStyle name="標準 38" xfId="11784" xr:uid="{00000000-0005-0000-0000-0000EE2D0000}"/>
    <cellStyle name="標準 39" xfId="11785" xr:uid="{00000000-0005-0000-0000-0000EF2D0000}"/>
    <cellStyle name="標準 4" xfId="11786" xr:uid="{00000000-0005-0000-0000-0000F02D0000}"/>
    <cellStyle name="標準 40" xfId="11787" xr:uid="{00000000-0005-0000-0000-0000F12D0000}"/>
    <cellStyle name="標準 41" xfId="11788" xr:uid="{00000000-0005-0000-0000-0000F22D0000}"/>
    <cellStyle name="標準 42" xfId="11789" xr:uid="{00000000-0005-0000-0000-0000F32D0000}"/>
    <cellStyle name="標準 43" xfId="11790" xr:uid="{00000000-0005-0000-0000-0000F42D0000}"/>
    <cellStyle name="標準 44" xfId="11791" xr:uid="{00000000-0005-0000-0000-0000F52D0000}"/>
    <cellStyle name="標準 45" xfId="11792" xr:uid="{00000000-0005-0000-0000-0000F62D0000}"/>
    <cellStyle name="標準 46" xfId="11793" xr:uid="{00000000-0005-0000-0000-0000F72D0000}"/>
    <cellStyle name="標準 47" xfId="11794" xr:uid="{00000000-0005-0000-0000-0000F82D0000}"/>
    <cellStyle name="標準 48" xfId="11795" xr:uid="{00000000-0005-0000-0000-0000F92D0000}"/>
    <cellStyle name="標準 49" xfId="11796" xr:uid="{00000000-0005-0000-0000-0000FA2D0000}"/>
    <cellStyle name="標準 5" xfId="11797" xr:uid="{00000000-0005-0000-0000-0000FB2D0000}"/>
    <cellStyle name="標準 50" xfId="11798" xr:uid="{00000000-0005-0000-0000-0000FC2D0000}"/>
    <cellStyle name="標準 51" xfId="11799" xr:uid="{00000000-0005-0000-0000-0000FD2D0000}"/>
    <cellStyle name="標準 52" xfId="11800" xr:uid="{00000000-0005-0000-0000-0000FE2D0000}"/>
    <cellStyle name="標準 53" xfId="11801" xr:uid="{00000000-0005-0000-0000-0000FF2D0000}"/>
    <cellStyle name="標準 54" xfId="11802" xr:uid="{00000000-0005-0000-0000-0000002E0000}"/>
    <cellStyle name="標準 55" xfId="11803" xr:uid="{00000000-0005-0000-0000-0000012E0000}"/>
    <cellStyle name="標準 56" xfId="11804" xr:uid="{00000000-0005-0000-0000-0000022E0000}"/>
    <cellStyle name="標準 57" xfId="11805" xr:uid="{00000000-0005-0000-0000-0000032E0000}"/>
    <cellStyle name="標準 58" xfId="11806" xr:uid="{00000000-0005-0000-0000-0000042E0000}"/>
    <cellStyle name="標準 59" xfId="11807" xr:uid="{00000000-0005-0000-0000-0000052E0000}"/>
    <cellStyle name="標準 6" xfId="11808" xr:uid="{00000000-0005-0000-0000-0000062E0000}"/>
    <cellStyle name="標準 60" xfId="11809" xr:uid="{00000000-0005-0000-0000-0000072E0000}"/>
    <cellStyle name="標準 61" xfId="11810" xr:uid="{00000000-0005-0000-0000-0000082E0000}"/>
    <cellStyle name="標準 62" xfId="11811" xr:uid="{00000000-0005-0000-0000-0000092E0000}"/>
    <cellStyle name="標準 63" xfId="11812" xr:uid="{00000000-0005-0000-0000-00000A2E0000}"/>
    <cellStyle name="標準 64" xfId="11813" xr:uid="{00000000-0005-0000-0000-00000B2E0000}"/>
    <cellStyle name="標準 65" xfId="11814" xr:uid="{00000000-0005-0000-0000-00000C2E0000}"/>
    <cellStyle name="標準 66" xfId="11815" xr:uid="{00000000-0005-0000-0000-00000D2E0000}"/>
    <cellStyle name="標準 67" xfId="11816" xr:uid="{00000000-0005-0000-0000-00000E2E0000}"/>
    <cellStyle name="標準 68" xfId="11817" xr:uid="{00000000-0005-0000-0000-00000F2E0000}"/>
    <cellStyle name="標準 69" xfId="11818" xr:uid="{00000000-0005-0000-0000-0000102E0000}"/>
    <cellStyle name="標準 7" xfId="11819" xr:uid="{00000000-0005-0000-0000-0000112E0000}"/>
    <cellStyle name="標準 70" xfId="11820" xr:uid="{00000000-0005-0000-0000-0000122E0000}"/>
    <cellStyle name="標準 71" xfId="11821" xr:uid="{00000000-0005-0000-0000-0000132E0000}"/>
    <cellStyle name="標準 72" xfId="11822" xr:uid="{00000000-0005-0000-0000-0000142E0000}"/>
    <cellStyle name="標準 73" xfId="11823" xr:uid="{00000000-0005-0000-0000-0000152E0000}"/>
    <cellStyle name="標準 74" xfId="11824" xr:uid="{00000000-0005-0000-0000-0000162E0000}"/>
    <cellStyle name="標準 75" xfId="4542" xr:uid="{00000000-0005-0000-0000-0000172E0000}"/>
    <cellStyle name="標準 76" xfId="11825" xr:uid="{00000000-0005-0000-0000-0000182E0000}"/>
    <cellStyle name="標準 77" xfId="11826" xr:uid="{00000000-0005-0000-0000-0000192E0000}"/>
    <cellStyle name="標準 78" xfId="11827" xr:uid="{00000000-0005-0000-0000-00001A2E0000}"/>
    <cellStyle name="標準 79" xfId="11828" xr:uid="{00000000-0005-0000-0000-00001B2E0000}"/>
    <cellStyle name="標準 8" xfId="11829" xr:uid="{00000000-0005-0000-0000-00001C2E0000}"/>
    <cellStyle name="標準 80" xfId="11830" xr:uid="{00000000-0005-0000-0000-00001D2E0000}"/>
    <cellStyle name="標準 81" xfId="11831" xr:uid="{00000000-0005-0000-0000-00001E2E0000}"/>
    <cellStyle name="標準 82" xfId="11832" xr:uid="{00000000-0005-0000-0000-00001F2E0000}"/>
    <cellStyle name="標準 83" xfId="11833" xr:uid="{00000000-0005-0000-0000-0000202E0000}"/>
    <cellStyle name="標準 84" xfId="11834" xr:uid="{00000000-0005-0000-0000-0000212E0000}"/>
    <cellStyle name="標準 85" xfId="11835" xr:uid="{00000000-0005-0000-0000-0000222E0000}"/>
    <cellStyle name="標準 86" xfId="11836" xr:uid="{00000000-0005-0000-0000-0000232E0000}"/>
    <cellStyle name="標準 87" xfId="11837" xr:uid="{00000000-0005-0000-0000-0000242E0000}"/>
    <cellStyle name="標準 88" xfId="11838" xr:uid="{00000000-0005-0000-0000-0000252E0000}"/>
    <cellStyle name="標準 89" xfId="11839" xr:uid="{00000000-0005-0000-0000-0000262E0000}"/>
    <cellStyle name="標準 9" xfId="11840" xr:uid="{00000000-0005-0000-0000-0000272E0000}"/>
    <cellStyle name="標準 90" xfId="11841" xr:uid="{00000000-0005-0000-0000-0000282E0000}"/>
    <cellStyle name="標準 91" xfId="11842" xr:uid="{00000000-0005-0000-0000-0000292E0000}"/>
    <cellStyle name="標準 92" xfId="11843" xr:uid="{00000000-0005-0000-0000-00002A2E0000}"/>
    <cellStyle name="標準 93" xfId="11844" xr:uid="{00000000-0005-0000-0000-00002B2E0000}"/>
    <cellStyle name="標準 94" xfId="11845" xr:uid="{00000000-0005-0000-0000-00002C2E0000}"/>
    <cellStyle name="標準 95" xfId="11846" xr:uid="{00000000-0005-0000-0000-00002D2E0000}"/>
    <cellStyle name="標準 96" xfId="11847" xr:uid="{00000000-0005-0000-0000-00002E2E0000}"/>
    <cellStyle name="標準 97" xfId="11848" xr:uid="{00000000-0005-0000-0000-00002F2E0000}"/>
    <cellStyle name="標準 98" xfId="11849" xr:uid="{00000000-0005-0000-0000-0000302E0000}"/>
    <cellStyle name="標準 99" xfId="11850" xr:uid="{00000000-0005-0000-0000-0000312E0000}"/>
    <cellStyle name="標準_(A1)BOQ " xfId="4543" xr:uid="{00000000-0005-0000-0000-0000322E0000}"/>
    <cellStyle name="猝鮖｢ﾍｺ｢ﾇﾒ" xfId="4544" xr:uid="{00000000-0005-0000-0000-0000332E0000}"/>
    <cellStyle name="脱浦 [0.00]_・拶・表紙・剖次" xfId="4545" xr:uid="{00000000-0005-0000-0000-0000342E0000}"/>
    <cellStyle name="脱浦_・拶・表紙・剖次" xfId="4546" xr:uid="{00000000-0005-0000-0000-0000352E0000}"/>
    <cellStyle name="良い_Civil work " xfId="4547" xr:uid="{00000000-0005-0000-0000-0000362E0000}"/>
    <cellStyle name="表头" xfId="4548" xr:uid="{00000000-0005-0000-0000-0000372E0000}"/>
    <cellStyle name="見出し 1_Civil work " xfId="4549" xr:uid="{00000000-0005-0000-0000-0000382E0000}"/>
    <cellStyle name="見出し 2_Civil work " xfId="4550" xr:uid="{00000000-0005-0000-0000-0000392E0000}"/>
    <cellStyle name="見出し 3_Civil work " xfId="4551" xr:uid="{00000000-0005-0000-0000-00003A2E0000}"/>
    <cellStyle name="見出し 4_Civil work " xfId="4552" xr:uid="{00000000-0005-0000-0000-00003B2E0000}"/>
    <cellStyle name="見積" xfId="4553" xr:uid="{00000000-0005-0000-0000-00003C2E0000}"/>
    <cellStyle name="計算_Civil work " xfId="4554" xr:uid="{00000000-0005-0000-0000-00003D2E0000}"/>
    <cellStyle name="説明文_Civil work " xfId="4555" xr:uid="{00000000-0005-0000-0000-00003E2E0000}"/>
    <cellStyle name="警告文_Civil work " xfId="4556" xr:uid="{00000000-0005-0000-0000-00003F2E0000}"/>
    <cellStyle name="貨幣 [0]_00Q3902REV.1" xfId="4557" xr:uid="{00000000-0005-0000-0000-0000402E0000}"/>
    <cellStyle name="貨幣[0]_BRE" xfId="4558" xr:uid="{00000000-0005-0000-0000-0000412E0000}"/>
    <cellStyle name="貨幣_00Q3902REV.1" xfId="4559" xr:uid="{00000000-0005-0000-0000-0000422E0000}"/>
    <cellStyle name="货币[0]_laroux" xfId="4560" xr:uid="{00000000-0005-0000-0000-0000432E0000}"/>
    <cellStyle name="货币_laroux" xfId="4561" xr:uid="{00000000-0005-0000-0000-0000442E0000}"/>
    <cellStyle name="超連結_Book1" xfId="4562" xr:uid="{00000000-0005-0000-0000-0000452E0000}"/>
    <cellStyle name="通貨 [0.00]_06-00 Qtty" xfId="4563" xr:uid="{00000000-0005-0000-0000-0000462E0000}"/>
    <cellStyle name="通貨_１１月価格表" xfId="11851" xr:uid="{00000000-0005-0000-0000-0000472E0000}"/>
    <cellStyle name="隨後的超連結_Book1" xfId="4564" xr:uid="{00000000-0005-0000-0000-0000482E0000}"/>
    <cellStyle name="集計_Civil work " xfId="4565" xr:uid="{00000000-0005-0000-0000-0000492E0000}"/>
    <cellStyle name="非表示" xfId="4566" xr:uid="{00000000-0005-0000-0000-00004A2E0000}"/>
    <cellStyle name="馬表旨" xfId="4567" xr:uid="{00000000-0005-0000-0000-00004B2E0000}"/>
    <cellStyle name="髙・・鱇 [0.00]_Bill of Quantities" xfId="11852" xr:uid="{00000000-0005-0000-0000-00004C2E0000}"/>
    <cellStyle name="髙・・鱇_Bill of Quantities" xfId="11853" xr:uid="{00000000-0005-0000-0000-00004D2E0000}"/>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center"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center"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center"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951238</xdr:colOff>
      <xdr:row>136</xdr:row>
      <xdr:rowOff>4086</xdr:rowOff>
    </xdr:from>
    <xdr:to>
      <xdr:col>2</xdr:col>
      <xdr:colOff>954281</xdr:colOff>
      <xdr:row>139</xdr:row>
      <xdr:rowOff>0</xdr:rowOff>
    </xdr:to>
    <xdr:sp macro="" textlink="">
      <xdr:nvSpPr>
        <xdr:cNvPr id="2" name="Line 50">
          <a:extLst>
            <a:ext uri="{FF2B5EF4-FFF2-40B4-BE49-F238E27FC236}">
              <a16:creationId xmlns:a16="http://schemas.microsoft.com/office/drawing/2014/main" id="{1BA0B055-7D13-4CDC-99AC-70E520A576CD}"/>
            </a:ext>
          </a:extLst>
        </xdr:cNvPr>
        <xdr:cNvSpPr>
          <a:spLocks noChangeShapeType="1"/>
        </xdr:cNvSpPr>
      </xdr:nvSpPr>
      <xdr:spPr bwMode="auto">
        <a:xfrm>
          <a:off x="4256413" y="31579461"/>
          <a:ext cx="3043" cy="624564"/>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951238</xdr:colOff>
      <xdr:row>139</xdr:row>
      <xdr:rowOff>4086</xdr:rowOff>
    </xdr:from>
    <xdr:to>
      <xdr:col>2</xdr:col>
      <xdr:colOff>954281</xdr:colOff>
      <xdr:row>142</xdr:row>
      <xdr:rowOff>0</xdr:rowOff>
    </xdr:to>
    <xdr:sp macro="" textlink="">
      <xdr:nvSpPr>
        <xdr:cNvPr id="3" name="Line 50">
          <a:extLst>
            <a:ext uri="{FF2B5EF4-FFF2-40B4-BE49-F238E27FC236}">
              <a16:creationId xmlns:a16="http://schemas.microsoft.com/office/drawing/2014/main" id="{00000000-0008-0000-0000-000003000000}"/>
            </a:ext>
          </a:extLst>
        </xdr:cNvPr>
        <xdr:cNvSpPr>
          <a:spLocks noChangeShapeType="1"/>
        </xdr:cNvSpPr>
      </xdr:nvSpPr>
      <xdr:spPr bwMode="auto">
        <a:xfrm>
          <a:off x="4255999" y="31685064"/>
          <a:ext cx="3043" cy="61711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409575</xdr:colOff>
      <xdr:row>0</xdr:row>
      <xdr:rowOff>38100</xdr:rowOff>
    </xdr:from>
    <xdr:to>
      <xdr:col>1</xdr:col>
      <xdr:colOff>1619250</xdr:colOff>
      <xdr:row>0</xdr:row>
      <xdr:rowOff>333375</xdr:rowOff>
    </xdr:to>
    <xdr:sp macro="" textlink="">
      <xdr:nvSpPr>
        <xdr:cNvPr id="4" name="Oval 3">
          <a:extLst>
            <a:ext uri="{FF2B5EF4-FFF2-40B4-BE49-F238E27FC236}">
              <a16:creationId xmlns:a16="http://schemas.microsoft.com/office/drawing/2014/main" id="{00000000-0008-0000-0100-000004000000}"/>
            </a:ext>
          </a:extLst>
        </xdr:cNvPr>
        <xdr:cNvSpPr>
          <a:spLocks noChangeArrowheads="1"/>
        </xdr:cNvSpPr>
      </xdr:nvSpPr>
      <xdr:spPr bwMode="auto">
        <a:xfrm>
          <a:off x="504825" y="38100"/>
          <a:ext cx="1209675" cy="295275"/>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xdr:from>
      <xdr:col>2</xdr:col>
      <xdr:colOff>826993</xdr:colOff>
      <xdr:row>71</xdr:row>
      <xdr:rowOff>220676</xdr:rowOff>
    </xdr:from>
    <xdr:to>
      <xdr:col>2</xdr:col>
      <xdr:colOff>830036</xdr:colOff>
      <xdr:row>75</xdr:row>
      <xdr:rowOff>0</xdr:rowOff>
    </xdr:to>
    <xdr:sp macro="" textlink="">
      <xdr:nvSpPr>
        <xdr:cNvPr id="5" name="Line 50">
          <a:extLst>
            <a:ext uri="{FF2B5EF4-FFF2-40B4-BE49-F238E27FC236}">
              <a16:creationId xmlns:a16="http://schemas.microsoft.com/office/drawing/2014/main" id="{00000000-0008-0000-0100-000005000000}"/>
            </a:ext>
          </a:extLst>
        </xdr:cNvPr>
        <xdr:cNvSpPr>
          <a:spLocks noChangeShapeType="1"/>
        </xdr:cNvSpPr>
      </xdr:nvSpPr>
      <xdr:spPr bwMode="auto">
        <a:xfrm>
          <a:off x="2936100" y="16671712"/>
          <a:ext cx="3043" cy="745431"/>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DUTOAN%20BEN%20XE%20SAPA%2010-3-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a vat tu"/>
      <sheetName val="Bang tinh gia VT"/>
      <sheetName val="Phan tich DGDX"/>
      <sheetName val="Don gia de xuat"/>
      <sheetName val="Tong hop"/>
      <sheetName val="Tong hop NET"/>
      <sheetName val="NET"/>
      <sheetName val="Gia VT NET"/>
      <sheetName val="Gia Tam tinh"/>
      <sheetName val="Van khuon"/>
      <sheetName val="Du toan"/>
      <sheetName val="Phan tich vat tu"/>
      <sheetName val="Tong hop vat tu"/>
      <sheetName val="Gia tri vat tu"/>
      <sheetName val="Chenh lech vat tu"/>
      <sheetName val="CM Phan tich"/>
      <sheetName val="CM Du lieu"/>
      <sheetName val="NC Chiet tinh"/>
      <sheetName val="CM Chenh lech"/>
      <sheetName val="CM Chiet tinh"/>
      <sheetName val="Don gia chi tiet"/>
      <sheetName val="Du thau"/>
      <sheetName val="Tong hop kinh phi"/>
      <sheetName val="Chi phi van chuyen"/>
      <sheetName val="Tu van Thiet ke"/>
      <sheetName val="Tien do thi cong"/>
      <sheetName val="Bia du toan"/>
      <sheetName val="Tro giup"/>
      <sheetName val="Config"/>
    </sheetNames>
    <sheetDataSet>
      <sheetData sheetId="0" refreshError="1"/>
      <sheetData sheetId="1" refreshError="1"/>
      <sheetData sheetId="2" refreshError="1"/>
      <sheetData sheetId="3" refreshError="1"/>
      <sheetData sheetId="4" refreshError="1"/>
      <sheetData sheetId="5" refreshError="1">
        <row r="7">
          <cell r="E7">
            <v>6691635840.4534636</v>
          </cell>
        </row>
        <row r="12">
          <cell r="H12">
            <v>15097</v>
          </cell>
        </row>
        <row r="17">
          <cell r="D17">
            <v>9810337698.6134033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EE8FDD-C936-4C97-91BB-FA70F4A2DB58}" name="Tbl_NguonVon" displayName="Tbl_NguonVon" ref="A1:A51" totalsRowShown="0" headerRowDxfId="11" dataDxfId="10">
  <autoFilter ref="A1:A51" xr:uid="{AEEE8FDD-C936-4C97-91BB-FA70F4A2DB58}"/>
  <tableColumns count="1">
    <tableColumn id="1" xr3:uid="{CC70212E-9F52-4CA8-8638-57B36A1BAA4D}" name="Nguồn vốn" dataDxfId="9"/>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03652A-356D-4BCD-A9D6-4FF3915E92C2}" name="Tbl_RuiRoMua" displayName="Tbl_RuiRoMua" ref="C1:C51" totalsRowShown="0" headerRowDxfId="8" dataDxfId="7">
  <autoFilter ref="C1:C51" xr:uid="{FD03652A-356D-4BCD-A9D6-4FF3915E92C2}"/>
  <tableColumns count="1">
    <tableColumn id="1" xr3:uid="{DE9ACE4E-C6D3-4644-B61D-28CAD35E008A}" name="Rủi ro mua" dataDxfId="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2BF9BD-B4AF-45E9-B762-48C10E598272}" name="Tbl_HinhThucDauThau" displayName="Tbl_HinhThucDauThau" ref="E1:E51" totalsRowShown="0" headerRowDxfId="5" dataDxfId="4">
  <autoFilter ref="E1:E51" xr:uid="{B62BF9BD-B4AF-45E9-B762-48C10E598272}"/>
  <tableColumns count="1">
    <tableColumn id="1" xr3:uid="{54F8DBA7-7A76-40BB-8520-AD9CF47B992F}" name="Hình thức đấu thầu" dataDxfId="3"/>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BE80FC-5EA6-4820-BEA3-D2914550DB08}" name="Tbl_MucDoRuiRo" displayName="Tbl_MucDoRuiRo" ref="G1:G51" totalsRowShown="0" headerRowDxfId="2" dataDxfId="1">
  <autoFilter ref="G1:G51" xr:uid="{BABE80FC-5EA6-4820-BEA3-D2914550DB08}"/>
  <tableColumns count="1">
    <tableColumn id="1" xr3:uid="{5EBAECF0-A20D-442D-8E5F-CF413A77A91F}" name="Mức độ rủi ro" dataDxfId="0"/>
  </tableColumns>
  <tableStyleInfo name="TableStyleLight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0407C-FE83-403E-847E-059787427DD3}">
  <dimension ref="A1:G9"/>
  <sheetViews>
    <sheetView workbookViewId="0">
      <selection activeCell="A2" sqref="A2"/>
    </sheetView>
  </sheetViews>
  <sheetFormatPr defaultRowHeight="14.25"/>
  <cols>
    <col min="1" max="1" width="23.25" style="739" customWidth="1"/>
    <col min="2" max="2" width="9" style="739"/>
    <col min="3" max="3" width="22" style="739" customWidth="1"/>
    <col min="4" max="4" width="9" style="739"/>
    <col min="5" max="5" width="23.25" style="739" customWidth="1"/>
    <col min="6" max="6" width="9" style="739"/>
    <col min="7" max="7" width="22" style="739" customWidth="1"/>
    <col min="8" max="16384" width="9" style="739"/>
  </cols>
  <sheetData>
    <row r="1" spans="1:7">
      <c r="A1" s="740" t="s">
        <v>789</v>
      </c>
      <c r="B1" s="740"/>
      <c r="C1" s="740" t="s">
        <v>792</v>
      </c>
      <c r="D1" s="740"/>
      <c r="E1" s="740" t="s">
        <v>685</v>
      </c>
      <c r="G1" s="739" t="s">
        <v>804</v>
      </c>
    </row>
    <row r="2" spans="1:7">
      <c r="A2" s="739" t="s">
        <v>791</v>
      </c>
      <c r="C2" s="739" t="s">
        <v>421</v>
      </c>
      <c r="E2" s="739" t="s">
        <v>797</v>
      </c>
      <c r="G2" s="739" t="s">
        <v>805</v>
      </c>
    </row>
    <row r="3" spans="1:7">
      <c r="A3" s="739" t="s">
        <v>435</v>
      </c>
      <c r="C3" s="739" t="s">
        <v>422</v>
      </c>
      <c r="E3" s="739" t="s">
        <v>798</v>
      </c>
      <c r="G3" s="739" t="s">
        <v>806</v>
      </c>
    </row>
    <row r="4" spans="1:7">
      <c r="A4" s="739" t="s">
        <v>793</v>
      </c>
      <c r="C4" s="739" t="s">
        <v>795</v>
      </c>
      <c r="E4" s="739" t="s">
        <v>799</v>
      </c>
      <c r="G4" s="739" t="s">
        <v>807</v>
      </c>
    </row>
    <row r="5" spans="1:7">
      <c r="A5" s="739" t="s">
        <v>794</v>
      </c>
      <c r="C5" s="739" t="s">
        <v>796</v>
      </c>
      <c r="E5" s="739" t="s">
        <v>686</v>
      </c>
    </row>
    <row r="6" spans="1:7">
      <c r="E6" s="739" t="s">
        <v>800</v>
      </c>
    </row>
    <row r="7" spans="1:7" ht="42.75">
      <c r="E7" s="739" t="s">
        <v>801</v>
      </c>
    </row>
    <row r="8" spans="1:7" ht="28.5">
      <c r="E8" s="739" t="s">
        <v>802</v>
      </c>
    </row>
    <row r="9" spans="1:7">
      <c r="E9" s="739" t="s">
        <v>803</v>
      </c>
    </row>
  </sheetData>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V29"/>
  <sheetViews>
    <sheetView view="pageBreakPreview" zoomScale="85" zoomScaleNormal="85" zoomScaleSheetLayoutView="85" workbookViewId="0">
      <selection activeCell="T22" sqref="T22"/>
    </sheetView>
  </sheetViews>
  <sheetFormatPr defaultColWidth="9.125" defaultRowHeight="20.100000000000001" customHeight="1" outlineLevelCol="1"/>
  <cols>
    <col min="1" max="1" width="5.625" style="45" customWidth="1"/>
    <col min="2" max="2" width="29.375" style="72" customWidth="1"/>
    <col min="3" max="3" width="31.375" style="45" hidden="1" customWidth="1" outlineLevel="1"/>
    <col min="4" max="4" width="6.375" style="45" customWidth="1" collapsed="1"/>
    <col min="5" max="5" width="10" style="45" customWidth="1"/>
    <col min="6" max="6" width="11" style="45" customWidth="1"/>
    <col min="7" max="7" width="11.625" style="45" customWidth="1"/>
    <col min="8" max="8" width="11.375" style="45" customWidth="1"/>
    <col min="9" max="9" width="12.125" style="45" customWidth="1"/>
    <col min="10" max="10" width="12.375" style="45" customWidth="1"/>
    <col min="11" max="11" width="10.375" style="45" customWidth="1"/>
    <col min="12" max="12" width="12.375" style="45" customWidth="1"/>
    <col min="13" max="13" width="10.875" style="45" customWidth="1"/>
    <col min="14" max="14" width="10.375" style="45" customWidth="1"/>
    <col min="15" max="15" width="12.375" style="45" customWidth="1"/>
    <col min="16" max="16" width="11.375" style="45" customWidth="1"/>
    <col min="17" max="19" width="12.375" style="45" customWidth="1"/>
    <col min="20" max="20" width="9.125" style="45"/>
    <col min="21" max="21" width="18.375" style="45" customWidth="1"/>
    <col min="22" max="16384" width="9.125" style="45"/>
  </cols>
  <sheetData>
    <row r="1" spans="1:22" ht="20.100000000000001" customHeight="1">
      <c r="A1" s="44" t="s">
        <v>284</v>
      </c>
      <c r="T1" s="73">
        <v>0.1</v>
      </c>
      <c r="U1" s="45" t="s">
        <v>285</v>
      </c>
      <c r="V1" s="45">
        <f>T1*100</f>
        <v>10</v>
      </c>
    </row>
    <row r="2" spans="1:22" ht="20.100000000000001" customHeight="1">
      <c r="A2" s="68" t="s">
        <v>286</v>
      </c>
      <c r="T2" s="73">
        <v>0.25</v>
      </c>
      <c r="U2" s="45" t="s">
        <v>287</v>
      </c>
      <c r="V2" s="45">
        <f t="shared" ref="V2:V6" si="0">T2*100</f>
        <v>25</v>
      </c>
    </row>
    <row r="3" spans="1:22" ht="19.5" customHeight="1">
      <c r="A3" s="68"/>
      <c r="S3" s="74"/>
      <c r="T3" s="75">
        <v>0.03</v>
      </c>
      <c r="U3" s="45" t="s">
        <v>288</v>
      </c>
      <c r="V3" s="45">
        <f t="shared" si="0"/>
        <v>3</v>
      </c>
    </row>
    <row r="4" spans="1:22" ht="33" customHeight="1">
      <c r="A4" s="76"/>
      <c r="B4" s="77"/>
      <c r="C4" s="76"/>
      <c r="D4" s="76"/>
      <c r="E4" s="76"/>
      <c r="F4" s="76"/>
      <c r="G4" s="977" t="s">
        <v>289</v>
      </c>
      <c r="H4" s="977"/>
      <c r="I4" s="977"/>
      <c r="J4" s="977"/>
      <c r="K4" s="978" t="s">
        <v>290</v>
      </c>
      <c r="L4" s="979"/>
      <c r="M4" s="979"/>
      <c r="N4" s="980"/>
      <c r="O4" s="981" t="s">
        <v>291</v>
      </c>
      <c r="P4" s="981" t="s">
        <v>292</v>
      </c>
      <c r="Q4" s="78" t="s">
        <v>293</v>
      </c>
      <c r="R4" s="79"/>
      <c r="S4" s="80"/>
      <c r="T4" s="73">
        <v>0.01</v>
      </c>
      <c r="U4" s="45" t="s">
        <v>294</v>
      </c>
      <c r="V4" s="45">
        <f t="shared" si="0"/>
        <v>1</v>
      </c>
    </row>
    <row r="5" spans="1:22" s="84" customFormat="1" ht="46.5" customHeight="1">
      <c r="A5" s="81" t="s">
        <v>3</v>
      </c>
      <c r="B5" s="81" t="s">
        <v>268</v>
      </c>
      <c r="C5" s="81"/>
      <c r="D5" s="81" t="s">
        <v>295</v>
      </c>
      <c r="E5" s="81" t="s">
        <v>296</v>
      </c>
      <c r="F5" s="81" t="s">
        <v>297</v>
      </c>
      <c r="G5" s="81" t="s">
        <v>298</v>
      </c>
      <c r="H5" s="81" t="s">
        <v>299</v>
      </c>
      <c r="I5" s="81" t="str">
        <f>U1&amp;V1&amp;"%"&amp;" lương cố định"</f>
        <v>Phụ cấp công trường 10% lương cố định</v>
      </c>
      <c r="J5" s="81" t="str">
        <f>U2&amp;V2&amp;"%"&amp;" lương cố định"</f>
        <v>Phụ cấp thêm giờ 25% lương cố định</v>
      </c>
      <c r="K5" s="81" t="str">
        <f>U3&amp;V3&amp;"%"</f>
        <v>Bảo hiểm y tế 3%</v>
      </c>
      <c r="L5" s="81" t="str">
        <f>U4&amp;V4&amp;"%"</f>
        <v>Bảo hiểm thất nghiệp 1%</v>
      </c>
      <c r="M5" s="81" t="str">
        <f>U5&amp;V5&amp;"%"</f>
        <v>Bảo hiểm xã hội 18%</v>
      </c>
      <c r="N5" s="81" t="str">
        <f>U6&amp;V6&amp;"%"</f>
        <v>Công đoàn phí 2%</v>
      </c>
      <c r="O5" s="982"/>
      <c r="P5" s="982"/>
      <c r="Q5" s="82" t="s">
        <v>300</v>
      </c>
      <c r="R5" s="82" t="s">
        <v>301</v>
      </c>
      <c r="S5" s="82" t="s">
        <v>302</v>
      </c>
      <c r="T5" s="83">
        <v>0.18</v>
      </c>
      <c r="U5" s="84" t="s">
        <v>303</v>
      </c>
      <c r="V5" s="45">
        <f t="shared" si="0"/>
        <v>18</v>
      </c>
    </row>
    <row r="6" spans="1:22" s="84" customFormat="1" ht="32.25" customHeight="1">
      <c r="A6" s="85" t="s">
        <v>304</v>
      </c>
      <c r="B6" s="85" t="s">
        <v>305</v>
      </c>
      <c r="C6" s="85"/>
      <c r="D6" s="85" t="s">
        <v>306</v>
      </c>
      <c r="E6" s="85" t="s">
        <v>307</v>
      </c>
      <c r="F6" s="85" t="s">
        <v>308</v>
      </c>
      <c r="G6" s="85" t="s">
        <v>309</v>
      </c>
      <c r="H6" s="85" t="s">
        <v>310</v>
      </c>
      <c r="I6" s="85" t="s">
        <v>311</v>
      </c>
      <c r="J6" s="85" t="s">
        <v>312</v>
      </c>
      <c r="K6" s="85" t="s">
        <v>313</v>
      </c>
      <c r="L6" s="85" t="s">
        <v>314</v>
      </c>
      <c r="M6" s="85" t="s">
        <v>315</v>
      </c>
      <c r="N6" s="85" t="s">
        <v>316</v>
      </c>
      <c r="O6" s="85" t="s">
        <v>317</v>
      </c>
      <c r="P6" s="85" t="s">
        <v>318</v>
      </c>
      <c r="Q6" s="85"/>
      <c r="R6" s="85"/>
      <c r="S6" s="85"/>
      <c r="T6" s="83">
        <v>0.02</v>
      </c>
      <c r="U6" s="47" t="s">
        <v>319</v>
      </c>
      <c r="V6" s="45">
        <f t="shared" si="0"/>
        <v>2</v>
      </c>
    </row>
    <row r="7" spans="1:22" ht="24.95" customHeight="1">
      <c r="A7" s="86">
        <v>1</v>
      </c>
      <c r="B7" s="87" t="s">
        <v>320</v>
      </c>
      <c r="C7" s="88" t="s">
        <v>321</v>
      </c>
      <c r="D7" s="88">
        <v>0.4</v>
      </c>
      <c r="E7" s="89">
        <v>1150000</v>
      </c>
      <c r="F7" s="90">
        <v>3.27</v>
      </c>
      <c r="G7" s="89">
        <v>15000000</v>
      </c>
      <c r="H7" s="89"/>
      <c r="I7" s="89">
        <f>G7*$T$1</f>
        <v>1500000</v>
      </c>
      <c r="J7" s="89">
        <f>G7*$T$2</f>
        <v>3750000</v>
      </c>
      <c r="K7" s="89">
        <f>ROUND(F7*E7*$T$3,0)</f>
        <v>112815</v>
      </c>
      <c r="L7" s="89">
        <f>ROUND(F7*E7*$T$4,0)</f>
        <v>37605</v>
      </c>
      <c r="M7" s="89">
        <f>ROUND(F7*E7*$T$5,0)</f>
        <v>676890</v>
      </c>
      <c r="N7" s="89">
        <f>ROUND(F7*E7*$T$5,0)</f>
        <v>676890</v>
      </c>
      <c r="O7" s="89">
        <f>SUM(G7:N7)</f>
        <v>21754200</v>
      </c>
      <c r="P7" s="89">
        <f>SUM(G7:J7)</f>
        <v>20250000</v>
      </c>
      <c r="Q7" s="89">
        <f>ROUND(E7*F7*7%,0)</f>
        <v>263235</v>
      </c>
      <c r="R7" s="89">
        <f t="shared" ref="R7:R19" si="1">IF(P7&gt;9000000,ROUND((P7-9000000)*5%,0),0)</f>
        <v>562500</v>
      </c>
      <c r="S7" s="89">
        <f>P7-Q7-R7</f>
        <v>19424265</v>
      </c>
      <c r="T7" s="45">
        <v>0.4</v>
      </c>
      <c r="U7" s="46">
        <f>+ROUND(T7*50000000,0)</f>
        <v>20000000</v>
      </c>
    </row>
    <row r="8" spans="1:22" ht="24.95" customHeight="1">
      <c r="A8" s="91">
        <f>A7+1</f>
        <v>2</v>
      </c>
      <c r="B8" s="92" t="s">
        <v>322</v>
      </c>
      <c r="C8" s="55" t="s">
        <v>323</v>
      </c>
      <c r="D8" s="55">
        <v>0.36</v>
      </c>
      <c r="E8" s="58">
        <f>$E$7</f>
        <v>1150000</v>
      </c>
      <c r="F8" s="93">
        <v>3.58</v>
      </c>
      <c r="G8" s="58">
        <v>13000000</v>
      </c>
      <c r="H8" s="58"/>
      <c r="I8" s="58">
        <f t="shared" ref="I8:I19" si="2">G8*$T$1</f>
        <v>1300000</v>
      </c>
      <c r="J8" s="58">
        <f t="shared" ref="J8:J20" si="3">G8*$T$2</f>
        <v>3250000</v>
      </c>
      <c r="K8" s="58">
        <f t="shared" ref="K8:K20" si="4">ROUND(F8*E8*$T$3,0)</f>
        <v>123510</v>
      </c>
      <c r="L8" s="58">
        <f t="shared" ref="L8:L20" si="5">ROUND(F8*E8*$T$4,0)</f>
        <v>41170</v>
      </c>
      <c r="M8" s="58">
        <f t="shared" ref="M8:M20" si="6">ROUND(F8*E8*$T$5,0)</f>
        <v>741060</v>
      </c>
      <c r="N8" s="58">
        <f t="shared" ref="N8:N20" si="7">ROUND(F8*E8*$T$5,0)</f>
        <v>741060</v>
      </c>
      <c r="O8" s="58">
        <f t="shared" ref="O8:O23" si="8">SUM(G8:N8)</f>
        <v>19196800</v>
      </c>
      <c r="P8" s="58">
        <f t="shared" ref="P8:P24" si="9">SUM(G8:J8)</f>
        <v>17550000</v>
      </c>
      <c r="Q8" s="58">
        <f t="shared" ref="Q8:Q20" si="10">ROUND(E8*F8*7%,0)</f>
        <v>288190</v>
      </c>
      <c r="R8" s="58">
        <f t="shared" si="1"/>
        <v>427500</v>
      </c>
      <c r="S8" s="58">
        <f t="shared" ref="S8:S20" si="11">P8-Q8-R8</f>
        <v>16834310</v>
      </c>
      <c r="T8" s="45">
        <v>0.36</v>
      </c>
      <c r="U8" s="46">
        <f t="shared" ref="U8:U24" si="12">+ROUND(T8*50000000,0)</f>
        <v>18000000</v>
      </c>
    </row>
    <row r="9" spans="1:22" ht="24.95" customHeight="1">
      <c r="A9" s="91">
        <f t="shared" ref="A9:A25" si="13">A8+1</f>
        <v>3</v>
      </c>
      <c r="B9" s="92" t="s">
        <v>324</v>
      </c>
      <c r="C9" s="55" t="s">
        <v>325</v>
      </c>
      <c r="D9" s="55">
        <v>0.28000000000000003</v>
      </c>
      <c r="E9" s="58">
        <f t="shared" ref="E9:E20" si="14">$E$7</f>
        <v>1150000</v>
      </c>
      <c r="F9" s="93">
        <v>2.96</v>
      </c>
      <c r="G9" s="58">
        <v>12000000</v>
      </c>
      <c r="H9" s="58"/>
      <c r="I9" s="58">
        <f t="shared" si="2"/>
        <v>1200000</v>
      </c>
      <c r="J9" s="58">
        <f t="shared" si="3"/>
        <v>3000000</v>
      </c>
      <c r="K9" s="58">
        <f t="shared" si="4"/>
        <v>102120</v>
      </c>
      <c r="L9" s="58">
        <f t="shared" si="5"/>
        <v>34040</v>
      </c>
      <c r="M9" s="58">
        <f t="shared" si="6"/>
        <v>612720</v>
      </c>
      <c r="N9" s="58">
        <f t="shared" si="7"/>
        <v>612720</v>
      </c>
      <c r="O9" s="58">
        <f t="shared" si="8"/>
        <v>17561600</v>
      </c>
      <c r="P9" s="58">
        <f t="shared" si="9"/>
        <v>16200000</v>
      </c>
      <c r="Q9" s="58">
        <f t="shared" si="10"/>
        <v>238280</v>
      </c>
      <c r="R9" s="58">
        <f t="shared" si="1"/>
        <v>360000</v>
      </c>
      <c r="S9" s="58">
        <f t="shared" si="11"/>
        <v>15601720</v>
      </c>
      <c r="T9" s="45">
        <v>0.28000000000000003</v>
      </c>
      <c r="U9" s="46">
        <f t="shared" si="12"/>
        <v>14000000</v>
      </c>
    </row>
    <row r="10" spans="1:22" ht="24.95" customHeight="1">
      <c r="A10" s="91">
        <f t="shared" si="13"/>
        <v>4</v>
      </c>
      <c r="B10" s="92" t="s">
        <v>326</v>
      </c>
      <c r="C10" s="55" t="s">
        <v>327</v>
      </c>
      <c r="D10" s="55">
        <v>0.28000000000000003</v>
      </c>
      <c r="E10" s="58">
        <f t="shared" si="14"/>
        <v>1150000</v>
      </c>
      <c r="F10" s="93">
        <v>2.65</v>
      </c>
      <c r="G10" s="58">
        <v>12000000</v>
      </c>
      <c r="H10" s="58"/>
      <c r="I10" s="58">
        <f t="shared" si="2"/>
        <v>1200000</v>
      </c>
      <c r="J10" s="58">
        <f t="shared" si="3"/>
        <v>3000000</v>
      </c>
      <c r="K10" s="58">
        <f t="shared" si="4"/>
        <v>91425</v>
      </c>
      <c r="L10" s="58">
        <f t="shared" si="5"/>
        <v>30475</v>
      </c>
      <c r="M10" s="58">
        <f t="shared" si="6"/>
        <v>548550</v>
      </c>
      <c r="N10" s="58">
        <f t="shared" si="7"/>
        <v>548550</v>
      </c>
      <c r="O10" s="58">
        <f t="shared" si="8"/>
        <v>17419000</v>
      </c>
      <c r="P10" s="58">
        <f t="shared" si="9"/>
        <v>16200000</v>
      </c>
      <c r="Q10" s="58">
        <f t="shared" si="10"/>
        <v>213325</v>
      </c>
      <c r="R10" s="58">
        <f t="shared" si="1"/>
        <v>360000</v>
      </c>
      <c r="S10" s="58">
        <f t="shared" si="11"/>
        <v>15626675</v>
      </c>
      <c r="T10" s="45">
        <v>0.24</v>
      </c>
      <c r="U10" s="46">
        <f t="shared" si="12"/>
        <v>12000000</v>
      </c>
    </row>
    <row r="11" spans="1:22" ht="24.95" customHeight="1">
      <c r="A11" s="91">
        <f t="shared" si="13"/>
        <v>5</v>
      </c>
      <c r="B11" s="92" t="s">
        <v>328</v>
      </c>
      <c r="C11" s="55" t="s">
        <v>329</v>
      </c>
      <c r="D11" s="55">
        <v>0.28000000000000003</v>
      </c>
      <c r="E11" s="58">
        <f t="shared" si="14"/>
        <v>1150000</v>
      </c>
      <c r="F11" s="93">
        <v>2.65</v>
      </c>
      <c r="G11" s="58">
        <v>12000000</v>
      </c>
      <c r="H11" s="58"/>
      <c r="I11" s="58">
        <f t="shared" si="2"/>
        <v>1200000</v>
      </c>
      <c r="J11" s="58">
        <f t="shared" si="3"/>
        <v>3000000</v>
      </c>
      <c r="K11" s="58">
        <f t="shared" si="4"/>
        <v>91425</v>
      </c>
      <c r="L11" s="58">
        <f t="shared" si="5"/>
        <v>30475</v>
      </c>
      <c r="M11" s="58">
        <f t="shared" si="6"/>
        <v>548550</v>
      </c>
      <c r="N11" s="58">
        <f t="shared" si="7"/>
        <v>548550</v>
      </c>
      <c r="O11" s="58">
        <f t="shared" si="8"/>
        <v>17419000</v>
      </c>
      <c r="P11" s="58">
        <f t="shared" si="9"/>
        <v>16200000</v>
      </c>
      <c r="Q11" s="58">
        <f t="shared" si="10"/>
        <v>213325</v>
      </c>
      <c r="R11" s="58">
        <f t="shared" si="1"/>
        <v>360000</v>
      </c>
      <c r="S11" s="58">
        <f t="shared" si="11"/>
        <v>15626675</v>
      </c>
      <c r="T11" s="45">
        <v>0.28000000000000003</v>
      </c>
      <c r="U11" s="46">
        <f t="shared" si="12"/>
        <v>14000000</v>
      </c>
    </row>
    <row r="12" spans="1:22" ht="24.95" customHeight="1">
      <c r="A12" s="91">
        <f t="shared" si="13"/>
        <v>6</v>
      </c>
      <c r="B12" s="92" t="s">
        <v>330</v>
      </c>
      <c r="C12" s="55" t="s">
        <v>331</v>
      </c>
      <c r="D12" s="55">
        <v>0.24</v>
      </c>
      <c r="E12" s="58">
        <f t="shared" si="14"/>
        <v>1150000</v>
      </c>
      <c r="F12" s="93">
        <v>2.34</v>
      </c>
      <c r="G12" s="58"/>
      <c r="H12" s="58"/>
      <c r="I12" s="58">
        <f t="shared" si="2"/>
        <v>0</v>
      </c>
      <c r="J12" s="58">
        <f t="shared" si="3"/>
        <v>0</v>
      </c>
      <c r="K12" s="58">
        <f t="shared" si="4"/>
        <v>80730</v>
      </c>
      <c r="L12" s="58">
        <f t="shared" si="5"/>
        <v>26910</v>
      </c>
      <c r="M12" s="58">
        <f t="shared" si="6"/>
        <v>484380</v>
      </c>
      <c r="N12" s="58">
        <f t="shared" si="7"/>
        <v>484380</v>
      </c>
      <c r="O12" s="58">
        <f t="shared" si="8"/>
        <v>1076400</v>
      </c>
      <c r="P12" s="58">
        <f t="shared" si="9"/>
        <v>0</v>
      </c>
      <c r="Q12" s="58">
        <f t="shared" si="10"/>
        <v>188370</v>
      </c>
      <c r="R12" s="58">
        <f t="shared" si="1"/>
        <v>0</v>
      </c>
      <c r="S12" s="58">
        <f t="shared" si="11"/>
        <v>-188370</v>
      </c>
      <c r="T12" s="45">
        <v>0.21</v>
      </c>
      <c r="U12" s="46">
        <f t="shared" si="12"/>
        <v>10500000</v>
      </c>
    </row>
    <row r="13" spans="1:22" ht="24.95" customHeight="1">
      <c r="A13" s="91">
        <f t="shared" si="13"/>
        <v>7</v>
      </c>
      <c r="B13" s="92" t="s">
        <v>332</v>
      </c>
      <c r="C13" s="55" t="s">
        <v>333</v>
      </c>
      <c r="D13" s="55">
        <v>0.24</v>
      </c>
      <c r="E13" s="58">
        <f t="shared" si="14"/>
        <v>1150000</v>
      </c>
      <c r="F13" s="93">
        <v>2.34</v>
      </c>
      <c r="G13" s="58"/>
      <c r="H13" s="58"/>
      <c r="I13" s="58">
        <f t="shared" si="2"/>
        <v>0</v>
      </c>
      <c r="J13" s="58">
        <f t="shared" si="3"/>
        <v>0</v>
      </c>
      <c r="K13" s="58">
        <f t="shared" si="4"/>
        <v>80730</v>
      </c>
      <c r="L13" s="58">
        <f t="shared" si="5"/>
        <v>26910</v>
      </c>
      <c r="M13" s="58">
        <f t="shared" si="6"/>
        <v>484380</v>
      </c>
      <c r="N13" s="58">
        <f t="shared" si="7"/>
        <v>484380</v>
      </c>
      <c r="O13" s="58">
        <f t="shared" si="8"/>
        <v>1076400</v>
      </c>
      <c r="P13" s="58">
        <f t="shared" si="9"/>
        <v>0</v>
      </c>
      <c r="Q13" s="58">
        <f t="shared" si="10"/>
        <v>188370</v>
      </c>
      <c r="R13" s="58">
        <f t="shared" si="1"/>
        <v>0</v>
      </c>
      <c r="S13" s="58">
        <f t="shared" si="11"/>
        <v>-188370</v>
      </c>
      <c r="T13" s="45">
        <v>0.2</v>
      </c>
      <c r="U13" s="46">
        <f t="shared" si="12"/>
        <v>10000000</v>
      </c>
    </row>
    <row r="14" spans="1:22" ht="24.95" customHeight="1">
      <c r="A14" s="91">
        <f t="shared" si="13"/>
        <v>8</v>
      </c>
      <c r="B14" s="92" t="s">
        <v>279</v>
      </c>
      <c r="C14" s="55"/>
      <c r="D14" s="55">
        <v>0.18</v>
      </c>
      <c r="E14" s="58">
        <f t="shared" si="14"/>
        <v>1150000</v>
      </c>
      <c r="F14" s="93">
        <v>2.65</v>
      </c>
      <c r="G14" s="58">
        <f t="shared" ref="G14:G25" si="15">+ROUND(D14*50000000,0)</f>
        <v>9000000</v>
      </c>
      <c r="H14" s="58"/>
      <c r="I14" s="58">
        <f t="shared" si="2"/>
        <v>900000</v>
      </c>
      <c r="J14" s="58">
        <f t="shared" si="3"/>
        <v>2250000</v>
      </c>
      <c r="K14" s="58">
        <f t="shared" si="4"/>
        <v>91425</v>
      </c>
      <c r="L14" s="58">
        <f t="shared" si="5"/>
        <v>30475</v>
      </c>
      <c r="M14" s="58">
        <f t="shared" si="6"/>
        <v>548550</v>
      </c>
      <c r="N14" s="58">
        <f t="shared" si="7"/>
        <v>548550</v>
      </c>
      <c r="O14" s="58">
        <f t="shared" si="8"/>
        <v>13369000</v>
      </c>
      <c r="P14" s="58">
        <f t="shared" si="9"/>
        <v>12150000</v>
      </c>
      <c r="Q14" s="58">
        <f t="shared" si="10"/>
        <v>213325</v>
      </c>
      <c r="R14" s="58">
        <f t="shared" si="1"/>
        <v>157500</v>
      </c>
      <c r="S14" s="58">
        <f t="shared" si="11"/>
        <v>11779175</v>
      </c>
      <c r="T14" s="45">
        <v>0.18</v>
      </c>
      <c r="U14" s="46">
        <f t="shared" si="12"/>
        <v>9000000</v>
      </c>
    </row>
    <row r="15" spans="1:22" ht="24.95" customHeight="1">
      <c r="A15" s="91">
        <f t="shared" si="13"/>
        <v>9</v>
      </c>
      <c r="B15" s="92" t="s">
        <v>334</v>
      </c>
      <c r="C15" s="55"/>
      <c r="D15" s="55">
        <v>0.18</v>
      </c>
      <c r="E15" s="58">
        <f t="shared" si="14"/>
        <v>1150000</v>
      </c>
      <c r="F15" s="93">
        <v>2.65</v>
      </c>
      <c r="G15" s="58">
        <f>+G14</f>
        <v>9000000</v>
      </c>
      <c r="H15" s="58"/>
      <c r="I15" s="58">
        <f t="shared" si="2"/>
        <v>900000</v>
      </c>
      <c r="J15" s="58">
        <f t="shared" si="3"/>
        <v>2250000</v>
      </c>
      <c r="K15" s="58">
        <f t="shared" si="4"/>
        <v>91425</v>
      </c>
      <c r="L15" s="58">
        <f t="shared" si="5"/>
        <v>30475</v>
      </c>
      <c r="M15" s="58">
        <f t="shared" si="6"/>
        <v>548550</v>
      </c>
      <c r="N15" s="58">
        <f t="shared" si="7"/>
        <v>548550</v>
      </c>
      <c r="O15" s="58">
        <f t="shared" si="8"/>
        <v>13369000</v>
      </c>
      <c r="P15" s="58">
        <f t="shared" si="9"/>
        <v>12150000</v>
      </c>
      <c r="Q15" s="58">
        <f t="shared" si="10"/>
        <v>213325</v>
      </c>
      <c r="R15" s="58">
        <f t="shared" si="1"/>
        <v>157500</v>
      </c>
      <c r="S15" s="58">
        <f t="shared" si="11"/>
        <v>11779175</v>
      </c>
      <c r="T15" s="45">
        <v>0.18</v>
      </c>
      <c r="U15" s="46">
        <f t="shared" si="12"/>
        <v>9000000</v>
      </c>
    </row>
    <row r="16" spans="1:22" ht="24.95" customHeight="1">
      <c r="A16" s="91">
        <f t="shared" si="13"/>
        <v>10</v>
      </c>
      <c r="B16" s="92" t="s">
        <v>335</v>
      </c>
      <c r="C16" s="55"/>
      <c r="D16" s="55">
        <v>0.15</v>
      </c>
      <c r="E16" s="58">
        <f t="shared" si="14"/>
        <v>1150000</v>
      </c>
      <c r="F16" s="93">
        <v>2.34</v>
      </c>
      <c r="G16" s="58">
        <f>+G15</f>
        <v>9000000</v>
      </c>
      <c r="H16" s="58"/>
      <c r="I16" s="58">
        <f t="shared" si="2"/>
        <v>900000</v>
      </c>
      <c r="J16" s="58">
        <f t="shared" si="3"/>
        <v>2250000</v>
      </c>
      <c r="K16" s="58">
        <f>ROUND(F16*E16*$T$3,0)</f>
        <v>80730</v>
      </c>
      <c r="L16" s="58">
        <f t="shared" si="5"/>
        <v>26910</v>
      </c>
      <c r="M16" s="58">
        <f t="shared" si="6"/>
        <v>484380</v>
      </c>
      <c r="N16" s="58">
        <f t="shared" si="7"/>
        <v>484380</v>
      </c>
      <c r="O16" s="58">
        <f t="shared" si="8"/>
        <v>13226400</v>
      </c>
      <c r="P16" s="58">
        <f t="shared" si="9"/>
        <v>12150000</v>
      </c>
      <c r="Q16" s="58">
        <f t="shared" si="10"/>
        <v>188370</v>
      </c>
      <c r="R16" s="58">
        <f t="shared" si="1"/>
        <v>157500</v>
      </c>
      <c r="S16" s="58">
        <f t="shared" si="11"/>
        <v>11804130</v>
      </c>
      <c r="T16" s="45">
        <v>0.15</v>
      </c>
      <c r="U16" s="46">
        <f t="shared" si="12"/>
        <v>7500000</v>
      </c>
    </row>
    <row r="17" spans="1:21" ht="24.95" customHeight="1">
      <c r="A17" s="91">
        <f t="shared" si="13"/>
        <v>11</v>
      </c>
      <c r="B17" s="92" t="s">
        <v>336</v>
      </c>
      <c r="C17" s="55"/>
      <c r="D17" s="55">
        <v>0.18</v>
      </c>
      <c r="E17" s="58">
        <f t="shared" si="14"/>
        <v>1150000</v>
      </c>
      <c r="F17" s="93">
        <v>2.34</v>
      </c>
      <c r="G17" s="58">
        <f>+G16</f>
        <v>9000000</v>
      </c>
      <c r="H17" s="58"/>
      <c r="I17" s="58">
        <f t="shared" si="2"/>
        <v>900000</v>
      </c>
      <c r="J17" s="58">
        <f t="shared" si="3"/>
        <v>2250000</v>
      </c>
      <c r="K17" s="58">
        <f t="shared" si="4"/>
        <v>80730</v>
      </c>
      <c r="L17" s="58">
        <f t="shared" si="5"/>
        <v>26910</v>
      </c>
      <c r="M17" s="58">
        <f t="shared" si="6"/>
        <v>484380</v>
      </c>
      <c r="N17" s="58">
        <f t="shared" si="7"/>
        <v>484380</v>
      </c>
      <c r="O17" s="58">
        <f t="shared" si="8"/>
        <v>13226400</v>
      </c>
      <c r="P17" s="58">
        <f t="shared" si="9"/>
        <v>12150000</v>
      </c>
      <c r="Q17" s="58">
        <f t="shared" si="10"/>
        <v>188370</v>
      </c>
      <c r="R17" s="58">
        <f t="shared" si="1"/>
        <v>157500</v>
      </c>
      <c r="S17" s="58">
        <f>P17-Q17-R17</f>
        <v>11804130</v>
      </c>
      <c r="T17" s="45">
        <v>0.18</v>
      </c>
      <c r="U17" s="46">
        <f t="shared" si="12"/>
        <v>9000000</v>
      </c>
    </row>
    <row r="18" spans="1:21" ht="24.95" customHeight="1">
      <c r="A18" s="91">
        <f t="shared" si="13"/>
        <v>12</v>
      </c>
      <c r="B18" s="92" t="s">
        <v>337</v>
      </c>
      <c r="C18" s="55"/>
      <c r="D18" s="55">
        <v>0.24</v>
      </c>
      <c r="E18" s="58">
        <f t="shared" si="14"/>
        <v>1150000</v>
      </c>
      <c r="F18" s="93">
        <v>2.65</v>
      </c>
      <c r="G18" s="58">
        <f>+G17</f>
        <v>9000000</v>
      </c>
      <c r="H18" s="58"/>
      <c r="I18" s="58">
        <f>G18*$T$1</f>
        <v>900000</v>
      </c>
      <c r="J18" s="58">
        <f t="shared" si="3"/>
        <v>2250000</v>
      </c>
      <c r="K18" s="58">
        <f t="shared" si="4"/>
        <v>91425</v>
      </c>
      <c r="L18" s="58">
        <f t="shared" si="5"/>
        <v>30475</v>
      </c>
      <c r="M18" s="58">
        <f t="shared" si="6"/>
        <v>548550</v>
      </c>
      <c r="N18" s="58">
        <f t="shared" si="7"/>
        <v>548550</v>
      </c>
      <c r="O18" s="58">
        <f t="shared" si="8"/>
        <v>13369000</v>
      </c>
      <c r="P18" s="58">
        <f t="shared" si="9"/>
        <v>12150000</v>
      </c>
      <c r="Q18" s="58">
        <f t="shared" si="10"/>
        <v>213325</v>
      </c>
      <c r="R18" s="58">
        <f t="shared" si="1"/>
        <v>157500</v>
      </c>
      <c r="S18" s="58">
        <f t="shared" si="11"/>
        <v>11779175</v>
      </c>
      <c r="T18" s="45">
        <v>0.21</v>
      </c>
      <c r="U18" s="46">
        <f t="shared" si="12"/>
        <v>10500000</v>
      </c>
    </row>
    <row r="19" spans="1:21" ht="24.95" customHeight="1">
      <c r="A19" s="91">
        <f t="shared" si="13"/>
        <v>13</v>
      </c>
      <c r="B19" s="92" t="s">
        <v>338</v>
      </c>
      <c r="C19" s="55"/>
      <c r="D19" s="55">
        <v>0.18</v>
      </c>
      <c r="E19" s="58">
        <f t="shared" si="14"/>
        <v>1150000</v>
      </c>
      <c r="F19" s="93">
        <v>3.27</v>
      </c>
      <c r="G19" s="58">
        <f>+G18</f>
        <v>9000000</v>
      </c>
      <c r="H19" s="58"/>
      <c r="I19" s="58">
        <f t="shared" si="2"/>
        <v>900000</v>
      </c>
      <c r="J19" s="58">
        <f t="shared" si="3"/>
        <v>2250000</v>
      </c>
      <c r="K19" s="58">
        <f>ROUND(F19*E19*$T$3,0)</f>
        <v>112815</v>
      </c>
      <c r="L19" s="58">
        <f t="shared" si="5"/>
        <v>37605</v>
      </c>
      <c r="M19" s="58">
        <f t="shared" si="6"/>
        <v>676890</v>
      </c>
      <c r="N19" s="58">
        <f t="shared" si="7"/>
        <v>676890</v>
      </c>
      <c r="O19" s="58">
        <f t="shared" si="8"/>
        <v>13654200</v>
      </c>
      <c r="P19" s="58">
        <f t="shared" si="9"/>
        <v>12150000</v>
      </c>
      <c r="Q19" s="58">
        <f t="shared" si="10"/>
        <v>263235</v>
      </c>
      <c r="R19" s="58">
        <f t="shared" si="1"/>
        <v>157500</v>
      </c>
      <c r="S19" s="58">
        <f t="shared" si="11"/>
        <v>11729265</v>
      </c>
      <c r="T19" s="45">
        <v>0.18</v>
      </c>
      <c r="U19" s="46">
        <f t="shared" si="12"/>
        <v>9000000</v>
      </c>
    </row>
    <row r="20" spans="1:21" ht="24.95" customHeight="1">
      <c r="A20" s="91">
        <f t="shared" si="13"/>
        <v>14</v>
      </c>
      <c r="B20" s="92" t="s">
        <v>339</v>
      </c>
      <c r="C20" s="55"/>
      <c r="D20" s="55">
        <v>0.1</v>
      </c>
      <c r="E20" s="58">
        <f t="shared" si="14"/>
        <v>1150000</v>
      </c>
      <c r="F20" s="93">
        <v>2.65</v>
      </c>
      <c r="G20" s="58">
        <f t="shared" si="15"/>
        <v>5000000</v>
      </c>
      <c r="H20" s="58"/>
      <c r="I20" s="58">
        <f>G20*$T$1</f>
        <v>500000</v>
      </c>
      <c r="J20" s="58">
        <f t="shared" si="3"/>
        <v>1250000</v>
      </c>
      <c r="K20" s="58">
        <f t="shared" si="4"/>
        <v>91425</v>
      </c>
      <c r="L20" s="58">
        <f t="shared" si="5"/>
        <v>30475</v>
      </c>
      <c r="M20" s="58">
        <f t="shared" si="6"/>
        <v>548550</v>
      </c>
      <c r="N20" s="58">
        <f t="shared" si="7"/>
        <v>548550</v>
      </c>
      <c r="O20" s="58">
        <f t="shared" si="8"/>
        <v>7969000</v>
      </c>
      <c r="P20" s="58">
        <f t="shared" si="9"/>
        <v>6750000</v>
      </c>
      <c r="Q20" s="58">
        <f t="shared" si="10"/>
        <v>213325</v>
      </c>
      <c r="R20" s="58">
        <f>IF(P20&gt;9000000,ROUND((P20-9000000)*5%,0),0)</f>
        <v>0</v>
      </c>
      <c r="S20" s="58">
        <f t="shared" si="11"/>
        <v>6536675</v>
      </c>
      <c r="T20" s="45">
        <v>0.1</v>
      </c>
      <c r="U20" s="46">
        <f t="shared" si="12"/>
        <v>5000000</v>
      </c>
    </row>
    <row r="21" spans="1:21" ht="24.95" customHeight="1">
      <c r="A21" s="91">
        <f t="shared" si="13"/>
        <v>15</v>
      </c>
      <c r="B21" s="92" t="s">
        <v>340</v>
      </c>
      <c r="C21" s="55"/>
      <c r="D21" s="55">
        <v>0.09</v>
      </c>
      <c r="E21" s="58"/>
      <c r="F21" s="93"/>
      <c r="G21" s="58">
        <f t="shared" si="15"/>
        <v>4500000</v>
      </c>
      <c r="H21" s="58"/>
      <c r="I21" s="58"/>
      <c r="J21" s="58"/>
      <c r="K21" s="58"/>
      <c r="L21" s="58"/>
      <c r="M21" s="58"/>
      <c r="N21" s="58"/>
      <c r="O21" s="58">
        <f t="shared" si="8"/>
        <v>4500000</v>
      </c>
      <c r="P21" s="58">
        <f t="shared" si="9"/>
        <v>4500000</v>
      </c>
      <c r="Q21" s="58"/>
      <c r="R21" s="58"/>
      <c r="S21" s="58">
        <f>O21</f>
        <v>4500000</v>
      </c>
      <c r="U21" s="46">
        <f t="shared" si="12"/>
        <v>0</v>
      </c>
    </row>
    <row r="22" spans="1:21" ht="24.95" customHeight="1">
      <c r="A22" s="91">
        <f t="shared" si="13"/>
        <v>16</v>
      </c>
      <c r="B22" s="92" t="s">
        <v>341</v>
      </c>
      <c r="C22" s="55"/>
      <c r="D22" s="55">
        <v>0.09</v>
      </c>
      <c r="E22" s="58"/>
      <c r="F22" s="93"/>
      <c r="G22" s="58">
        <f t="shared" si="15"/>
        <v>4500000</v>
      </c>
      <c r="H22" s="58"/>
      <c r="I22" s="58"/>
      <c r="J22" s="58"/>
      <c r="K22" s="58"/>
      <c r="L22" s="58"/>
      <c r="M22" s="58"/>
      <c r="N22" s="58"/>
      <c r="O22" s="58">
        <f t="shared" si="8"/>
        <v>4500000</v>
      </c>
      <c r="P22" s="58">
        <f t="shared" si="9"/>
        <v>4500000</v>
      </c>
      <c r="Q22" s="58"/>
      <c r="R22" s="58"/>
      <c r="S22" s="58">
        <f>O22</f>
        <v>4500000</v>
      </c>
      <c r="U22" s="46">
        <f t="shared" si="12"/>
        <v>0</v>
      </c>
    </row>
    <row r="23" spans="1:21" ht="24.95" customHeight="1">
      <c r="A23" s="94">
        <f t="shared" si="13"/>
        <v>17</v>
      </c>
      <c r="B23" s="62" t="s">
        <v>342</v>
      </c>
      <c r="C23" s="59"/>
      <c r="D23" s="59">
        <v>0.11</v>
      </c>
      <c r="E23" s="54"/>
      <c r="F23" s="95"/>
      <c r="G23" s="58">
        <f t="shared" si="15"/>
        <v>5500000</v>
      </c>
      <c r="H23" s="54"/>
      <c r="I23" s="54"/>
      <c r="J23" s="54"/>
      <c r="K23" s="54"/>
      <c r="L23" s="54"/>
      <c r="M23" s="54"/>
      <c r="N23" s="54"/>
      <c r="O23" s="54">
        <f t="shared" si="8"/>
        <v>5500000</v>
      </c>
      <c r="P23" s="58">
        <f t="shared" si="9"/>
        <v>5500000</v>
      </c>
      <c r="Q23" s="58"/>
      <c r="R23" s="58"/>
      <c r="S23" s="58">
        <f>O23</f>
        <v>5500000</v>
      </c>
      <c r="U23" s="46">
        <f t="shared" si="12"/>
        <v>0</v>
      </c>
    </row>
    <row r="24" spans="1:21" ht="35.1" customHeight="1">
      <c r="A24" s="94">
        <f t="shared" si="13"/>
        <v>18</v>
      </c>
      <c r="B24" s="62" t="s">
        <v>343</v>
      </c>
      <c r="C24" s="59"/>
      <c r="D24" s="59">
        <v>0.1</v>
      </c>
      <c r="E24" s="54"/>
      <c r="F24" s="95"/>
      <c r="G24" s="58">
        <f t="shared" si="15"/>
        <v>5000000</v>
      </c>
      <c r="H24" s="54"/>
      <c r="I24" s="54"/>
      <c r="J24" s="54"/>
      <c r="K24" s="54"/>
      <c r="L24" s="54"/>
      <c r="M24" s="54"/>
      <c r="N24" s="54"/>
      <c r="O24" s="54">
        <f t="shared" ref="O24" si="16">SUM(G24:N24)</f>
        <v>5000000</v>
      </c>
      <c r="P24" s="54">
        <f t="shared" si="9"/>
        <v>5000000</v>
      </c>
      <c r="Q24" s="96"/>
      <c r="R24" s="96"/>
      <c r="S24" s="96">
        <f>O24</f>
        <v>5000000</v>
      </c>
      <c r="U24" s="46">
        <f t="shared" si="12"/>
        <v>0</v>
      </c>
    </row>
    <row r="25" spans="1:21" ht="24.95" customHeight="1">
      <c r="A25" s="97">
        <f t="shared" si="13"/>
        <v>19</v>
      </c>
      <c r="B25" s="98" t="s">
        <v>344</v>
      </c>
      <c r="C25" s="99"/>
      <c r="D25" s="99">
        <v>0.13</v>
      </c>
      <c r="E25" s="96"/>
      <c r="F25" s="100"/>
      <c r="G25" s="96">
        <f t="shared" si="15"/>
        <v>6500000</v>
      </c>
      <c r="H25" s="96"/>
      <c r="I25" s="96"/>
      <c r="J25" s="96"/>
      <c r="K25" s="96"/>
      <c r="L25" s="96"/>
      <c r="M25" s="96"/>
      <c r="N25" s="96"/>
      <c r="O25" s="96">
        <f t="shared" ref="O25" si="17">SUM(G25:N25)</f>
        <v>6500000</v>
      </c>
      <c r="P25" s="96">
        <f t="shared" ref="P25" si="18">SUM(G25:J25)</f>
        <v>6500000</v>
      </c>
      <c r="Q25" s="96"/>
      <c r="R25" s="96"/>
      <c r="S25" s="96">
        <f>O25</f>
        <v>6500000</v>
      </c>
    </row>
    <row r="26" spans="1:21" ht="20.100000000000001" customHeight="1">
      <c r="F26" s="101"/>
    </row>
    <row r="27" spans="1:21" ht="20.100000000000001" customHeight="1">
      <c r="F27" s="101"/>
    </row>
    <row r="28" spans="1:21" ht="20.100000000000001" customHeight="1">
      <c r="F28" s="101"/>
    </row>
    <row r="29" spans="1:21" ht="20.100000000000001" customHeight="1">
      <c r="F29" s="101"/>
    </row>
  </sheetData>
  <mergeCells count="4">
    <mergeCell ref="G4:J4"/>
    <mergeCell ref="K4:N4"/>
    <mergeCell ref="O4:O5"/>
    <mergeCell ref="P4:P5"/>
  </mergeCells>
  <printOptions horizontalCentered="1"/>
  <pageMargins left="0.15748031496062992" right="0.15748031496062992" top="0.35433070866141736" bottom="0.35433070866141736" header="0.31496062992125984" footer="0.31496062992125984"/>
  <pageSetup paperSize="9" scale="85" orientation="landscape" horizontalDpi="300" verticalDpi="300" r:id="rId1"/>
  <headerFooter>
    <oddFooter>&amp;R&amp;"Times New Roman,Regular"Page &amp;P/&amp;N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E23"/>
  <sheetViews>
    <sheetView view="pageBreakPreview" zoomScaleSheetLayoutView="100" workbookViewId="0">
      <pane ySplit="3" topLeftCell="A4" activePane="bottomLeft" state="frozen"/>
      <selection activeCell="F18" sqref="F18"/>
      <selection pane="bottomLeft" activeCell="F18" sqref="F18"/>
    </sheetView>
  </sheetViews>
  <sheetFormatPr defaultColWidth="9.125" defaultRowHeight="20.100000000000001" customHeight="1"/>
  <cols>
    <col min="1" max="1" width="8.625" style="45" customWidth="1"/>
    <col min="2" max="2" width="57.375" style="45" customWidth="1"/>
    <col min="3" max="3" width="20.875" style="45" customWidth="1"/>
    <col min="4" max="4" width="18.875" style="45" customWidth="1"/>
    <col min="5" max="5" width="19.375" style="45" customWidth="1"/>
    <col min="6" max="16384" width="9.125" style="45"/>
  </cols>
  <sheetData>
    <row r="1" spans="1:5" ht="20.100000000000001" customHeight="1">
      <c r="A1" s="44" t="s">
        <v>345</v>
      </c>
    </row>
    <row r="2" spans="1:5" ht="12" customHeight="1"/>
    <row r="3" spans="1:5" s="84" customFormat="1" ht="27" customHeight="1">
      <c r="A3" s="102" t="s">
        <v>3</v>
      </c>
      <c r="B3" s="102" t="s">
        <v>268</v>
      </c>
      <c r="C3" s="102" t="s">
        <v>346</v>
      </c>
      <c r="D3" s="102" t="s">
        <v>347</v>
      </c>
      <c r="E3" s="102" t="s">
        <v>280</v>
      </c>
    </row>
    <row r="4" spans="1:5" s="84" customFormat="1" ht="18.75" customHeight="1">
      <c r="A4" s="85" t="s">
        <v>304</v>
      </c>
      <c r="B4" s="85" t="s">
        <v>305</v>
      </c>
      <c r="C4" s="85" t="s">
        <v>306</v>
      </c>
      <c r="D4" s="85" t="s">
        <v>307</v>
      </c>
      <c r="E4" s="85" t="s">
        <v>348</v>
      </c>
    </row>
    <row r="5" spans="1:5" ht="20.100000000000001" customHeight="1">
      <c r="A5" s="86">
        <f>'05 DGNC (NC)'!A7</f>
        <v>1</v>
      </c>
      <c r="B5" s="88" t="str">
        <f>'05 DGNC (NC)'!B7</f>
        <v>Giám đốc dự án</v>
      </c>
      <c r="C5" s="89">
        <v>500000</v>
      </c>
      <c r="D5" s="89">
        <v>1000000</v>
      </c>
      <c r="E5" s="89">
        <f>SUM(C5:D5)</f>
        <v>1500000</v>
      </c>
    </row>
    <row r="6" spans="1:5" ht="20.100000000000001" customHeight="1">
      <c r="A6" s="91">
        <f>'05 DGNC (NC)'!A8</f>
        <v>2</v>
      </c>
      <c r="B6" s="55" t="str">
        <f>'05 DGNC (NC)'!B8</f>
        <v>Phó giám đốc dự án</v>
      </c>
      <c r="C6" s="58">
        <v>500000</v>
      </c>
      <c r="D6" s="58">
        <f>$D$5</f>
        <v>1000000</v>
      </c>
      <c r="E6" s="58">
        <f t="shared" ref="E6:E23" si="0">SUM(C6:D6)</f>
        <v>1500000</v>
      </c>
    </row>
    <row r="7" spans="1:5" ht="20.100000000000001" customHeight="1">
      <c r="A7" s="91">
        <f>'05 DGNC (NC)'!A9</f>
        <v>3</v>
      </c>
      <c r="B7" s="55" t="str">
        <f>'05 DGNC (NC)'!B9</f>
        <v>Trưởng phòng QS</v>
      </c>
      <c r="C7" s="58">
        <v>300000</v>
      </c>
      <c r="D7" s="58">
        <f t="shared" ref="D7:D23" si="1">$D$5</f>
        <v>1000000</v>
      </c>
      <c r="E7" s="58">
        <f t="shared" si="0"/>
        <v>1300000</v>
      </c>
    </row>
    <row r="8" spans="1:5" ht="20.100000000000001" customHeight="1">
      <c r="A8" s="91">
        <f>'05 DGNC (NC)'!A10</f>
        <v>4</v>
      </c>
      <c r="B8" s="55" t="str">
        <f>'05 DGNC (NC)'!B10</f>
        <v>Trưởng phòng QA/QC</v>
      </c>
      <c r="C8" s="58">
        <v>300000</v>
      </c>
      <c r="D8" s="58">
        <f t="shared" si="1"/>
        <v>1000000</v>
      </c>
      <c r="E8" s="58">
        <f t="shared" si="0"/>
        <v>1300000</v>
      </c>
    </row>
    <row r="9" spans="1:5" ht="20.100000000000001" customHeight="1">
      <c r="A9" s="91">
        <f>'05 DGNC (NC)'!A11</f>
        <v>5</v>
      </c>
      <c r="B9" s="55" t="str">
        <f>'05 DGNC (NC)'!B11</f>
        <v>Trưởng phòng CM</v>
      </c>
      <c r="C9" s="58">
        <v>300000</v>
      </c>
      <c r="D9" s="58">
        <f t="shared" si="1"/>
        <v>1000000</v>
      </c>
      <c r="E9" s="58">
        <f t="shared" si="0"/>
        <v>1300000</v>
      </c>
    </row>
    <row r="10" spans="1:5" ht="20.100000000000001" customHeight="1">
      <c r="A10" s="91">
        <f>'05 DGNC (NC)'!A12</f>
        <v>6</v>
      </c>
      <c r="B10" s="55" t="str">
        <f>'05 DGNC (NC)'!B12</f>
        <v>Trưởng team thiết kế</v>
      </c>
      <c r="C10" s="58">
        <v>300000</v>
      </c>
      <c r="D10" s="58">
        <f t="shared" si="1"/>
        <v>1000000</v>
      </c>
      <c r="E10" s="58">
        <f t="shared" si="0"/>
        <v>1300000</v>
      </c>
    </row>
    <row r="11" spans="1:5" ht="20.100000000000001" customHeight="1">
      <c r="A11" s="91">
        <f>'05 DGNC (NC)'!A13</f>
        <v>7</v>
      </c>
      <c r="B11" s="55" t="str">
        <f>'05 DGNC (NC)'!B13</f>
        <v>Trưởng Admin</v>
      </c>
      <c r="C11" s="58">
        <v>300000</v>
      </c>
      <c r="D11" s="58">
        <f t="shared" si="1"/>
        <v>1000000</v>
      </c>
      <c r="E11" s="58">
        <f t="shared" si="0"/>
        <v>1300000</v>
      </c>
    </row>
    <row r="12" spans="1:5" ht="20.100000000000001" customHeight="1">
      <c r="A12" s="91">
        <f>'05 DGNC (NC)'!A14</f>
        <v>8</v>
      </c>
      <c r="B12" s="55" t="s">
        <v>279</v>
      </c>
      <c r="C12" s="58">
        <v>300000</v>
      </c>
      <c r="D12" s="58">
        <f t="shared" si="1"/>
        <v>1000000</v>
      </c>
      <c r="E12" s="58">
        <f t="shared" si="0"/>
        <v>1300000</v>
      </c>
    </row>
    <row r="13" spans="1:5" ht="20.100000000000001" customHeight="1">
      <c r="A13" s="91">
        <f>'05 DGNC (NC)'!A15</f>
        <v>9</v>
      </c>
      <c r="B13" s="55" t="str">
        <f>'05 DGNC (NC)'!B15</f>
        <v>Kỹ sư hiện trường (phụ trách khu)</v>
      </c>
      <c r="C13" s="58">
        <v>200000</v>
      </c>
      <c r="D13" s="58">
        <f t="shared" si="1"/>
        <v>1000000</v>
      </c>
      <c r="E13" s="58">
        <f t="shared" si="0"/>
        <v>1200000</v>
      </c>
    </row>
    <row r="14" spans="1:5" ht="20.100000000000001" customHeight="1">
      <c r="A14" s="91">
        <f>'05 DGNC (NC)'!A16</f>
        <v>10</v>
      </c>
      <c r="B14" s="55" t="str">
        <f>'05 DGNC (NC)'!B16</f>
        <v>Kỹ sư hiện trường</v>
      </c>
      <c r="C14" s="58">
        <v>200000</v>
      </c>
      <c r="D14" s="58">
        <f t="shared" si="1"/>
        <v>1000000</v>
      </c>
      <c r="E14" s="58">
        <f t="shared" si="0"/>
        <v>1200000</v>
      </c>
    </row>
    <row r="15" spans="1:5" ht="20.100000000000001" customHeight="1">
      <c r="A15" s="91">
        <f>'05 DGNC (NC)'!A17</f>
        <v>11</v>
      </c>
      <c r="B15" s="55" t="str">
        <f>'05 DGNC (NC)'!B17</f>
        <v>Kỹ sư QS</v>
      </c>
      <c r="C15" s="58">
        <v>200000</v>
      </c>
      <c r="D15" s="58">
        <f t="shared" si="1"/>
        <v>1000000</v>
      </c>
      <c r="E15" s="58">
        <f t="shared" si="0"/>
        <v>1200000</v>
      </c>
    </row>
    <row r="16" spans="1:5" ht="20.100000000000001" customHeight="1">
      <c r="A16" s="91">
        <f>'05 DGNC (NC)'!A18</f>
        <v>12</v>
      </c>
      <c r="B16" s="55" t="str">
        <f>'05 DGNC (NC)'!B18</f>
        <v>Kỹ sư an toàn</v>
      </c>
      <c r="C16" s="58">
        <v>200000</v>
      </c>
      <c r="D16" s="58">
        <f t="shared" si="1"/>
        <v>1000000</v>
      </c>
      <c r="E16" s="58">
        <f t="shared" si="0"/>
        <v>1200000</v>
      </c>
    </row>
    <row r="17" spans="1:5" ht="20.100000000000001" customHeight="1">
      <c r="A17" s="91">
        <f>'05 DGNC (NC)'!A19</f>
        <v>13</v>
      </c>
      <c r="B17" s="55" t="str">
        <f>'05 DGNC (NC)'!B19</f>
        <v>Kỹ sư trắc đạc</v>
      </c>
      <c r="C17" s="58">
        <v>200000</v>
      </c>
      <c r="D17" s="58">
        <f t="shared" si="1"/>
        <v>1000000</v>
      </c>
      <c r="E17" s="58">
        <f t="shared" si="0"/>
        <v>1200000</v>
      </c>
    </row>
    <row r="18" spans="1:5" ht="20.100000000000001" customHeight="1">
      <c r="A18" s="91">
        <f>'05 DGNC (NC)'!A20</f>
        <v>14</v>
      </c>
      <c r="B18" s="55" t="str">
        <f>'05 DGNC (NC)'!B20</f>
        <v>Lái xe</v>
      </c>
      <c r="C18" s="58">
        <v>200000</v>
      </c>
      <c r="D18" s="58">
        <f t="shared" si="1"/>
        <v>1000000</v>
      </c>
      <c r="E18" s="58">
        <f t="shared" si="0"/>
        <v>1200000</v>
      </c>
    </row>
    <row r="19" spans="1:5" ht="20.100000000000001" customHeight="1">
      <c r="A19" s="91">
        <f>'05 DGNC (NC)'!A21</f>
        <v>15</v>
      </c>
      <c r="B19" s="55" t="str">
        <f>'05 DGNC (NC)'!B21</f>
        <v>Tạp vụ (lương khoán)</v>
      </c>
      <c r="C19" s="58">
        <v>200000</v>
      </c>
      <c r="D19" s="58">
        <f t="shared" si="1"/>
        <v>1000000</v>
      </c>
      <c r="E19" s="58">
        <f t="shared" si="0"/>
        <v>1200000</v>
      </c>
    </row>
    <row r="20" spans="1:5" ht="20.100000000000001" customHeight="1">
      <c r="A20" s="91">
        <f>'05 DGNC (NC)'!A22</f>
        <v>16</v>
      </c>
      <c r="B20" s="55" t="str">
        <f>'05 DGNC (NC)'!B22</f>
        <v>Đầu bếp (lương khoán)</v>
      </c>
      <c r="C20" s="58">
        <v>200000</v>
      </c>
      <c r="D20" s="58">
        <f t="shared" si="1"/>
        <v>1000000</v>
      </c>
      <c r="E20" s="58">
        <f t="shared" si="0"/>
        <v>1200000</v>
      </c>
    </row>
    <row r="21" spans="1:5" ht="20.100000000000001" customHeight="1">
      <c r="A21" s="94">
        <f>'05 DGNC (NC)'!A23</f>
        <v>17</v>
      </c>
      <c r="B21" s="59" t="str">
        <f>'05 DGNC (NC)'!B23</f>
        <v>Phụ trắc đạc (lương khoán)</v>
      </c>
      <c r="C21" s="54">
        <v>200000</v>
      </c>
      <c r="D21" s="54">
        <f t="shared" si="1"/>
        <v>1000000</v>
      </c>
      <c r="E21" s="54">
        <f t="shared" si="0"/>
        <v>1200000</v>
      </c>
    </row>
    <row r="22" spans="1:5" ht="20.100000000000001" customHeight="1">
      <c r="A22" s="94">
        <f>'05 DGNC (NC)'!A24</f>
        <v>18</v>
      </c>
      <c r="B22" s="59" t="str">
        <f>'05 DGNC (NC)'!B24</f>
        <v>Bảo vệ khu văn phòng và nhà ở kỹ sư (lương khoán)</v>
      </c>
      <c r="C22" s="54">
        <v>200000</v>
      </c>
      <c r="D22" s="54">
        <f t="shared" si="1"/>
        <v>1000000</v>
      </c>
      <c r="E22" s="54">
        <f t="shared" si="0"/>
        <v>1200000</v>
      </c>
    </row>
    <row r="23" spans="1:5" ht="20.100000000000001" customHeight="1">
      <c r="A23" s="97">
        <f>'05 DGNC (NC)'!A25</f>
        <v>19</v>
      </c>
      <c r="B23" s="99" t="str">
        <f>'05 DGNC (NC)'!B25</f>
        <v>Y tá công trường (lương khoán)</v>
      </c>
      <c r="C23" s="96">
        <v>200000</v>
      </c>
      <c r="D23" s="96">
        <f t="shared" si="1"/>
        <v>1000000</v>
      </c>
      <c r="E23" s="96">
        <f t="shared" si="0"/>
        <v>1200000</v>
      </c>
    </row>
  </sheetData>
  <printOptions horizontalCentered="1"/>
  <pageMargins left="0.45" right="0.2" top="0.75" bottom="0.75" header="0.3" footer="0.3"/>
  <pageSetup paperSize="9" orientation="landscape" horizontalDpi="300" verticalDpi="300" r:id="rId1"/>
  <headerFooter>
    <oddFooter>&amp;R&amp;"Times New Roman,Regular"Page &amp;P/&amp;N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25"/>
  <sheetViews>
    <sheetView showGridLines="0" view="pageBreakPreview" zoomScale="85" zoomScaleNormal="85" zoomScaleSheetLayoutView="85" workbookViewId="0">
      <pane ySplit="3" topLeftCell="A4" activePane="bottomLeft" state="frozen"/>
      <selection activeCell="F18" sqref="F18"/>
      <selection pane="bottomLeft" activeCell="B19" sqref="B19"/>
    </sheetView>
  </sheetViews>
  <sheetFormatPr defaultColWidth="9.125" defaultRowHeight="20.100000000000001" customHeight="1"/>
  <cols>
    <col min="1" max="1" width="6" style="45" customWidth="1"/>
    <col min="2" max="2" width="51.75" style="72" customWidth="1"/>
    <col min="3" max="3" width="14" style="45" customWidth="1"/>
    <col min="4" max="4" width="12.25" style="45" customWidth="1"/>
    <col min="5" max="5" width="13.625" style="45" customWidth="1"/>
    <col min="6" max="6" width="12.375" style="45" customWidth="1"/>
    <col min="7" max="16384" width="9.125" style="45"/>
  </cols>
  <sheetData>
    <row r="1" spans="1:6" ht="20.100000000000001" customHeight="1">
      <c r="A1" s="44" t="s">
        <v>349</v>
      </c>
    </row>
    <row r="3" spans="1:6" s="104" customFormat="1" ht="26.25" customHeight="1">
      <c r="A3" s="103" t="s">
        <v>3</v>
      </c>
      <c r="B3" s="102" t="s">
        <v>4</v>
      </c>
      <c r="C3" s="103" t="s">
        <v>6</v>
      </c>
      <c r="D3" s="103" t="s">
        <v>8</v>
      </c>
      <c r="E3" s="103" t="s">
        <v>9</v>
      </c>
      <c r="F3" s="103" t="s">
        <v>11</v>
      </c>
    </row>
    <row r="4" spans="1:6" s="104" customFormat="1" ht="18" customHeight="1">
      <c r="A4" s="105" t="s">
        <v>304</v>
      </c>
      <c r="B4" s="105" t="s">
        <v>305</v>
      </c>
      <c r="C4" s="105" t="s">
        <v>306</v>
      </c>
      <c r="D4" s="105" t="s">
        <v>307</v>
      </c>
      <c r="E4" s="105" t="s">
        <v>308</v>
      </c>
      <c r="F4" s="105" t="s">
        <v>350</v>
      </c>
    </row>
    <row r="5" spans="1:6" s="104" customFormat="1" ht="20.100000000000001" customHeight="1">
      <c r="A5" s="106"/>
      <c r="B5" s="107" t="s">
        <v>351</v>
      </c>
      <c r="C5" s="106"/>
      <c r="D5" s="106"/>
      <c r="E5" s="106"/>
      <c r="F5" s="106"/>
    </row>
    <row r="6" spans="1:6" ht="20.100000000000001" customHeight="1">
      <c r="A6" s="86">
        <v>1</v>
      </c>
      <c r="B6" s="87" t="s">
        <v>352</v>
      </c>
      <c r="C6" s="86" t="s">
        <v>353</v>
      </c>
      <c r="D6" s="108">
        <f>(20*0.55+8*1+5)*0.8*10*26+(10*1*50%*8+5*4)*26+136.586666666667</f>
        <v>6688.586666666668</v>
      </c>
      <c r="E6" s="89"/>
      <c r="F6" s="89">
        <f>E6*D6</f>
        <v>0</v>
      </c>
    </row>
    <row r="7" spans="1:6" ht="20.100000000000001" customHeight="1">
      <c r="A7" s="91">
        <f>A6+1</f>
        <v>2</v>
      </c>
      <c r="B7" s="92" t="s">
        <v>354</v>
      </c>
      <c r="C7" s="91" t="s">
        <v>355</v>
      </c>
      <c r="D7" s="109">
        <v>1</v>
      </c>
      <c r="E7" s="58">
        <v>1000000</v>
      </c>
      <c r="F7" s="58">
        <f>E7*D7</f>
        <v>1000000</v>
      </c>
    </row>
    <row r="8" spans="1:6" ht="20.100000000000001" customHeight="1">
      <c r="A8" s="91">
        <f t="shared" ref="A8:A20" si="0">A7+1</f>
        <v>3</v>
      </c>
      <c r="B8" s="92" t="s">
        <v>356</v>
      </c>
      <c r="C8" s="91" t="s">
        <v>355</v>
      </c>
      <c r="D8" s="109">
        <v>1</v>
      </c>
      <c r="E8" s="58"/>
      <c r="F8" s="58">
        <f t="shared" ref="F8:F21" si="1">E8*D8</f>
        <v>0</v>
      </c>
    </row>
    <row r="9" spans="1:6" ht="20.100000000000001" customHeight="1">
      <c r="A9" s="91">
        <f t="shared" si="0"/>
        <v>4</v>
      </c>
      <c r="B9" s="92" t="s">
        <v>357</v>
      </c>
      <c r="C9" s="91" t="s">
        <v>355</v>
      </c>
      <c r="D9" s="109">
        <v>1</v>
      </c>
      <c r="E9" s="58">
        <v>300000</v>
      </c>
      <c r="F9" s="58">
        <f t="shared" si="1"/>
        <v>300000</v>
      </c>
    </row>
    <row r="10" spans="1:6" ht="20.100000000000001" customHeight="1">
      <c r="A10" s="91">
        <f t="shared" si="0"/>
        <v>5</v>
      </c>
      <c r="B10" s="92" t="s">
        <v>358</v>
      </c>
      <c r="C10" s="91" t="s">
        <v>355</v>
      </c>
      <c r="D10" s="109">
        <v>1</v>
      </c>
      <c r="E10" s="58">
        <v>1000000</v>
      </c>
      <c r="F10" s="58">
        <f t="shared" si="1"/>
        <v>1000000</v>
      </c>
    </row>
    <row r="11" spans="1:6" ht="24.75" customHeight="1">
      <c r="A11" s="91">
        <f t="shared" si="0"/>
        <v>6</v>
      </c>
      <c r="B11" s="92" t="s">
        <v>359</v>
      </c>
      <c r="C11" s="91" t="s">
        <v>355</v>
      </c>
      <c r="D11" s="109">
        <v>1</v>
      </c>
      <c r="E11" s="58">
        <v>500000</v>
      </c>
      <c r="F11" s="58">
        <f t="shared" si="1"/>
        <v>500000</v>
      </c>
    </row>
    <row r="12" spans="1:6" ht="37.5" customHeight="1">
      <c r="A12" s="91">
        <f t="shared" si="0"/>
        <v>7</v>
      </c>
      <c r="B12" s="92" t="s">
        <v>360</v>
      </c>
      <c r="C12" s="91" t="s">
        <v>73</v>
      </c>
      <c r="D12" s="109"/>
      <c r="E12" s="58">
        <f>24100</f>
        <v>24100</v>
      </c>
      <c r="F12" s="58">
        <f t="shared" si="1"/>
        <v>0</v>
      </c>
    </row>
    <row r="13" spans="1:6" ht="33.75" customHeight="1">
      <c r="A13" s="91">
        <f t="shared" si="0"/>
        <v>8</v>
      </c>
      <c r="B13" s="92" t="s">
        <v>361</v>
      </c>
      <c r="C13" s="91" t="s">
        <v>73</v>
      </c>
      <c r="D13" s="109"/>
      <c r="E13" s="58">
        <f>E12</f>
        <v>24100</v>
      </c>
      <c r="F13" s="58">
        <f t="shared" si="1"/>
        <v>0</v>
      </c>
    </row>
    <row r="14" spans="1:6" ht="20.100000000000001" customHeight="1">
      <c r="A14" s="91">
        <f t="shared" si="0"/>
        <v>9</v>
      </c>
      <c r="B14" s="92" t="s">
        <v>362</v>
      </c>
      <c r="C14" s="91" t="s">
        <v>363</v>
      </c>
      <c r="D14" s="109"/>
      <c r="E14" s="58">
        <v>1000000</v>
      </c>
      <c r="F14" s="58">
        <f t="shared" si="1"/>
        <v>0</v>
      </c>
    </row>
    <row r="15" spans="1:6" ht="20.100000000000001" customHeight="1">
      <c r="A15" s="91">
        <f t="shared" si="0"/>
        <v>10</v>
      </c>
      <c r="B15" s="92" t="s">
        <v>364</v>
      </c>
      <c r="C15" s="91" t="s">
        <v>363</v>
      </c>
      <c r="D15" s="109"/>
      <c r="E15" s="58">
        <f>ROUND(8000000/12,0)</f>
        <v>666667</v>
      </c>
      <c r="F15" s="58">
        <f t="shared" si="1"/>
        <v>0</v>
      </c>
    </row>
    <row r="16" spans="1:6" ht="20.100000000000001" customHeight="1">
      <c r="A16" s="91">
        <f t="shared" si="0"/>
        <v>11</v>
      </c>
      <c r="B16" s="92" t="s">
        <v>365</v>
      </c>
      <c r="C16" s="91" t="s">
        <v>73</v>
      </c>
      <c r="D16" s="109"/>
      <c r="E16" s="58">
        <f>E13</f>
        <v>24100</v>
      </c>
      <c r="F16" s="58">
        <f t="shared" si="1"/>
        <v>0</v>
      </c>
    </row>
    <row r="17" spans="1:6" ht="20.100000000000001" customHeight="1">
      <c r="A17" s="91">
        <f t="shared" si="0"/>
        <v>12</v>
      </c>
      <c r="B17" s="92" t="s">
        <v>366</v>
      </c>
      <c r="C17" s="91" t="s">
        <v>363</v>
      </c>
      <c r="D17" s="109"/>
      <c r="E17" s="58">
        <v>250000</v>
      </c>
      <c r="F17" s="58">
        <f t="shared" si="1"/>
        <v>0</v>
      </c>
    </row>
    <row r="18" spans="1:6" ht="20.100000000000001" customHeight="1">
      <c r="A18" s="91">
        <f t="shared" si="0"/>
        <v>13</v>
      </c>
      <c r="B18" s="92" t="s">
        <v>367</v>
      </c>
      <c r="C18" s="91" t="s">
        <v>355</v>
      </c>
      <c r="D18" s="109">
        <v>1</v>
      </c>
      <c r="E18" s="58">
        <v>500000</v>
      </c>
      <c r="F18" s="58">
        <f t="shared" si="1"/>
        <v>500000</v>
      </c>
    </row>
    <row r="19" spans="1:6" ht="20.100000000000001" customHeight="1">
      <c r="A19" s="91">
        <f t="shared" si="0"/>
        <v>14</v>
      </c>
      <c r="B19" s="92" t="s">
        <v>368</v>
      </c>
      <c r="C19" s="91" t="s">
        <v>355</v>
      </c>
      <c r="D19" s="109">
        <v>1</v>
      </c>
      <c r="E19" s="58">
        <v>2000000</v>
      </c>
      <c r="F19" s="58">
        <f t="shared" si="1"/>
        <v>2000000</v>
      </c>
    </row>
    <row r="20" spans="1:6" ht="20.100000000000001" customHeight="1">
      <c r="A20" s="91">
        <f t="shared" si="0"/>
        <v>15</v>
      </c>
      <c r="B20" s="92" t="s">
        <v>369</v>
      </c>
      <c r="C20" s="91" t="s">
        <v>355</v>
      </c>
      <c r="D20" s="109">
        <v>1</v>
      </c>
      <c r="E20" s="58">
        <v>200000</v>
      </c>
      <c r="F20" s="58">
        <f t="shared" si="1"/>
        <v>200000</v>
      </c>
    </row>
    <row r="21" spans="1:6" ht="20.100000000000001" customHeight="1">
      <c r="A21" s="91">
        <v>16</v>
      </c>
      <c r="B21" s="92" t="s">
        <v>426</v>
      </c>
      <c r="C21" s="91" t="s">
        <v>355</v>
      </c>
      <c r="D21" s="109">
        <v>1</v>
      </c>
      <c r="E21" s="58">
        <v>5000000</v>
      </c>
      <c r="F21" s="58">
        <f t="shared" si="1"/>
        <v>5000000</v>
      </c>
    </row>
    <row r="22" spans="1:6" ht="20.100000000000001" customHeight="1">
      <c r="A22" s="97">
        <v>17</v>
      </c>
      <c r="B22" s="98" t="s">
        <v>427</v>
      </c>
      <c r="C22" s="97" t="s">
        <v>355</v>
      </c>
      <c r="D22" s="143">
        <v>1</v>
      </c>
      <c r="E22" s="96">
        <v>5000000</v>
      </c>
      <c r="F22" s="96">
        <f>+E22*D22</f>
        <v>5000000</v>
      </c>
    </row>
    <row r="23" spans="1:6" s="68" customFormat="1" ht="20.100000000000001" customHeight="1">
      <c r="A23" s="110"/>
      <c r="B23" s="111" t="s">
        <v>280</v>
      </c>
      <c r="C23" s="110"/>
      <c r="D23" s="112"/>
      <c r="E23" s="67"/>
      <c r="F23" s="67">
        <f>SUM(F6:F22)</f>
        <v>15500000</v>
      </c>
    </row>
    <row r="24" spans="1:6" s="68" customFormat="1" ht="20.100000000000001" customHeight="1">
      <c r="A24" s="110"/>
      <c r="B24" s="111" t="s">
        <v>240</v>
      </c>
      <c r="C24" s="110" t="s">
        <v>355</v>
      </c>
      <c r="D24" s="112"/>
      <c r="E24" s="67"/>
      <c r="F24" s="219">
        <f>+'01 .PAKT - (Chưa làm)'!C47</f>
        <v>7</v>
      </c>
    </row>
    <row r="25" spans="1:6" s="68" customFormat="1" ht="20.100000000000001" customHeight="1">
      <c r="A25" s="110"/>
      <c r="B25" s="111" t="s">
        <v>280</v>
      </c>
      <c r="C25" s="110"/>
      <c r="D25" s="112"/>
      <c r="E25" s="67"/>
      <c r="F25" s="67">
        <f>ROUND(F24*F23,-6)</f>
        <v>109000000</v>
      </c>
    </row>
  </sheetData>
  <pageMargins left="0.70866141732283472" right="0.70866141732283472" top="0.74803149606299213" bottom="0.74803149606299213" header="0.31496062992125984" footer="0.31496062992125984"/>
  <pageSetup orientation="landscape" horizontalDpi="300" verticalDpi="300" r:id="rId1"/>
  <headerFooter>
    <oddFooter>&amp;R&amp;"Times New Roman,Regular"Page &amp;P/&amp;N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I25"/>
  <sheetViews>
    <sheetView topLeftCell="B1" zoomScale="130" zoomScaleNormal="130" zoomScaleSheetLayoutView="115" workbookViewId="0">
      <pane ySplit="5" topLeftCell="A19" activePane="bottomLeft" state="frozen"/>
      <selection activeCell="F18" sqref="F18"/>
      <selection pane="bottomLeft" activeCell="G21" sqref="G21:G24"/>
    </sheetView>
  </sheetViews>
  <sheetFormatPr defaultColWidth="8.875" defaultRowHeight="19.899999999999999" customHeight="1"/>
  <cols>
    <col min="1" max="1" width="9.75" style="113" customWidth="1"/>
    <col min="2" max="2" width="34.125" style="113" customWidth="1"/>
    <col min="3" max="3" width="22.125" style="113" customWidth="1"/>
    <col min="4" max="4" width="15.625" style="113" customWidth="1"/>
    <col min="5" max="5" width="12.75" style="113" customWidth="1"/>
    <col min="6" max="6" width="11.125" style="113" customWidth="1"/>
    <col min="7" max="7" width="13.125" style="113" customWidth="1"/>
    <col min="8" max="8" width="19" style="113" customWidth="1"/>
    <col min="9" max="9" width="16.625" style="113" customWidth="1"/>
    <col min="10" max="16384" width="8.875" style="113"/>
  </cols>
  <sheetData>
    <row r="1" spans="1:9" ht="19.899999999999999" customHeight="1">
      <c r="A1" s="114" t="s">
        <v>386</v>
      </c>
    </row>
    <row r="5" spans="1:9" s="115" customFormat="1" ht="37.15" customHeight="1">
      <c r="A5" s="118" t="s">
        <v>3</v>
      </c>
      <c r="B5" s="118" t="s">
        <v>4</v>
      </c>
      <c r="C5" s="118" t="s">
        <v>377</v>
      </c>
      <c r="D5" s="118" t="s">
        <v>370</v>
      </c>
      <c r="E5" s="118" t="s">
        <v>372</v>
      </c>
      <c r="F5" s="118" t="s">
        <v>240</v>
      </c>
      <c r="G5" s="118" t="s">
        <v>11</v>
      </c>
      <c r="H5" s="118" t="s">
        <v>371</v>
      </c>
    </row>
    <row r="6" spans="1:9" s="114" customFormat="1" ht="32.450000000000003" customHeight="1">
      <c r="A6" s="176">
        <v>1</v>
      </c>
      <c r="B6" s="128" t="s">
        <v>373</v>
      </c>
      <c r="C6" s="128" t="s">
        <v>434</v>
      </c>
      <c r="D6" s="171"/>
      <c r="E6" s="127"/>
      <c r="F6" s="127"/>
      <c r="G6" s="171"/>
      <c r="H6" s="127"/>
    </row>
    <row r="7" spans="1:9" ht="19.899999999999999" customHeight="1">
      <c r="A7" s="119"/>
      <c r="B7" s="120" t="s">
        <v>374</v>
      </c>
      <c r="C7" s="120" t="s">
        <v>434</v>
      </c>
      <c r="D7" s="150"/>
      <c r="E7" s="116"/>
      <c r="F7" s="116"/>
      <c r="G7" s="150"/>
      <c r="H7" s="116"/>
    </row>
    <row r="8" spans="1:9" ht="19.899999999999999" customHeight="1">
      <c r="A8" s="119"/>
      <c r="B8" s="120" t="s">
        <v>375</v>
      </c>
      <c r="C8" s="120" t="s">
        <v>434</v>
      </c>
      <c r="D8" s="150"/>
      <c r="E8" s="116"/>
      <c r="F8" s="116"/>
      <c r="G8" s="150"/>
      <c r="H8" s="116"/>
    </row>
    <row r="9" spans="1:9" ht="19.899999999999999" customHeight="1">
      <c r="A9" s="119"/>
      <c r="B9" s="120" t="s">
        <v>376</v>
      </c>
      <c r="C9" s="120" t="s">
        <v>434</v>
      </c>
      <c r="D9" s="150"/>
      <c r="E9" s="116"/>
      <c r="F9" s="116"/>
      <c r="G9" s="150"/>
      <c r="H9" s="116"/>
    </row>
    <row r="10" spans="1:9" s="114" customFormat="1" ht="19.899999999999999" customHeight="1">
      <c r="A10" s="177">
        <v>2</v>
      </c>
      <c r="B10" s="121" t="s">
        <v>378</v>
      </c>
      <c r="C10" s="121"/>
      <c r="D10" s="172"/>
      <c r="E10" s="122"/>
      <c r="F10" s="122"/>
      <c r="G10" s="172">
        <f>+SUM(G11:G13)</f>
        <v>0</v>
      </c>
      <c r="H10" s="122"/>
    </row>
    <row r="11" spans="1:9" ht="19.899999999999999" customHeight="1">
      <c r="A11" s="119"/>
      <c r="B11" s="120" t="s">
        <v>379</v>
      </c>
      <c r="C11" s="120" t="s">
        <v>598</v>
      </c>
      <c r="D11" s="150">
        <f>'01 .PAKT - (Chưa làm)'!I77*5%</f>
        <v>0</v>
      </c>
      <c r="E11" s="175">
        <f>1.5%/12</f>
        <v>1.25E-3</v>
      </c>
      <c r="F11" s="116">
        <f>+'01 .PAKT - (Chưa làm)'!C47</f>
        <v>7</v>
      </c>
      <c r="G11" s="150">
        <f>+F11*E11*D11</f>
        <v>0</v>
      </c>
      <c r="H11" s="116"/>
      <c r="I11" s="412">
        <v>0.05</v>
      </c>
    </row>
    <row r="12" spans="1:9" ht="19.899999999999999" customHeight="1">
      <c r="A12" s="119"/>
      <c r="B12" s="120" t="s">
        <v>380</v>
      </c>
      <c r="C12" s="120" t="s">
        <v>486</v>
      </c>
      <c r="D12" s="150">
        <f>'01 .PAKT - (Chưa làm)'!I77*10%</f>
        <v>0</v>
      </c>
      <c r="E12" s="175">
        <f>1.5%/12</f>
        <v>1.25E-3</v>
      </c>
      <c r="F12" s="116">
        <f>+F11</f>
        <v>7</v>
      </c>
      <c r="G12" s="150">
        <f>+F12*E12*D12</f>
        <v>0</v>
      </c>
      <c r="H12" s="116"/>
    </row>
    <row r="13" spans="1:9" ht="19.899999999999999" customHeight="1">
      <c r="A13" s="119"/>
      <c r="B13" s="120" t="s">
        <v>382</v>
      </c>
      <c r="C13" s="120" t="s">
        <v>434</v>
      </c>
      <c r="D13" s="150"/>
      <c r="E13" s="116"/>
      <c r="F13" s="116"/>
      <c r="G13" s="150"/>
      <c r="H13" s="116"/>
    </row>
    <row r="14" spans="1:9" s="114" customFormat="1" ht="19.899999999999999" customHeight="1">
      <c r="A14" s="177">
        <v>3</v>
      </c>
      <c r="B14" s="121" t="s">
        <v>381</v>
      </c>
      <c r="C14" s="121"/>
      <c r="D14" s="172"/>
      <c r="E14" s="178"/>
      <c r="F14" s="122"/>
      <c r="G14" s="172">
        <f>+SUM(G15:G15)</f>
        <v>0</v>
      </c>
      <c r="H14" s="122"/>
    </row>
    <row r="15" spans="1:9" ht="15">
      <c r="A15" s="119"/>
      <c r="B15" s="120" t="s">
        <v>383</v>
      </c>
      <c r="C15" s="120" t="str">
        <f>"Vay "&amp;ROUND(D15/1000000000,2)&amp;"  tỷ trong "&amp;F15&amp;" tháng"</f>
        <v>Vay 0  tỷ trong 7 tháng</v>
      </c>
      <c r="D15" s="150">
        <f>ROUND(('01 .PAKT - (Chưa làm)'!I52/F15*2-10%*'01 .PAKT - (Chưa làm)'!I77/1.1),-6)</f>
        <v>0</v>
      </c>
      <c r="E15" s="175">
        <f>10%/12</f>
        <v>8.3333333333333332E-3</v>
      </c>
      <c r="F15" s="116">
        <f>+F12</f>
        <v>7</v>
      </c>
      <c r="G15" s="150">
        <f>+F15*E15*D15</f>
        <v>0</v>
      </c>
      <c r="H15" s="116"/>
    </row>
    <row r="16" spans="1:9" s="114" customFormat="1" ht="19.899999999999999" customHeight="1">
      <c r="A16" s="177">
        <v>4</v>
      </c>
      <c r="B16" s="121" t="s">
        <v>384</v>
      </c>
      <c r="C16" s="121"/>
      <c r="D16" s="172"/>
      <c r="E16" s="178"/>
      <c r="F16" s="122"/>
      <c r="G16" s="172">
        <f>+SUM(G17:G17)</f>
        <v>0</v>
      </c>
      <c r="H16" s="122"/>
    </row>
    <row r="17" spans="1:9" ht="19.899999999999999" customHeight="1">
      <c r="A17" s="119"/>
      <c r="B17" s="120" t="s">
        <v>385</v>
      </c>
      <c r="C17" s="120" t="s">
        <v>634</v>
      </c>
      <c r="D17" s="150">
        <f>'01 .PAKT - (Chưa làm)'!I77*5%</f>
        <v>0</v>
      </c>
      <c r="E17" s="175">
        <f>+E12</f>
        <v>1.25E-3</v>
      </c>
      <c r="F17" s="116">
        <v>12</v>
      </c>
      <c r="G17" s="150">
        <f>+F17*E17*D17</f>
        <v>0</v>
      </c>
      <c r="H17" s="116"/>
      <c r="I17" s="412">
        <v>0.03</v>
      </c>
    </row>
    <row r="18" spans="1:9" s="114" customFormat="1" ht="19.899999999999999" customHeight="1">
      <c r="A18" s="177">
        <v>5</v>
      </c>
      <c r="B18" s="121" t="s">
        <v>394</v>
      </c>
      <c r="C18" s="121"/>
      <c r="D18" s="172"/>
      <c r="E18" s="178"/>
      <c r="F18" s="122"/>
      <c r="G18" s="172">
        <f>+SUM(G19:G19)</f>
        <v>0</v>
      </c>
      <c r="H18" s="122"/>
    </row>
    <row r="19" spans="1:9" ht="19.899999999999999" customHeight="1">
      <c r="A19" s="119"/>
      <c r="B19" s="120" t="s">
        <v>395</v>
      </c>
      <c r="C19" s="120"/>
      <c r="D19" s="150"/>
      <c r="E19" s="175"/>
      <c r="F19" s="116"/>
      <c r="G19" s="150">
        <f>+F19*E19*D19</f>
        <v>0</v>
      </c>
      <c r="H19" s="116"/>
    </row>
    <row r="20" spans="1:9" s="114" customFormat="1" ht="19.899999999999999" customHeight="1">
      <c r="A20" s="177">
        <v>6</v>
      </c>
      <c r="B20" s="121" t="s">
        <v>387</v>
      </c>
      <c r="C20" s="121"/>
      <c r="D20" s="172"/>
      <c r="E20" s="178"/>
      <c r="F20" s="122"/>
      <c r="G20" s="172">
        <f>SUM(G21:G24)</f>
        <v>40000000</v>
      </c>
      <c r="H20" s="496" t="s">
        <v>648</v>
      </c>
    </row>
    <row r="21" spans="1:9" ht="19.899999999999999" customHeight="1">
      <c r="A21" s="119"/>
      <c r="B21" s="120" t="s">
        <v>388</v>
      </c>
      <c r="C21" s="120"/>
      <c r="D21" s="150"/>
      <c r="E21" s="175"/>
      <c r="F21" s="116"/>
      <c r="G21" s="150"/>
      <c r="H21" s="116"/>
    </row>
    <row r="22" spans="1:9" ht="19.899999999999999" customHeight="1">
      <c r="A22" s="119"/>
      <c r="B22" s="120" t="s">
        <v>389</v>
      </c>
      <c r="C22" s="120"/>
      <c r="D22" s="150"/>
      <c r="E22" s="175"/>
      <c r="F22" s="116"/>
      <c r="G22" s="150">
        <v>40000000</v>
      </c>
      <c r="H22" s="116"/>
    </row>
    <row r="23" spans="1:9" ht="19.899999999999999" customHeight="1">
      <c r="A23" s="119"/>
      <c r="B23" s="120" t="s">
        <v>390</v>
      </c>
      <c r="C23" s="120"/>
      <c r="D23" s="150"/>
      <c r="E23" s="175"/>
      <c r="F23" s="116"/>
      <c r="G23" s="150"/>
      <c r="H23" s="116"/>
    </row>
    <row r="24" spans="1:9" ht="19.899999999999999" customHeight="1">
      <c r="A24" s="495" t="s">
        <v>647</v>
      </c>
      <c r="B24" s="123" t="s">
        <v>391</v>
      </c>
      <c r="C24" s="123"/>
      <c r="D24" s="173"/>
      <c r="E24" s="124"/>
      <c r="F24" s="124"/>
      <c r="G24" s="173"/>
      <c r="H24" s="124"/>
    </row>
    <row r="25" spans="1:9" ht="19.899999999999999" customHeight="1">
      <c r="A25" s="117"/>
      <c r="B25" s="125" t="s">
        <v>392</v>
      </c>
      <c r="C25" s="125"/>
      <c r="D25" s="174"/>
      <c r="E25" s="126"/>
      <c r="F25" s="126"/>
      <c r="G25" s="174"/>
      <c r="H25" s="126"/>
    </row>
  </sheetData>
  <printOptions horizontalCentered="1"/>
  <pageMargins left="0.31496062992125984" right="0.31496062992125984" top="0.55118110236220474" bottom="0.55118110236220474" header="0.31496062992125984" footer="0.31496062992125984"/>
  <pageSetup scale="8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M19"/>
  <sheetViews>
    <sheetView zoomScale="115" zoomScaleNormal="115" workbookViewId="0">
      <selection activeCell="B7" sqref="B7"/>
    </sheetView>
  </sheetViews>
  <sheetFormatPr defaultColWidth="8.875" defaultRowHeight="19.899999999999999" customHeight="1"/>
  <cols>
    <col min="1" max="1" width="5.375" style="2" customWidth="1"/>
    <col min="2" max="2" width="33" style="2" customWidth="1"/>
    <col min="3" max="3" width="19" style="2" customWidth="1"/>
    <col min="4" max="4" width="9.625" style="2" customWidth="1"/>
    <col min="5" max="5" width="10.375" style="2" customWidth="1"/>
    <col min="6" max="6" width="14.375" style="2" customWidth="1"/>
    <col min="7" max="7" width="13.875" style="2" customWidth="1"/>
    <col min="8" max="8" width="12.25" style="2" customWidth="1"/>
    <col min="9" max="9" width="15.75" style="2" customWidth="1"/>
    <col min="10" max="10" width="14.25" style="2" customWidth="1"/>
    <col min="11" max="12" width="14.375" style="2" customWidth="1"/>
    <col min="13" max="13" width="16.75" style="2" customWidth="1"/>
    <col min="14" max="16384" width="8.875" style="2"/>
  </cols>
  <sheetData>
    <row r="1" spans="1:13" ht="19.899999999999999" customHeight="1">
      <c r="A1" s="1" t="s">
        <v>393</v>
      </c>
    </row>
    <row r="2" spans="1:13" ht="28.9" customHeight="1">
      <c r="F2" s="3" t="s">
        <v>1</v>
      </c>
      <c r="G2" s="4"/>
      <c r="H2" s="4"/>
      <c r="I2" s="5"/>
      <c r="J2" s="3" t="s">
        <v>2</v>
      </c>
      <c r="K2" s="4"/>
      <c r="L2" s="4"/>
      <c r="M2" s="5"/>
    </row>
    <row r="3" spans="1:13" s="7" customFormat="1" ht="39" customHeight="1">
      <c r="A3" s="6" t="s">
        <v>3</v>
      </c>
      <c r="B3" s="6" t="s">
        <v>4</v>
      </c>
      <c r="C3" s="6" t="s">
        <v>5</v>
      </c>
      <c r="D3" s="6" t="s">
        <v>6</v>
      </c>
      <c r="E3" s="6" t="s">
        <v>7</v>
      </c>
      <c r="F3" s="6" t="s">
        <v>8</v>
      </c>
      <c r="G3" s="6" t="s">
        <v>9</v>
      </c>
      <c r="H3" s="6" t="s">
        <v>10</v>
      </c>
      <c r="I3" s="6" t="s">
        <v>11</v>
      </c>
      <c r="J3" s="6" t="s">
        <v>8</v>
      </c>
      <c r="K3" s="6" t="s">
        <v>12</v>
      </c>
      <c r="L3" s="6" t="s">
        <v>13</v>
      </c>
      <c r="M3" s="6" t="s">
        <v>11</v>
      </c>
    </row>
    <row r="4" spans="1:13" s="26" customFormat="1" ht="19.899999999999999" customHeight="1" collapsed="1">
      <c r="A4" s="14">
        <v>1</v>
      </c>
      <c r="B4" s="20" t="s">
        <v>396</v>
      </c>
      <c r="C4" s="20"/>
      <c r="D4" s="14"/>
      <c r="E4" s="23"/>
      <c r="F4" s="23"/>
      <c r="G4" s="24"/>
      <c r="H4" s="25"/>
      <c r="I4" s="24"/>
      <c r="J4" s="23"/>
      <c r="K4" s="24"/>
      <c r="L4" s="24"/>
      <c r="M4" s="24"/>
    </row>
    <row r="5" spans="1:13" ht="19.899999999999999" customHeight="1">
      <c r="A5" s="14"/>
      <c r="B5" s="15" t="s">
        <v>397</v>
      </c>
      <c r="C5" s="15"/>
      <c r="D5" s="16"/>
      <c r="E5" s="17"/>
      <c r="F5" s="17"/>
      <c r="G5" s="18"/>
      <c r="H5" s="21"/>
      <c r="I5" s="18"/>
      <c r="J5" s="17"/>
      <c r="K5" s="18"/>
      <c r="L5" s="18"/>
      <c r="M5" s="18"/>
    </row>
    <row r="6" spans="1:13" ht="19.899999999999999" customHeight="1">
      <c r="A6" s="14"/>
      <c r="B6" s="15" t="s">
        <v>398</v>
      </c>
      <c r="C6" s="15"/>
      <c r="D6" s="16"/>
      <c r="E6" s="17"/>
      <c r="F6" s="17"/>
      <c r="G6" s="18"/>
      <c r="H6" s="21"/>
      <c r="I6" s="18"/>
      <c r="J6" s="17"/>
      <c r="K6" s="18"/>
      <c r="L6" s="18"/>
      <c r="M6" s="18"/>
    </row>
    <row r="7" spans="1:13" ht="37.5" customHeight="1">
      <c r="A7" s="14"/>
      <c r="B7" s="15" t="s">
        <v>399</v>
      </c>
      <c r="C7" s="15"/>
      <c r="D7" s="16" t="s">
        <v>15</v>
      </c>
      <c r="E7" s="17"/>
      <c r="F7" s="17"/>
      <c r="G7" s="18"/>
      <c r="H7" s="21"/>
      <c r="I7" s="18"/>
      <c r="J7" s="17"/>
      <c r="K7" s="18"/>
      <c r="L7" s="18"/>
      <c r="M7" s="18"/>
    </row>
    <row r="8" spans="1:13" s="26" customFormat="1" ht="19.899999999999999" customHeight="1">
      <c r="A8" s="14">
        <v>2</v>
      </c>
      <c r="B8" s="20" t="s">
        <v>400</v>
      </c>
      <c r="C8" s="20"/>
      <c r="D8" s="14"/>
      <c r="E8" s="23"/>
      <c r="F8" s="23"/>
      <c r="G8" s="24"/>
      <c r="H8" s="25"/>
      <c r="I8" s="24"/>
      <c r="J8" s="23"/>
      <c r="K8" s="24"/>
      <c r="L8" s="24"/>
      <c r="M8" s="24"/>
    </row>
    <row r="9" spans="1:13" ht="19.899999999999999" customHeight="1">
      <c r="A9" s="14"/>
      <c r="B9" s="15" t="s">
        <v>401</v>
      </c>
      <c r="C9" s="15"/>
      <c r="D9" s="16"/>
      <c r="E9" s="17"/>
      <c r="F9" s="17"/>
      <c r="G9" s="18"/>
      <c r="H9" s="21"/>
      <c r="I9" s="18"/>
      <c r="J9" s="17"/>
      <c r="K9" s="18"/>
      <c r="L9" s="18"/>
      <c r="M9" s="18"/>
    </row>
    <row r="10" spans="1:13" s="26" customFormat="1" ht="30.75" customHeight="1">
      <c r="A10" s="33">
        <v>3</v>
      </c>
      <c r="B10" s="39" t="s">
        <v>416</v>
      </c>
      <c r="C10" s="39"/>
      <c r="D10" s="33"/>
      <c r="E10" s="40"/>
      <c r="F10" s="40"/>
      <c r="G10" s="41"/>
      <c r="H10" s="42"/>
      <c r="I10" s="41">
        <f>+SUM(I11:I14)</f>
        <v>0</v>
      </c>
      <c r="J10" s="40"/>
      <c r="K10" s="41"/>
      <c r="L10" s="41"/>
      <c r="M10" s="41"/>
    </row>
    <row r="11" spans="1:13" ht="27" customHeight="1">
      <c r="A11" s="33"/>
      <c r="B11" s="15" t="s">
        <v>432</v>
      </c>
      <c r="C11" s="15" t="s">
        <v>473</v>
      </c>
      <c r="D11" s="16" t="s">
        <v>15</v>
      </c>
      <c r="E11" s="17">
        <f>'01 Phuc vu thi cong - Lập PATC'!$E$5*4/5</f>
        <v>0</v>
      </c>
      <c r="F11" s="17">
        <f>+E11</f>
        <v>0</v>
      </c>
      <c r="G11" s="18">
        <f>65000+35000</f>
        <v>100000</v>
      </c>
      <c r="H11" s="19">
        <v>1</v>
      </c>
      <c r="I11" s="18">
        <f>ROUND(G11*F11,0)</f>
        <v>0</v>
      </c>
      <c r="J11" s="36"/>
      <c r="K11" s="37"/>
      <c r="L11" s="37"/>
      <c r="M11" s="37"/>
    </row>
    <row r="12" spans="1:13" ht="27" customHeight="1">
      <c r="A12" s="33"/>
      <c r="B12" s="15" t="s">
        <v>432</v>
      </c>
      <c r="C12" s="15" t="s">
        <v>474</v>
      </c>
      <c r="D12" s="16" t="s">
        <v>15</v>
      </c>
      <c r="E12" s="17">
        <f>'01 Phuc vu thi cong - Lập PATC'!$E$5*1/5</f>
        <v>0</v>
      </c>
      <c r="F12" s="17">
        <f>+E12</f>
        <v>0</v>
      </c>
      <c r="G12" s="18">
        <f>250000+50000</f>
        <v>300000</v>
      </c>
      <c r="H12" s="19">
        <v>1</v>
      </c>
      <c r="I12" s="18">
        <f>ROUND(G12*F12,0)</f>
        <v>0</v>
      </c>
      <c r="J12" s="36"/>
      <c r="K12" s="37"/>
      <c r="L12" s="37"/>
      <c r="M12" s="37"/>
    </row>
    <row r="13" spans="1:13" ht="27" customHeight="1">
      <c r="A13" s="33"/>
      <c r="B13" s="34" t="s">
        <v>475</v>
      </c>
      <c r="C13" s="34" t="s">
        <v>477</v>
      </c>
      <c r="D13" s="35" t="s">
        <v>476</v>
      </c>
      <c r="E13" s="36"/>
      <c r="F13" s="36"/>
      <c r="G13" s="37"/>
      <c r="H13" s="43"/>
      <c r="I13" s="37"/>
      <c r="J13" s="36"/>
      <c r="K13" s="37"/>
      <c r="L13" s="37"/>
      <c r="M13" s="37"/>
    </row>
    <row r="14" spans="1:13" ht="27" customHeight="1">
      <c r="A14" s="33"/>
      <c r="B14" s="34" t="s">
        <v>475</v>
      </c>
      <c r="C14" s="34" t="s">
        <v>478</v>
      </c>
      <c r="D14" s="35" t="s">
        <v>15</v>
      </c>
      <c r="E14" s="36"/>
      <c r="F14" s="36"/>
      <c r="G14" s="37"/>
      <c r="H14" s="43"/>
      <c r="I14" s="37"/>
      <c r="J14" s="36"/>
      <c r="K14" s="37"/>
      <c r="L14" s="37"/>
      <c r="M14" s="37"/>
    </row>
    <row r="15" spans="1:13" s="26" customFormat="1" ht="19.899999999999999" customHeight="1">
      <c r="A15" s="33">
        <v>4</v>
      </c>
      <c r="B15" s="39" t="s">
        <v>402</v>
      </c>
      <c r="C15" s="39"/>
      <c r="D15" s="33"/>
      <c r="E15" s="40"/>
      <c r="F15" s="40"/>
      <c r="G15" s="41"/>
      <c r="H15" s="42"/>
      <c r="I15" s="41">
        <f>+SUM(I16:I17)</f>
        <v>50000000</v>
      </c>
      <c r="J15" s="40"/>
      <c r="K15" s="41"/>
      <c r="L15" s="41"/>
      <c r="M15" s="41"/>
    </row>
    <row r="16" spans="1:13" ht="19.899999999999999" customHeight="1">
      <c r="A16" s="33"/>
      <c r="B16" s="34" t="s">
        <v>403</v>
      </c>
      <c r="C16" s="34"/>
      <c r="D16" s="35" t="s">
        <v>449</v>
      </c>
      <c r="E16" s="36">
        <v>1</v>
      </c>
      <c r="F16" s="36">
        <v>1</v>
      </c>
      <c r="G16" s="37">
        <v>50000000</v>
      </c>
      <c r="H16" s="43">
        <v>1</v>
      </c>
      <c r="I16" s="18">
        <f>ROUND(H16*G16*F16,0)</f>
        <v>50000000</v>
      </c>
      <c r="J16" s="36"/>
      <c r="K16" s="37"/>
      <c r="L16" s="37"/>
      <c r="M16" s="37"/>
    </row>
    <row r="17" spans="1:13" ht="19.899999999999999" customHeight="1">
      <c r="A17" s="33"/>
      <c r="B17" s="34" t="s">
        <v>404</v>
      </c>
      <c r="C17" s="34"/>
      <c r="D17" s="35" t="s">
        <v>449</v>
      </c>
      <c r="E17" s="36"/>
      <c r="F17" s="36"/>
      <c r="G17" s="37">
        <v>50000000</v>
      </c>
      <c r="H17" s="43">
        <v>1</v>
      </c>
      <c r="I17" s="18">
        <f>ROUND(H17*G17*F17,0)</f>
        <v>0</v>
      </c>
      <c r="J17" s="36"/>
      <c r="K17" s="37"/>
      <c r="L17" s="37"/>
      <c r="M17" s="37"/>
    </row>
    <row r="18" spans="1:13" ht="19.899999999999999" customHeight="1">
      <c r="A18" s="33"/>
      <c r="B18" s="34"/>
      <c r="C18" s="34"/>
      <c r="D18" s="35"/>
      <c r="E18" s="36"/>
      <c r="F18" s="36"/>
      <c r="G18" s="37"/>
      <c r="H18" s="38"/>
      <c r="I18" s="37"/>
      <c r="J18" s="36"/>
      <c r="K18" s="37"/>
      <c r="L18" s="37"/>
      <c r="M18" s="37"/>
    </row>
    <row r="19" spans="1:13" ht="19.899999999999999" customHeight="1">
      <c r="A19" s="27"/>
      <c r="B19" s="28"/>
      <c r="C19" s="28"/>
      <c r="D19" s="29"/>
      <c r="E19" s="30"/>
      <c r="F19" s="30"/>
      <c r="G19" s="31"/>
      <c r="H19" s="32"/>
      <c r="I19" s="31"/>
      <c r="J19" s="30"/>
      <c r="K19" s="31"/>
      <c r="L19" s="31"/>
      <c r="M19"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M25"/>
  <sheetViews>
    <sheetView showGridLines="0" zoomScale="115" zoomScaleNormal="115" workbookViewId="0">
      <pane ySplit="4" topLeftCell="A5" activePane="bottomLeft" state="frozen"/>
      <selection activeCell="F18" sqref="F18"/>
      <selection pane="bottomLeft" activeCell="F4" sqref="F4:G4"/>
    </sheetView>
  </sheetViews>
  <sheetFormatPr defaultColWidth="9" defaultRowHeight="20.100000000000001" customHeight="1"/>
  <cols>
    <col min="1" max="1" width="4" style="129" customWidth="1"/>
    <col min="2" max="2" width="31.375" style="129" customWidth="1"/>
    <col min="3" max="10" width="9" style="129"/>
    <col min="11" max="11" width="10.25" style="129" bestFit="1" customWidth="1"/>
    <col min="12" max="12" width="14.25" style="129" bestFit="1" customWidth="1"/>
    <col min="13" max="13" width="6.875" style="129" bestFit="1" customWidth="1"/>
    <col min="14" max="16384" width="9" style="129"/>
  </cols>
  <sheetData>
    <row r="1" spans="1:13" ht="20.100000000000001" customHeight="1">
      <c r="A1" s="130" t="s">
        <v>418</v>
      </c>
    </row>
    <row r="3" spans="1:13" ht="20.100000000000001" customHeight="1">
      <c r="A3" s="137"/>
      <c r="B3" s="137"/>
      <c r="C3" s="137"/>
      <c r="D3" s="137"/>
      <c r="E3" s="132" t="s">
        <v>419</v>
      </c>
      <c r="F3" s="133"/>
      <c r="G3" s="134"/>
      <c r="H3" s="132" t="s">
        <v>423</v>
      </c>
      <c r="I3" s="133"/>
      <c r="J3" s="134"/>
      <c r="K3" s="138" t="s">
        <v>280</v>
      </c>
      <c r="L3" s="132" t="s">
        <v>424</v>
      </c>
      <c r="M3" s="134"/>
    </row>
    <row r="4" spans="1:13" s="136" customFormat="1" ht="30">
      <c r="A4" s="139" t="s">
        <v>3</v>
      </c>
      <c r="B4" s="139" t="s">
        <v>4</v>
      </c>
      <c r="C4" s="139" t="s">
        <v>6</v>
      </c>
      <c r="D4" s="139" t="s">
        <v>8</v>
      </c>
      <c r="E4" s="139" t="s">
        <v>420</v>
      </c>
      <c r="F4" s="139" t="s">
        <v>421</v>
      </c>
      <c r="G4" s="139" t="s">
        <v>422</v>
      </c>
      <c r="H4" s="139" t="s">
        <v>420</v>
      </c>
      <c r="I4" s="139" t="s">
        <v>421</v>
      </c>
      <c r="J4" s="139" t="s">
        <v>422</v>
      </c>
      <c r="K4" s="139" t="s">
        <v>425</v>
      </c>
      <c r="L4" s="139" t="s">
        <v>9</v>
      </c>
      <c r="M4" s="139" t="s">
        <v>11</v>
      </c>
    </row>
    <row r="5" spans="1:13" ht="20.100000000000001" customHeight="1">
      <c r="A5" s="135"/>
      <c r="B5" s="135"/>
      <c r="C5" s="135"/>
      <c r="D5" s="135"/>
      <c r="E5" s="135"/>
      <c r="F5" s="135"/>
      <c r="G5" s="135"/>
      <c r="H5" s="135"/>
      <c r="I5" s="135"/>
      <c r="J5" s="135"/>
      <c r="K5" s="135"/>
      <c r="L5" s="135"/>
      <c r="M5" s="135"/>
    </row>
    <row r="6" spans="1:13" ht="20.100000000000001" customHeight="1">
      <c r="A6" s="131"/>
      <c r="B6" s="131"/>
      <c r="C6" s="131"/>
      <c r="D6" s="131"/>
      <c r="E6" s="131"/>
      <c r="F6" s="131"/>
      <c r="G6" s="131"/>
      <c r="H6" s="131"/>
      <c r="I6" s="131"/>
      <c r="J6" s="131"/>
      <c r="K6" s="131"/>
      <c r="L6" s="131"/>
      <c r="M6" s="131"/>
    </row>
    <row r="7" spans="1:13" ht="20.100000000000001" customHeight="1">
      <c r="A7" s="131"/>
      <c r="B7" s="131"/>
      <c r="C7" s="131"/>
      <c r="D7" s="131"/>
      <c r="E7" s="131"/>
      <c r="F7" s="131"/>
      <c r="G7" s="131"/>
      <c r="H7" s="131"/>
      <c r="I7" s="131"/>
      <c r="J7" s="131"/>
      <c r="K7" s="131"/>
      <c r="L7" s="131"/>
      <c r="M7" s="131"/>
    </row>
    <row r="8" spans="1:13" ht="20.100000000000001" customHeight="1">
      <c r="A8" s="131"/>
      <c r="B8" s="131"/>
      <c r="C8" s="131"/>
      <c r="D8" s="131"/>
      <c r="E8" s="131"/>
      <c r="F8" s="131"/>
      <c r="G8" s="131"/>
      <c r="H8" s="131"/>
      <c r="I8" s="131"/>
      <c r="J8" s="131"/>
      <c r="K8" s="131"/>
      <c r="L8" s="131"/>
      <c r="M8" s="131"/>
    </row>
    <row r="9" spans="1:13" ht="20.100000000000001" customHeight="1">
      <c r="A9" s="131"/>
      <c r="B9" s="131"/>
      <c r="C9" s="131"/>
      <c r="D9" s="131"/>
      <c r="E9" s="131"/>
      <c r="F9" s="131"/>
      <c r="G9" s="131"/>
      <c r="H9" s="131"/>
      <c r="I9" s="131"/>
      <c r="J9" s="131"/>
      <c r="K9" s="131"/>
      <c r="L9" s="131"/>
      <c r="M9" s="131"/>
    </row>
    <row r="10" spans="1:13" ht="20.100000000000001" customHeight="1">
      <c r="A10" s="131"/>
      <c r="B10" s="131"/>
      <c r="C10" s="131"/>
      <c r="D10" s="131"/>
      <c r="E10" s="131"/>
      <c r="F10" s="131"/>
      <c r="G10" s="131"/>
      <c r="H10" s="131"/>
      <c r="I10" s="131"/>
      <c r="J10" s="131"/>
      <c r="K10" s="131"/>
      <c r="L10" s="131"/>
      <c r="M10" s="131"/>
    </row>
    <row r="11" spans="1:13" ht="20.100000000000001" customHeight="1">
      <c r="A11" s="131"/>
      <c r="B11" s="131"/>
      <c r="C11" s="131"/>
      <c r="D11" s="131"/>
      <c r="E11" s="131"/>
      <c r="F11" s="131"/>
      <c r="G11" s="131"/>
      <c r="H11" s="131"/>
      <c r="I11" s="131"/>
      <c r="J11" s="131"/>
      <c r="K11" s="131"/>
      <c r="L11" s="131"/>
      <c r="M11" s="131"/>
    </row>
    <row r="12" spans="1:13" ht="20.100000000000001" customHeight="1">
      <c r="A12" s="131"/>
      <c r="B12" s="131"/>
      <c r="C12" s="131"/>
      <c r="D12" s="131"/>
      <c r="E12" s="131"/>
      <c r="F12" s="131"/>
      <c r="G12" s="131"/>
      <c r="H12" s="131"/>
      <c r="I12" s="131"/>
      <c r="J12" s="131"/>
      <c r="K12" s="131"/>
      <c r="L12" s="131"/>
      <c r="M12" s="131"/>
    </row>
    <row r="13" spans="1:13" ht="20.100000000000001" customHeight="1">
      <c r="A13" s="131"/>
      <c r="B13" s="131"/>
      <c r="C13" s="131"/>
      <c r="D13" s="131"/>
      <c r="E13" s="131"/>
      <c r="F13" s="131"/>
      <c r="G13" s="131"/>
      <c r="H13" s="131"/>
      <c r="I13" s="131"/>
      <c r="J13" s="131"/>
      <c r="K13" s="131"/>
      <c r="L13" s="131"/>
      <c r="M13" s="131"/>
    </row>
    <row r="14" spans="1:13" ht="20.100000000000001" customHeight="1">
      <c r="A14" s="131"/>
      <c r="B14" s="131"/>
      <c r="C14" s="131"/>
      <c r="D14" s="131"/>
      <c r="E14" s="131"/>
      <c r="F14" s="131"/>
      <c r="G14" s="131"/>
      <c r="H14" s="131"/>
      <c r="I14" s="131"/>
      <c r="J14" s="131"/>
      <c r="K14" s="131"/>
      <c r="L14" s="131"/>
      <c r="M14" s="131"/>
    </row>
    <row r="15" spans="1:13" ht="20.100000000000001" customHeight="1">
      <c r="A15" s="131"/>
      <c r="B15" s="131"/>
      <c r="C15" s="131"/>
      <c r="D15" s="131"/>
      <c r="E15" s="131"/>
      <c r="F15" s="131"/>
      <c r="G15" s="131"/>
      <c r="H15" s="131"/>
      <c r="I15" s="131"/>
      <c r="J15" s="131"/>
      <c r="K15" s="131"/>
      <c r="L15" s="131"/>
      <c r="M15" s="131"/>
    </row>
    <row r="16" spans="1:13" ht="20.100000000000001" customHeight="1">
      <c r="A16" s="131"/>
      <c r="B16" s="131"/>
      <c r="C16" s="131"/>
      <c r="D16" s="131"/>
      <c r="E16" s="131"/>
      <c r="F16" s="131"/>
      <c r="G16" s="131"/>
      <c r="H16" s="131"/>
      <c r="I16" s="131"/>
      <c r="J16" s="131"/>
      <c r="K16" s="131"/>
      <c r="L16" s="131"/>
      <c r="M16" s="131"/>
    </row>
    <row r="17" spans="1:13" ht="20.100000000000001" customHeight="1">
      <c r="A17" s="131"/>
      <c r="B17" s="131"/>
      <c r="C17" s="131"/>
      <c r="D17" s="131"/>
      <c r="E17" s="131"/>
      <c r="F17" s="131"/>
      <c r="G17" s="131"/>
      <c r="H17" s="131"/>
      <c r="I17" s="131"/>
      <c r="J17" s="131"/>
      <c r="K17" s="131"/>
      <c r="L17" s="131"/>
      <c r="M17" s="131"/>
    </row>
    <row r="18" spans="1:13" ht="20.100000000000001" customHeight="1">
      <c r="A18" s="131"/>
      <c r="B18" s="131"/>
      <c r="C18" s="131"/>
      <c r="D18" s="131"/>
      <c r="E18" s="131"/>
      <c r="F18" s="131"/>
      <c r="G18" s="131"/>
      <c r="H18" s="131"/>
      <c r="I18" s="131"/>
      <c r="J18" s="131"/>
      <c r="K18" s="131"/>
      <c r="L18" s="131"/>
      <c r="M18" s="131"/>
    </row>
    <row r="19" spans="1:13" ht="20.100000000000001" customHeight="1">
      <c r="A19" s="131"/>
      <c r="B19" s="131"/>
      <c r="C19" s="131"/>
      <c r="D19" s="131"/>
      <c r="E19" s="131"/>
      <c r="F19" s="131"/>
      <c r="G19" s="131"/>
      <c r="H19" s="131"/>
      <c r="I19" s="131"/>
      <c r="J19" s="131"/>
      <c r="K19" s="131"/>
      <c r="L19" s="131"/>
      <c r="M19" s="131"/>
    </row>
    <row r="20" spans="1:13" ht="20.100000000000001" customHeight="1">
      <c r="A20" s="131"/>
      <c r="B20" s="131"/>
      <c r="C20" s="131"/>
      <c r="D20" s="131"/>
      <c r="E20" s="131"/>
      <c r="F20" s="131"/>
      <c r="G20" s="131"/>
      <c r="H20" s="131"/>
      <c r="I20" s="131"/>
      <c r="J20" s="131"/>
      <c r="K20" s="131"/>
      <c r="L20" s="131"/>
      <c r="M20" s="131"/>
    </row>
    <row r="21" spans="1:13" ht="20.100000000000001" customHeight="1">
      <c r="A21" s="131"/>
      <c r="B21" s="131"/>
      <c r="C21" s="131"/>
      <c r="D21" s="131"/>
      <c r="E21" s="131"/>
      <c r="F21" s="131"/>
      <c r="G21" s="131"/>
      <c r="H21" s="131"/>
      <c r="I21" s="131"/>
      <c r="J21" s="131"/>
      <c r="K21" s="131"/>
      <c r="L21" s="131"/>
      <c r="M21" s="131"/>
    </row>
    <row r="22" spans="1:13" ht="20.100000000000001" customHeight="1">
      <c r="A22" s="131"/>
      <c r="B22" s="131"/>
      <c r="C22" s="131"/>
      <c r="D22" s="131"/>
      <c r="E22" s="131"/>
      <c r="F22" s="131"/>
      <c r="G22" s="131"/>
      <c r="H22" s="131"/>
      <c r="I22" s="131"/>
      <c r="J22" s="131"/>
      <c r="K22" s="131"/>
      <c r="L22" s="131"/>
      <c r="M22" s="131"/>
    </row>
    <row r="23" spans="1:13" ht="20.100000000000001" customHeight="1">
      <c r="A23" s="131"/>
      <c r="B23" s="131"/>
      <c r="C23" s="131"/>
      <c r="D23" s="131"/>
      <c r="E23" s="131"/>
      <c r="F23" s="131"/>
      <c r="G23" s="131"/>
      <c r="H23" s="131"/>
      <c r="I23" s="131"/>
      <c r="J23" s="131"/>
      <c r="K23" s="131"/>
      <c r="L23" s="131"/>
      <c r="M23" s="131"/>
    </row>
    <row r="24" spans="1:13" ht="20.100000000000001" customHeight="1">
      <c r="A24" s="140"/>
      <c r="B24" s="140"/>
      <c r="C24" s="140"/>
      <c r="D24" s="140"/>
      <c r="E24" s="140"/>
      <c r="F24" s="140"/>
      <c r="G24" s="140"/>
      <c r="H24" s="140"/>
      <c r="I24" s="140"/>
      <c r="J24" s="140"/>
      <c r="K24" s="140"/>
      <c r="L24" s="140"/>
      <c r="M24" s="140"/>
    </row>
    <row r="25" spans="1:13" s="130" customFormat="1" ht="20.100000000000001" customHeight="1">
      <c r="A25" s="141"/>
      <c r="B25" s="141" t="s">
        <v>280</v>
      </c>
      <c r="C25" s="141"/>
      <c r="D25" s="141"/>
      <c r="E25" s="141"/>
      <c r="F25" s="141"/>
      <c r="G25" s="141"/>
      <c r="H25" s="141"/>
      <c r="I25" s="141"/>
      <c r="J25" s="141"/>
      <c r="K25" s="142">
        <f>+SUM(K14:K24)</f>
        <v>0</v>
      </c>
      <c r="L25" s="141"/>
      <c r="M25" s="141"/>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8"/>
  <sheetViews>
    <sheetView showGridLines="0" zoomScale="85" zoomScaleNormal="85" workbookViewId="0">
      <pane ySplit="3" topLeftCell="A4" activePane="bottomLeft" state="frozen"/>
      <selection activeCell="C41" sqref="C41"/>
      <selection pane="bottomLeft" activeCell="N36" sqref="N36"/>
    </sheetView>
  </sheetViews>
  <sheetFormatPr defaultColWidth="8.875" defaultRowHeight="15" outlineLevelRow="1"/>
  <cols>
    <col min="1" max="1" width="5.375" style="2" customWidth="1"/>
    <col min="2" max="2" width="25.375" style="2" customWidth="1"/>
    <col min="3" max="3" width="16.375" style="2" customWidth="1"/>
    <col min="4" max="4" width="9.625" style="2" customWidth="1"/>
    <col min="5" max="5" width="12.625" style="2" customWidth="1"/>
    <col min="6" max="6" width="9.625" style="2" customWidth="1"/>
    <col min="7" max="7" width="9" style="2" customWidth="1"/>
    <col min="8" max="8" width="9.625" style="2" customWidth="1"/>
    <col min="9" max="9" width="11.625" style="2" customWidth="1"/>
    <col min="10" max="10" width="14.25" style="2" customWidth="1"/>
    <col min="11" max="12" width="14.375" style="2" customWidth="1"/>
    <col min="13" max="13" width="16.75" style="2" customWidth="1"/>
    <col min="14" max="16384" width="8.875" style="2"/>
  </cols>
  <sheetData>
    <row r="1" spans="1:13" ht="19.899999999999999" customHeight="1">
      <c r="A1" s="1" t="s">
        <v>430</v>
      </c>
    </row>
    <row r="2" spans="1:13" ht="28.9" customHeight="1">
      <c r="F2" s="3" t="s">
        <v>1</v>
      </c>
      <c r="G2" s="4"/>
      <c r="H2" s="4"/>
      <c r="I2" s="5"/>
      <c r="J2" s="3" t="s">
        <v>2</v>
      </c>
      <c r="K2" s="4"/>
      <c r="L2" s="4"/>
      <c r="M2" s="5"/>
    </row>
    <row r="3" spans="1:13" s="7" customFormat="1" ht="39" customHeight="1">
      <c r="A3" s="6" t="s">
        <v>3</v>
      </c>
      <c r="B3" s="6" t="s">
        <v>4</v>
      </c>
      <c r="C3" s="6" t="s">
        <v>5</v>
      </c>
      <c r="D3" s="6" t="s">
        <v>6</v>
      </c>
      <c r="E3" s="6" t="s">
        <v>7</v>
      </c>
      <c r="F3" s="6" t="s">
        <v>8</v>
      </c>
      <c r="G3" s="6" t="s">
        <v>9</v>
      </c>
      <c r="H3" s="6" t="s">
        <v>10</v>
      </c>
      <c r="I3" s="6" t="s">
        <v>11</v>
      </c>
      <c r="J3" s="6" t="s">
        <v>8</v>
      </c>
      <c r="K3" s="6" t="s">
        <v>12</v>
      </c>
      <c r="L3" s="6" t="s">
        <v>13</v>
      </c>
      <c r="M3" s="6" t="s">
        <v>11</v>
      </c>
    </row>
    <row r="4" spans="1:13" s="26" customFormat="1" ht="19.899999999999999" customHeight="1" collapsed="1">
      <c r="A4" s="14">
        <v>1</v>
      </c>
      <c r="B4" s="20" t="s">
        <v>431</v>
      </c>
      <c r="C4" s="20"/>
      <c r="D4" s="14"/>
      <c r="E4" s="23"/>
      <c r="F4" s="23"/>
      <c r="G4" s="24"/>
      <c r="H4" s="25"/>
      <c r="I4" s="24"/>
      <c r="J4" s="23"/>
      <c r="K4" s="24"/>
      <c r="L4" s="24"/>
      <c r="M4" s="24"/>
    </row>
    <row r="5" spans="1:13" ht="34.5" customHeight="1" outlineLevel="1">
      <c r="A5" s="14"/>
      <c r="B5" s="15" t="s">
        <v>432</v>
      </c>
      <c r="C5" s="15"/>
      <c r="D5" s="16" t="s">
        <v>15</v>
      </c>
      <c r="E5" s="17">
        <f>+'01 Phuc vu thi cong - Lập PATC'!E5</f>
        <v>0</v>
      </c>
      <c r="F5" s="17">
        <f>+E5</f>
        <v>0</v>
      </c>
      <c r="G5" s="18">
        <f>95000*1.03+40000+20000</f>
        <v>157850</v>
      </c>
      <c r="H5" s="19">
        <v>1</v>
      </c>
      <c r="I5" s="18">
        <f>ROUND(H5*G5*F5,0)</f>
        <v>0</v>
      </c>
      <c r="J5" s="17"/>
      <c r="K5" s="18"/>
      <c r="L5" s="18"/>
      <c r="M5" s="18"/>
    </row>
    <row r="6" spans="1:13" ht="19.899999999999999" customHeight="1" outlineLevel="1">
      <c r="A6" s="14"/>
      <c r="B6" s="15"/>
      <c r="C6" s="15"/>
      <c r="D6" s="16"/>
      <c r="E6" s="17"/>
      <c r="F6" s="17"/>
      <c r="G6" s="18"/>
      <c r="H6" s="21"/>
      <c r="I6" s="18"/>
      <c r="J6" s="17"/>
      <c r="K6" s="18"/>
      <c r="L6" s="18"/>
      <c r="M6" s="18"/>
    </row>
    <row r="7" spans="1:13" ht="19.899999999999999" customHeight="1" outlineLevel="1">
      <c r="A7" s="14"/>
      <c r="B7" s="15"/>
      <c r="C7" s="15"/>
      <c r="D7" s="16"/>
      <c r="E7" s="17"/>
      <c r="F7" s="17"/>
      <c r="G7" s="18"/>
      <c r="H7" s="21"/>
      <c r="I7" s="18"/>
      <c r="J7" s="17"/>
      <c r="K7" s="18"/>
      <c r="L7" s="18"/>
      <c r="M7" s="18"/>
    </row>
    <row r="8" spans="1:13" s="26" customFormat="1" ht="19.899999999999999" customHeight="1">
      <c r="A8" s="14"/>
      <c r="B8" s="20"/>
      <c r="C8" s="20"/>
      <c r="D8" s="14"/>
      <c r="E8" s="23"/>
      <c r="F8" s="23"/>
      <c r="G8" s="24"/>
      <c r="H8" s="25"/>
      <c r="I8" s="24"/>
      <c r="J8" s="23"/>
      <c r="K8" s="24"/>
      <c r="L8" s="24"/>
      <c r="M8" s="24"/>
    </row>
    <row r="9" spans="1:13" ht="19.899999999999999" customHeight="1">
      <c r="A9" s="14"/>
      <c r="B9" s="15"/>
      <c r="C9" s="15"/>
      <c r="D9" s="16"/>
      <c r="E9" s="17"/>
      <c r="F9" s="17"/>
      <c r="G9" s="18"/>
      <c r="H9" s="21"/>
      <c r="I9" s="18"/>
      <c r="J9" s="17"/>
      <c r="K9" s="18"/>
      <c r="L9" s="18"/>
      <c r="M9" s="18"/>
    </row>
    <row r="10" spans="1:13" s="26" customFormat="1" ht="19.899999999999999" customHeight="1">
      <c r="A10" s="33"/>
      <c r="B10" s="39"/>
      <c r="C10" s="39"/>
      <c r="D10" s="33"/>
      <c r="E10" s="40"/>
      <c r="F10" s="40"/>
      <c r="G10" s="41"/>
      <c r="H10" s="42"/>
      <c r="I10" s="41"/>
      <c r="J10" s="40"/>
      <c r="K10" s="41"/>
      <c r="L10" s="41"/>
      <c r="M10" s="41"/>
    </row>
    <row r="11" spans="1:13" ht="19.899999999999999" customHeight="1">
      <c r="A11" s="33"/>
      <c r="B11" s="34"/>
      <c r="C11" s="34"/>
      <c r="D11" s="35"/>
      <c r="E11" s="36"/>
      <c r="F11" s="36"/>
      <c r="G11" s="37"/>
      <c r="H11" s="38"/>
      <c r="I11" s="37"/>
      <c r="J11" s="36"/>
      <c r="K11" s="37"/>
      <c r="L11" s="37"/>
      <c r="M11" s="37"/>
    </row>
    <row r="12" spans="1:13" ht="19.899999999999999" customHeight="1">
      <c r="A12" s="33"/>
      <c r="B12" s="34"/>
      <c r="C12" s="34"/>
      <c r="D12" s="35"/>
      <c r="E12" s="36"/>
      <c r="F12" s="36"/>
      <c r="G12" s="37"/>
      <c r="H12" s="38"/>
      <c r="I12" s="37"/>
      <c r="J12" s="36"/>
      <c r="K12" s="37"/>
      <c r="L12" s="37"/>
      <c r="M12" s="37"/>
    </row>
    <row r="13" spans="1:13" ht="19.899999999999999" customHeight="1">
      <c r="A13" s="33"/>
      <c r="B13" s="34"/>
      <c r="C13" s="34"/>
      <c r="D13" s="35"/>
      <c r="E13" s="36"/>
      <c r="F13" s="36"/>
      <c r="G13" s="37"/>
      <c r="H13" s="38"/>
      <c r="I13" s="37"/>
      <c r="J13" s="36"/>
      <c r="K13" s="37"/>
      <c r="L13" s="37"/>
      <c r="M13" s="37"/>
    </row>
    <row r="14" spans="1:13" ht="19.899999999999999" customHeight="1">
      <c r="A14" s="33"/>
      <c r="B14" s="34"/>
      <c r="C14" s="34"/>
      <c r="D14" s="35"/>
      <c r="E14" s="36"/>
      <c r="F14" s="36"/>
      <c r="G14" s="37"/>
      <c r="H14" s="38"/>
      <c r="I14" s="37"/>
      <c r="J14" s="36"/>
      <c r="K14" s="37"/>
      <c r="L14" s="37"/>
      <c r="M14" s="37"/>
    </row>
    <row r="15" spans="1:13" s="26" customFormat="1" ht="19.899999999999999" customHeight="1">
      <c r="A15" s="33"/>
      <c r="B15" s="39"/>
      <c r="C15" s="39"/>
      <c r="D15" s="33"/>
      <c r="E15" s="40"/>
      <c r="F15" s="40"/>
      <c r="G15" s="41"/>
      <c r="H15" s="42"/>
      <c r="I15" s="41"/>
      <c r="J15" s="40"/>
      <c r="K15" s="41"/>
      <c r="L15" s="41"/>
      <c r="M15" s="41"/>
    </row>
    <row r="16" spans="1:13" ht="19.899999999999999" customHeight="1">
      <c r="A16" s="33"/>
      <c r="B16" s="34"/>
      <c r="C16" s="34"/>
      <c r="D16" s="35"/>
      <c r="E16" s="36"/>
      <c r="F16" s="36"/>
      <c r="G16" s="37"/>
      <c r="H16" s="38"/>
      <c r="I16" s="37"/>
      <c r="J16" s="36"/>
      <c r="K16" s="37"/>
      <c r="L16" s="37"/>
      <c r="M16" s="37"/>
    </row>
    <row r="17" spans="1:13" ht="19.899999999999999" customHeight="1">
      <c r="A17" s="33"/>
      <c r="B17" s="34"/>
      <c r="C17" s="34"/>
      <c r="D17" s="35"/>
      <c r="E17" s="36"/>
      <c r="F17" s="36"/>
      <c r="G17" s="37"/>
      <c r="H17" s="38"/>
      <c r="I17" s="37"/>
      <c r="J17" s="36"/>
      <c r="K17" s="37"/>
      <c r="L17" s="37"/>
      <c r="M17" s="37"/>
    </row>
    <row r="18" spans="1:13" ht="19.899999999999999" customHeight="1">
      <c r="A18" s="33"/>
      <c r="B18" s="34"/>
      <c r="C18" s="34"/>
      <c r="D18" s="35"/>
      <c r="E18" s="36"/>
      <c r="F18" s="36"/>
      <c r="G18" s="37"/>
      <c r="H18" s="38"/>
      <c r="I18" s="37"/>
      <c r="J18" s="36"/>
      <c r="K18" s="37"/>
      <c r="L18" s="37"/>
      <c r="M18" s="37"/>
    </row>
    <row r="19" spans="1:13" ht="19.899999999999999" customHeight="1">
      <c r="A19" s="33"/>
      <c r="B19" s="34"/>
      <c r="C19" s="34"/>
      <c r="D19" s="35"/>
      <c r="E19" s="36"/>
      <c r="F19" s="36"/>
      <c r="G19" s="37"/>
      <c r="H19" s="38"/>
      <c r="I19" s="37"/>
      <c r="J19" s="36"/>
      <c r="K19" s="37"/>
      <c r="L19" s="37"/>
      <c r="M19" s="37"/>
    </row>
    <row r="20" spans="1:13" ht="19.899999999999999" customHeight="1">
      <c r="A20" s="33"/>
      <c r="B20" s="34"/>
      <c r="C20" s="34"/>
      <c r="D20" s="35"/>
      <c r="E20" s="36"/>
      <c r="F20" s="36"/>
      <c r="G20" s="37"/>
      <c r="H20" s="38"/>
      <c r="I20" s="37"/>
      <c r="J20" s="36"/>
      <c r="K20" s="37"/>
      <c r="L20" s="37"/>
      <c r="M20" s="37"/>
    </row>
    <row r="21" spans="1:13" ht="19.899999999999999" customHeight="1">
      <c r="A21" s="33"/>
      <c r="B21" s="34"/>
      <c r="C21" s="34"/>
      <c r="D21" s="35"/>
      <c r="E21" s="36"/>
      <c r="F21" s="36"/>
      <c r="G21" s="37"/>
      <c r="H21" s="38"/>
      <c r="I21" s="37"/>
      <c r="J21" s="36"/>
      <c r="K21" s="37"/>
      <c r="L21" s="37"/>
      <c r="M21" s="37"/>
    </row>
    <row r="22" spans="1:13" ht="19.899999999999999" customHeight="1">
      <c r="A22" s="33"/>
      <c r="B22" s="34"/>
      <c r="C22" s="34"/>
      <c r="D22" s="35"/>
      <c r="E22" s="36"/>
      <c r="F22" s="36"/>
      <c r="G22" s="37"/>
      <c r="H22" s="38"/>
      <c r="I22" s="37"/>
      <c r="J22" s="36"/>
      <c r="K22" s="37"/>
      <c r="L22" s="37"/>
      <c r="M22" s="37"/>
    </row>
    <row r="23" spans="1:13" ht="19.899999999999999" customHeight="1">
      <c r="A23" s="33"/>
      <c r="B23" s="34"/>
      <c r="C23" s="34"/>
      <c r="D23" s="35"/>
      <c r="E23" s="36"/>
      <c r="F23" s="36"/>
      <c r="G23" s="37"/>
      <c r="H23" s="38"/>
      <c r="I23" s="37"/>
      <c r="J23" s="36"/>
      <c r="K23" s="37"/>
      <c r="L23" s="37"/>
      <c r="M23" s="37"/>
    </row>
    <row r="24" spans="1:13" ht="19.899999999999999" customHeight="1">
      <c r="A24" s="33"/>
      <c r="B24" s="34"/>
      <c r="C24" s="34"/>
      <c r="D24" s="35"/>
      <c r="E24" s="36"/>
      <c r="F24" s="36"/>
      <c r="G24" s="37"/>
      <c r="H24" s="38"/>
      <c r="I24" s="37"/>
      <c r="J24" s="36"/>
      <c r="K24" s="37"/>
      <c r="L24" s="37"/>
      <c r="M24" s="37"/>
    </row>
    <row r="25" spans="1:13" ht="19.899999999999999" customHeight="1">
      <c r="A25" s="33"/>
      <c r="B25" s="34"/>
      <c r="C25" s="34"/>
      <c r="D25" s="35"/>
      <c r="E25" s="36"/>
      <c r="F25" s="36"/>
      <c r="G25" s="37"/>
      <c r="H25" s="38"/>
      <c r="I25" s="37"/>
      <c r="J25" s="36"/>
      <c r="K25" s="37"/>
      <c r="L25" s="37"/>
      <c r="M25" s="37"/>
    </row>
    <row r="26" spans="1:13" ht="19.899999999999999" customHeight="1">
      <c r="A26" s="33"/>
      <c r="B26" s="34"/>
      <c r="C26" s="34"/>
      <c r="D26" s="35"/>
      <c r="E26" s="36"/>
      <c r="F26" s="36"/>
      <c r="G26" s="37"/>
      <c r="H26" s="38"/>
      <c r="I26" s="37"/>
      <c r="J26" s="36"/>
      <c r="K26" s="37"/>
      <c r="L26" s="37"/>
      <c r="M26" s="37"/>
    </row>
    <row r="27" spans="1:13" ht="19.899999999999999" customHeight="1">
      <c r="A27" s="33"/>
      <c r="B27" s="34"/>
      <c r="C27" s="34"/>
      <c r="D27" s="35"/>
      <c r="E27" s="36"/>
      <c r="F27" s="36"/>
      <c r="G27" s="37"/>
      <c r="H27" s="38"/>
      <c r="I27" s="37"/>
      <c r="J27" s="36"/>
      <c r="K27" s="37"/>
      <c r="L27" s="37"/>
      <c r="M27" s="37"/>
    </row>
    <row r="28" spans="1:13" ht="19.899999999999999" customHeight="1">
      <c r="A28" s="144"/>
      <c r="B28" s="149" t="s">
        <v>280</v>
      </c>
      <c r="C28" s="145"/>
      <c r="D28" s="144"/>
      <c r="E28" s="146"/>
      <c r="F28" s="146"/>
      <c r="G28" s="147"/>
      <c r="H28" s="148"/>
      <c r="I28" s="147">
        <f>+SUM(I4:I27)</f>
        <v>0</v>
      </c>
      <c r="J28" s="146"/>
      <c r="K28" s="147"/>
      <c r="L28" s="147"/>
      <c r="M28" s="1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6FF37-A05F-4569-AAAC-6D3F6FCABEEF}">
  <sheetPr>
    <tabColor rgb="FFFF0000"/>
  </sheetPr>
  <dimension ref="B1:R141"/>
  <sheetViews>
    <sheetView showGridLines="0" zoomScaleNormal="100" zoomScaleSheetLayoutView="100" workbookViewId="0">
      <pane ySplit="1" topLeftCell="A41" activePane="bottomLeft" state="frozen"/>
      <selection pane="bottomLeft" activeCell="D39" sqref="D39"/>
    </sheetView>
  </sheetViews>
  <sheetFormatPr defaultRowHeight="16.5"/>
  <cols>
    <col min="1" max="1" width="1.375" style="248" customWidth="1"/>
    <col min="2" max="2" width="42" style="248" customWidth="1"/>
    <col min="3" max="3" width="24.75" style="789" customWidth="1"/>
    <col min="4" max="4" width="43.375" style="248" customWidth="1"/>
    <col min="5" max="5" width="31.25" style="248" customWidth="1"/>
    <col min="6" max="6" width="40.375" style="248" customWidth="1"/>
    <col min="7" max="7" width="40.25" style="248" customWidth="1"/>
    <col min="8" max="8" width="20.75" style="248" bestFit="1" customWidth="1"/>
    <col min="9" max="9" width="20" style="248" customWidth="1"/>
    <col min="10" max="10" width="24.875" style="406" bestFit="1" customWidth="1"/>
    <col min="11" max="11" width="16.375" style="248" bestFit="1" customWidth="1"/>
    <col min="12" max="12" width="18.75" style="248" bestFit="1" customWidth="1"/>
    <col min="13" max="13" width="22.375" style="248" bestFit="1" customWidth="1"/>
    <col min="14" max="15" width="12" style="248" customWidth="1"/>
    <col min="16" max="17" width="9" style="248"/>
    <col min="18" max="18" width="11.125" style="248" customWidth="1"/>
    <col min="19" max="254" width="9" style="248"/>
    <col min="255" max="255" width="1.375" style="248" customWidth="1"/>
    <col min="256" max="256" width="17.625" style="248" customWidth="1"/>
    <col min="257" max="257" width="16.375" style="248" customWidth="1"/>
    <col min="258" max="258" width="8" style="248" customWidth="1"/>
    <col min="259" max="259" width="13.125" style="248" customWidth="1"/>
    <col min="260" max="260" width="15.375" style="248" customWidth="1"/>
    <col min="261" max="261" width="30" style="248" customWidth="1"/>
    <col min="262" max="262" width="9.375" style="248" customWidth="1"/>
    <col min="263" max="265" width="14.75" style="248" customWidth="1"/>
    <col min="266" max="266" width="4.375" style="248" customWidth="1"/>
    <col min="267" max="267" width="2.375" style="248" customWidth="1"/>
    <col min="268" max="268" width="7" style="248" customWidth="1"/>
    <col min="269" max="269" width="7.375" style="248" customWidth="1"/>
    <col min="270" max="271" width="12" style="248" customWidth="1"/>
    <col min="272" max="273" width="9" style="248"/>
    <col min="274" max="274" width="11.125" style="248" customWidth="1"/>
    <col min="275" max="510" width="9" style="248"/>
    <col min="511" max="511" width="1.375" style="248" customWidth="1"/>
    <col min="512" max="512" width="17.625" style="248" customWidth="1"/>
    <col min="513" max="513" width="16.375" style="248" customWidth="1"/>
    <col min="514" max="514" width="8" style="248" customWidth="1"/>
    <col min="515" max="515" width="13.125" style="248" customWidth="1"/>
    <col min="516" max="516" width="15.375" style="248" customWidth="1"/>
    <col min="517" max="517" width="30" style="248" customWidth="1"/>
    <col min="518" max="518" width="9.375" style="248" customWidth="1"/>
    <col min="519" max="521" width="14.75" style="248" customWidth="1"/>
    <col min="522" max="522" width="4.375" style="248" customWidth="1"/>
    <col min="523" max="523" width="2.375" style="248" customWidth="1"/>
    <col min="524" max="524" width="7" style="248" customWidth="1"/>
    <col min="525" max="525" width="7.375" style="248" customWidth="1"/>
    <col min="526" max="527" width="12" style="248" customWidth="1"/>
    <col min="528" max="529" width="9" style="248"/>
    <col min="530" max="530" width="11.125" style="248" customWidth="1"/>
    <col min="531" max="766" width="9" style="248"/>
    <col min="767" max="767" width="1.375" style="248" customWidth="1"/>
    <col min="768" max="768" width="17.625" style="248" customWidth="1"/>
    <col min="769" max="769" width="16.375" style="248" customWidth="1"/>
    <col min="770" max="770" width="8" style="248" customWidth="1"/>
    <col min="771" max="771" width="13.125" style="248" customWidth="1"/>
    <col min="772" max="772" width="15.375" style="248" customWidth="1"/>
    <col min="773" max="773" width="30" style="248" customWidth="1"/>
    <col min="774" max="774" width="9.375" style="248" customWidth="1"/>
    <col min="775" max="777" width="14.75" style="248" customWidth="1"/>
    <col min="778" max="778" width="4.375" style="248" customWidth="1"/>
    <col min="779" max="779" width="2.375" style="248" customWidth="1"/>
    <col min="780" max="780" width="7" style="248" customWidth="1"/>
    <col min="781" max="781" width="7.375" style="248" customWidth="1"/>
    <col min="782" max="783" width="12" style="248" customWidth="1"/>
    <col min="784" max="785" width="9" style="248"/>
    <col min="786" max="786" width="11.125" style="248" customWidth="1"/>
    <col min="787" max="1022" width="9" style="248"/>
    <col min="1023" max="1023" width="1.375" style="248" customWidth="1"/>
    <col min="1024" max="1024" width="17.625" style="248" customWidth="1"/>
    <col min="1025" max="1025" width="16.375" style="248" customWidth="1"/>
    <col min="1026" max="1026" width="8" style="248" customWidth="1"/>
    <col min="1027" max="1027" width="13.125" style="248" customWidth="1"/>
    <col min="1028" max="1028" width="15.375" style="248" customWidth="1"/>
    <col min="1029" max="1029" width="30" style="248" customWidth="1"/>
    <col min="1030" max="1030" width="9.375" style="248" customWidth="1"/>
    <col min="1031" max="1033" width="14.75" style="248" customWidth="1"/>
    <col min="1034" max="1034" width="4.375" style="248" customWidth="1"/>
    <col min="1035" max="1035" width="2.375" style="248" customWidth="1"/>
    <col min="1036" max="1036" width="7" style="248" customWidth="1"/>
    <col min="1037" max="1037" width="7.375" style="248" customWidth="1"/>
    <col min="1038" max="1039" width="12" style="248" customWidth="1"/>
    <col min="1040" max="1041" width="9" style="248"/>
    <col min="1042" max="1042" width="11.125" style="248" customWidth="1"/>
    <col min="1043" max="1278" width="9" style="248"/>
    <col min="1279" max="1279" width="1.375" style="248" customWidth="1"/>
    <col min="1280" max="1280" width="17.625" style="248" customWidth="1"/>
    <col min="1281" max="1281" width="16.375" style="248" customWidth="1"/>
    <col min="1282" max="1282" width="8" style="248" customWidth="1"/>
    <col min="1283" max="1283" width="13.125" style="248" customWidth="1"/>
    <col min="1284" max="1284" width="15.375" style="248" customWidth="1"/>
    <col min="1285" max="1285" width="30" style="248" customWidth="1"/>
    <col min="1286" max="1286" width="9.375" style="248" customWidth="1"/>
    <col min="1287" max="1289" width="14.75" style="248" customWidth="1"/>
    <col min="1290" max="1290" width="4.375" style="248" customWidth="1"/>
    <col min="1291" max="1291" width="2.375" style="248" customWidth="1"/>
    <col min="1292" max="1292" width="7" style="248" customWidth="1"/>
    <col min="1293" max="1293" width="7.375" style="248" customWidth="1"/>
    <col min="1294" max="1295" width="12" style="248" customWidth="1"/>
    <col min="1296" max="1297" width="9" style="248"/>
    <col min="1298" max="1298" width="11.125" style="248" customWidth="1"/>
    <col min="1299" max="1534" width="9" style="248"/>
    <col min="1535" max="1535" width="1.375" style="248" customWidth="1"/>
    <col min="1536" max="1536" width="17.625" style="248" customWidth="1"/>
    <col min="1537" max="1537" width="16.375" style="248" customWidth="1"/>
    <col min="1538" max="1538" width="8" style="248" customWidth="1"/>
    <col min="1539" max="1539" width="13.125" style="248" customWidth="1"/>
    <col min="1540" max="1540" width="15.375" style="248" customWidth="1"/>
    <col min="1541" max="1541" width="30" style="248" customWidth="1"/>
    <col min="1542" max="1542" width="9.375" style="248" customWidth="1"/>
    <col min="1543" max="1545" width="14.75" style="248" customWidth="1"/>
    <col min="1546" max="1546" width="4.375" style="248" customWidth="1"/>
    <col min="1547" max="1547" width="2.375" style="248" customWidth="1"/>
    <col min="1548" max="1548" width="7" style="248" customWidth="1"/>
    <col min="1549" max="1549" width="7.375" style="248" customWidth="1"/>
    <col min="1550" max="1551" width="12" style="248" customWidth="1"/>
    <col min="1552" max="1553" width="9" style="248"/>
    <col min="1554" max="1554" width="11.125" style="248" customWidth="1"/>
    <col min="1555" max="1790" width="9" style="248"/>
    <col min="1791" max="1791" width="1.375" style="248" customWidth="1"/>
    <col min="1792" max="1792" width="17.625" style="248" customWidth="1"/>
    <col min="1793" max="1793" width="16.375" style="248" customWidth="1"/>
    <col min="1794" max="1794" width="8" style="248" customWidth="1"/>
    <col min="1795" max="1795" width="13.125" style="248" customWidth="1"/>
    <col min="1796" max="1796" width="15.375" style="248" customWidth="1"/>
    <col min="1797" max="1797" width="30" style="248" customWidth="1"/>
    <col min="1798" max="1798" width="9.375" style="248" customWidth="1"/>
    <col min="1799" max="1801" width="14.75" style="248" customWidth="1"/>
    <col min="1802" max="1802" width="4.375" style="248" customWidth="1"/>
    <col min="1803" max="1803" width="2.375" style="248" customWidth="1"/>
    <col min="1804" max="1804" width="7" style="248" customWidth="1"/>
    <col min="1805" max="1805" width="7.375" style="248" customWidth="1"/>
    <col min="1806" max="1807" width="12" style="248" customWidth="1"/>
    <col min="1808" max="1809" width="9" style="248"/>
    <col min="1810" max="1810" width="11.125" style="248" customWidth="1"/>
    <col min="1811" max="2046" width="9" style="248"/>
    <col min="2047" max="2047" width="1.375" style="248" customWidth="1"/>
    <col min="2048" max="2048" width="17.625" style="248" customWidth="1"/>
    <col min="2049" max="2049" width="16.375" style="248" customWidth="1"/>
    <col min="2050" max="2050" width="8" style="248" customWidth="1"/>
    <col min="2051" max="2051" width="13.125" style="248" customWidth="1"/>
    <col min="2052" max="2052" width="15.375" style="248" customWidth="1"/>
    <col min="2053" max="2053" width="30" style="248" customWidth="1"/>
    <col min="2054" max="2054" width="9.375" style="248" customWidth="1"/>
    <col min="2055" max="2057" width="14.75" style="248" customWidth="1"/>
    <col min="2058" max="2058" width="4.375" style="248" customWidth="1"/>
    <col min="2059" max="2059" width="2.375" style="248" customWidth="1"/>
    <col min="2060" max="2060" width="7" style="248" customWidth="1"/>
    <col min="2061" max="2061" width="7.375" style="248" customWidth="1"/>
    <col min="2062" max="2063" width="12" style="248" customWidth="1"/>
    <col min="2064" max="2065" width="9" style="248"/>
    <col min="2066" max="2066" width="11.125" style="248" customWidth="1"/>
    <col min="2067" max="2302" width="9" style="248"/>
    <col min="2303" max="2303" width="1.375" style="248" customWidth="1"/>
    <col min="2304" max="2304" width="17.625" style="248" customWidth="1"/>
    <col min="2305" max="2305" width="16.375" style="248" customWidth="1"/>
    <col min="2306" max="2306" width="8" style="248" customWidth="1"/>
    <col min="2307" max="2307" width="13.125" style="248" customWidth="1"/>
    <col min="2308" max="2308" width="15.375" style="248" customWidth="1"/>
    <col min="2309" max="2309" width="30" style="248" customWidth="1"/>
    <col min="2310" max="2310" width="9.375" style="248" customWidth="1"/>
    <col min="2311" max="2313" width="14.75" style="248" customWidth="1"/>
    <col min="2314" max="2314" width="4.375" style="248" customWidth="1"/>
    <col min="2315" max="2315" width="2.375" style="248" customWidth="1"/>
    <col min="2316" max="2316" width="7" style="248" customWidth="1"/>
    <col min="2317" max="2317" width="7.375" style="248" customWidth="1"/>
    <col min="2318" max="2319" width="12" style="248" customWidth="1"/>
    <col min="2320" max="2321" width="9" style="248"/>
    <col min="2322" max="2322" width="11.125" style="248" customWidth="1"/>
    <col min="2323" max="2558" width="9" style="248"/>
    <col min="2559" max="2559" width="1.375" style="248" customWidth="1"/>
    <col min="2560" max="2560" width="17.625" style="248" customWidth="1"/>
    <col min="2561" max="2561" width="16.375" style="248" customWidth="1"/>
    <col min="2562" max="2562" width="8" style="248" customWidth="1"/>
    <col min="2563" max="2563" width="13.125" style="248" customWidth="1"/>
    <col min="2564" max="2564" width="15.375" style="248" customWidth="1"/>
    <col min="2565" max="2565" width="30" style="248" customWidth="1"/>
    <col min="2566" max="2566" width="9.375" style="248" customWidth="1"/>
    <col min="2567" max="2569" width="14.75" style="248" customWidth="1"/>
    <col min="2570" max="2570" width="4.375" style="248" customWidth="1"/>
    <col min="2571" max="2571" width="2.375" style="248" customWidth="1"/>
    <col min="2572" max="2572" width="7" style="248" customWidth="1"/>
    <col min="2573" max="2573" width="7.375" style="248" customWidth="1"/>
    <col min="2574" max="2575" width="12" style="248" customWidth="1"/>
    <col min="2576" max="2577" width="9" style="248"/>
    <col min="2578" max="2578" width="11.125" style="248" customWidth="1"/>
    <col min="2579" max="2814" width="9" style="248"/>
    <col min="2815" max="2815" width="1.375" style="248" customWidth="1"/>
    <col min="2816" max="2816" width="17.625" style="248" customWidth="1"/>
    <col min="2817" max="2817" width="16.375" style="248" customWidth="1"/>
    <col min="2818" max="2818" width="8" style="248" customWidth="1"/>
    <col min="2819" max="2819" width="13.125" style="248" customWidth="1"/>
    <col min="2820" max="2820" width="15.375" style="248" customWidth="1"/>
    <col min="2821" max="2821" width="30" style="248" customWidth="1"/>
    <col min="2822" max="2822" width="9.375" style="248" customWidth="1"/>
    <col min="2823" max="2825" width="14.75" style="248" customWidth="1"/>
    <col min="2826" max="2826" width="4.375" style="248" customWidth="1"/>
    <col min="2827" max="2827" width="2.375" style="248" customWidth="1"/>
    <col min="2828" max="2828" width="7" style="248" customWidth="1"/>
    <col min="2829" max="2829" width="7.375" style="248" customWidth="1"/>
    <col min="2830" max="2831" width="12" style="248" customWidth="1"/>
    <col min="2832" max="2833" width="9" style="248"/>
    <col min="2834" max="2834" width="11.125" style="248" customWidth="1"/>
    <col min="2835" max="3070" width="9" style="248"/>
    <col min="3071" max="3071" width="1.375" style="248" customWidth="1"/>
    <col min="3072" max="3072" width="17.625" style="248" customWidth="1"/>
    <col min="3073" max="3073" width="16.375" style="248" customWidth="1"/>
    <col min="3074" max="3074" width="8" style="248" customWidth="1"/>
    <col min="3075" max="3075" width="13.125" style="248" customWidth="1"/>
    <col min="3076" max="3076" width="15.375" style="248" customWidth="1"/>
    <col min="3077" max="3077" width="30" style="248" customWidth="1"/>
    <col min="3078" max="3078" width="9.375" style="248" customWidth="1"/>
    <col min="3079" max="3081" width="14.75" style="248" customWidth="1"/>
    <col min="3082" max="3082" width="4.375" style="248" customWidth="1"/>
    <col min="3083" max="3083" width="2.375" style="248" customWidth="1"/>
    <col min="3084" max="3084" width="7" style="248" customWidth="1"/>
    <col min="3085" max="3085" width="7.375" style="248" customWidth="1"/>
    <col min="3086" max="3087" width="12" style="248" customWidth="1"/>
    <col min="3088" max="3089" width="9" style="248"/>
    <col min="3090" max="3090" width="11.125" style="248" customWidth="1"/>
    <col min="3091" max="3326" width="9" style="248"/>
    <col min="3327" max="3327" width="1.375" style="248" customWidth="1"/>
    <col min="3328" max="3328" width="17.625" style="248" customWidth="1"/>
    <col min="3329" max="3329" width="16.375" style="248" customWidth="1"/>
    <col min="3330" max="3330" width="8" style="248" customWidth="1"/>
    <col min="3331" max="3331" width="13.125" style="248" customWidth="1"/>
    <col min="3332" max="3332" width="15.375" style="248" customWidth="1"/>
    <col min="3333" max="3333" width="30" style="248" customWidth="1"/>
    <col min="3334" max="3334" width="9.375" style="248" customWidth="1"/>
    <col min="3335" max="3337" width="14.75" style="248" customWidth="1"/>
    <col min="3338" max="3338" width="4.375" style="248" customWidth="1"/>
    <col min="3339" max="3339" width="2.375" style="248" customWidth="1"/>
    <col min="3340" max="3340" width="7" style="248" customWidth="1"/>
    <col min="3341" max="3341" width="7.375" style="248" customWidth="1"/>
    <col min="3342" max="3343" width="12" style="248" customWidth="1"/>
    <col min="3344" max="3345" width="9" style="248"/>
    <col min="3346" max="3346" width="11.125" style="248" customWidth="1"/>
    <col min="3347" max="3582" width="9" style="248"/>
    <col min="3583" max="3583" width="1.375" style="248" customWidth="1"/>
    <col min="3584" max="3584" width="17.625" style="248" customWidth="1"/>
    <col min="3585" max="3585" width="16.375" style="248" customWidth="1"/>
    <col min="3586" max="3586" width="8" style="248" customWidth="1"/>
    <col min="3587" max="3587" width="13.125" style="248" customWidth="1"/>
    <col min="3588" max="3588" width="15.375" style="248" customWidth="1"/>
    <col min="3589" max="3589" width="30" style="248" customWidth="1"/>
    <col min="3590" max="3590" width="9.375" style="248" customWidth="1"/>
    <col min="3591" max="3593" width="14.75" style="248" customWidth="1"/>
    <col min="3594" max="3594" width="4.375" style="248" customWidth="1"/>
    <col min="3595" max="3595" width="2.375" style="248" customWidth="1"/>
    <col min="3596" max="3596" width="7" style="248" customWidth="1"/>
    <col min="3597" max="3597" width="7.375" style="248" customWidth="1"/>
    <col min="3598" max="3599" width="12" style="248" customWidth="1"/>
    <col min="3600" max="3601" width="9" style="248"/>
    <col min="3602" max="3602" width="11.125" style="248" customWidth="1"/>
    <col min="3603" max="3838" width="9" style="248"/>
    <col min="3839" max="3839" width="1.375" style="248" customWidth="1"/>
    <col min="3840" max="3840" width="17.625" style="248" customWidth="1"/>
    <col min="3841" max="3841" width="16.375" style="248" customWidth="1"/>
    <col min="3842" max="3842" width="8" style="248" customWidth="1"/>
    <col min="3843" max="3843" width="13.125" style="248" customWidth="1"/>
    <col min="3844" max="3844" width="15.375" style="248" customWidth="1"/>
    <col min="3845" max="3845" width="30" style="248" customWidth="1"/>
    <col min="3846" max="3846" width="9.375" style="248" customWidth="1"/>
    <col min="3847" max="3849" width="14.75" style="248" customWidth="1"/>
    <col min="3850" max="3850" width="4.375" style="248" customWidth="1"/>
    <col min="3851" max="3851" width="2.375" style="248" customWidth="1"/>
    <col min="3852" max="3852" width="7" style="248" customWidth="1"/>
    <col min="3853" max="3853" width="7.375" style="248" customWidth="1"/>
    <col min="3854" max="3855" width="12" style="248" customWidth="1"/>
    <col min="3856" max="3857" width="9" style="248"/>
    <col min="3858" max="3858" width="11.125" style="248" customWidth="1"/>
    <col min="3859" max="4094" width="9" style="248"/>
    <col min="4095" max="4095" width="1.375" style="248" customWidth="1"/>
    <col min="4096" max="4096" width="17.625" style="248" customWidth="1"/>
    <col min="4097" max="4097" width="16.375" style="248" customWidth="1"/>
    <col min="4098" max="4098" width="8" style="248" customWidth="1"/>
    <col min="4099" max="4099" width="13.125" style="248" customWidth="1"/>
    <col min="4100" max="4100" width="15.375" style="248" customWidth="1"/>
    <col min="4101" max="4101" width="30" style="248" customWidth="1"/>
    <col min="4102" max="4102" width="9.375" style="248" customWidth="1"/>
    <col min="4103" max="4105" width="14.75" style="248" customWidth="1"/>
    <col min="4106" max="4106" width="4.375" style="248" customWidth="1"/>
    <col min="4107" max="4107" width="2.375" style="248" customWidth="1"/>
    <col min="4108" max="4108" width="7" style="248" customWidth="1"/>
    <col min="4109" max="4109" width="7.375" style="248" customWidth="1"/>
    <col min="4110" max="4111" width="12" style="248" customWidth="1"/>
    <col min="4112" max="4113" width="9" style="248"/>
    <col min="4114" max="4114" width="11.125" style="248" customWidth="1"/>
    <col min="4115" max="4350" width="9" style="248"/>
    <col min="4351" max="4351" width="1.375" style="248" customWidth="1"/>
    <col min="4352" max="4352" width="17.625" style="248" customWidth="1"/>
    <col min="4353" max="4353" width="16.375" style="248" customWidth="1"/>
    <col min="4354" max="4354" width="8" style="248" customWidth="1"/>
    <col min="4355" max="4355" width="13.125" style="248" customWidth="1"/>
    <col min="4356" max="4356" width="15.375" style="248" customWidth="1"/>
    <col min="4357" max="4357" width="30" style="248" customWidth="1"/>
    <col min="4358" max="4358" width="9.375" style="248" customWidth="1"/>
    <col min="4359" max="4361" width="14.75" style="248" customWidth="1"/>
    <col min="4362" max="4362" width="4.375" style="248" customWidth="1"/>
    <col min="4363" max="4363" width="2.375" style="248" customWidth="1"/>
    <col min="4364" max="4364" width="7" style="248" customWidth="1"/>
    <col min="4365" max="4365" width="7.375" style="248" customWidth="1"/>
    <col min="4366" max="4367" width="12" style="248" customWidth="1"/>
    <col min="4368" max="4369" width="9" style="248"/>
    <col min="4370" max="4370" width="11.125" style="248" customWidth="1"/>
    <col min="4371" max="4606" width="9" style="248"/>
    <col min="4607" max="4607" width="1.375" style="248" customWidth="1"/>
    <col min="4608" max="4608" width="17.625" style="248" customWidth="1"/>
    <col min="4609" max="4609" width="16.375" style="248" customWidth="1"/>
    <col min="4610" max="4610" width="8" style="248" customWidth="1"/>
    <col min="4611" max="4611" width="13.125" style="248" customWidth="1"/>
    <col min="4612" max="4612" width="15.375" style="248" customWidth="1"/>
    <col min="4613" max="4613" width="30" style="248" customWidth="1"/>
    <col min="4614" max="4614" width="9.375" style="248" customWidth="1"/>
    <col min="4615" max="4617" width="14.75" style="248" customWidth="1"/>
    <col min="4618" max="4618" width="4.375" style="248" customWidth="1"/>
    <col min="4619" max="4619" width="2.375" style="248" customWidth="1"/>
    <col min="4620" max="4620" width="7" style="248" customWidth="1"/>
    <col min="4621" max="4621" width="7.375" style="248" customWidth="1"/>
    <col min="4622" max="4623" width="12" style="248" customWidth="1"/>
    <col min="4624" max="4625" width="9" style="248"/>
    <col min="4626" max="4626" width="11.125" style="248" customWidth="1"/>
    <col min="4627" max="4862" width="9" style="248"/>
    <col min="4863" max="4863" width="1.375" style="248" customWidth="1"/>
    <col min="4864" max="4864" width="17.625" style="248" customWidth="1"/>
    <col min="4865" max="4865" width="16.375" style="248" customWidth="1"/>
    <col min="4866" max="4866" width="8" style="248" customWidth="1"/>
    <col min="4867" max="4867" width="13.125" style="248" customWidth="1"/>
    <col min="4868" max="4868" width="15.375" style="248" customWidth="1"/>
    <col min="4869" max="4869" width="30" style="248" customWidth="1"/>
    <col min="4870" max="4870" width="9.375" style="248" customWidth="1"/>
    <col min="4871" max="4873" width="14.75" style="248" customWidth="1"/>
    <col min="4874" max="4874" width="4.375" style="248" customWidth="1"/>
    <col min="4875" max="4875" width="2.375" style="248" customWidth="1"/>
    <col min="4876" max="4876" width="7" style="248" customWidth="1"/>
    <col min="4877" max="4877" width="7.375" style="248" customWidth="1"/>
    <col min="4878" max="4879" width="12" style="248" customWidth="1"/>
    <col min="4880" max="4881" width="9" style="248"/>
    <col min="4882" max="4882" width="11.125" style="248" customWidth="1"/>
    <col min="4883" max="5118" width="9" style="248"/>
    <col min="5119" max="5119" width="1.375" style="248" customWidth="1"/>
    <col min="5120" max="5120" width="17.625" style="248" customWidth="1"/>
    <col min="5121" max="5121" width="16.375" style="248" customWidth="1"/>
    <col min="5122" max="5122" width="8" style="248" customWidth="1"/>
    <col min="5123" max="5123" width="13.125" style="248" customWidth="1"/>
    <col min="5124" max="5124" width="15.375" style="248" customWidth="1"/>
    <col min="5125" max="5125" width="30" style="248" customWidth="1"/>
    <col min="5126" max="5126" width="9.375" style="248" customWidth="1"/>
    <col min="5127" max="5129" width="14.75" style="248" customWidth="1"/>
    <col min="5130" max="5130" width="4.375" style="248" customWidth="1"/>
    <col min="5131" max="5131" width="2.375" style="248" customWidth="1"/>
    <col min="5132" max="5132" width="7" style="248" customWidth="1"/>
    <col min="5133" max="5133" width="7.375" style="248" customWidth="1"/>
    <col min="5134" max="5135" width="12" style="248" customWidth="1"/>
    <col min="5136" max="5137" width="9" style="248"/>
    <col min="5138" max="5138" width="11.125" style="248" customWidth="1"/>
    <col min="5139" max="5374" width="9" style="248"/>
    <col min="5375" max="5375" width="1.375" style="248" customWidth="1"/>
    <col min="5376" max="5376" width="17.625" style="248" customWidth="1"/>
    <col min="5377" max="5377" width="16.375" style="248" customWidth="1"/>
    <col min="5378" max="5378" width="8" style="248" customWidth="1"/>
    <col min="5379" max="5379" width="13.125" style="248" customWidth="1"/>
    <col min="5380" max="5380" width="15.375" style="248" customWidth="1"/>
    <col min="5381" max="5381" width="30" style="248" customWidth="1"/>
    <col min="5382" max="5382" width="9.375" style="248" customWidth="1"/>
    <col min="5383" max="5385" width="14.75" style="248" customWidth="1"/>
    <col min="5386" max="5386" width="4.375" style="248" customWidth="1"/>
    <col min="5387" max="5387" width="2.375" style="248" customWidth="1"/>
    <col min="5388" max="5388" width="7" style="248" customWidth="1"/>
    <col min="5389" max="5389" width="7.375" style="248" customWidth="1"/>
    <col min="5390" max="5391" width="12" style="248" customWidth="1"/>
    <col min="5392" max="5393" width="9" style="248"/>
    <col min="5394" max="5394" width="11.125" style="248" customWidth="1"/>
    <col min="5395" max="5630" width="9" style="248"/>
    <col min="5631" max="5631" width="1.375" style="248" customWidth="1"/>
    <col min="5632" max="5632" width="17.625" style="248" customWidth="1"/>
    <col min="5633" max="5633" width="16.375" style="248" customWidth="1"/>
    <col min="5634" max="5634" width="8" style="248" customWidth="1"/>
    <col min="5635" max="5635" width="13.125" style="248" customWidth="1"/>
    <col min="5636" max="5636" width="15.375" style="248" customWidth="1"/>
    <col min="5637" max="5637" width="30" style="248" customWidth="1"/>
    <col min="5638" max="5638" width="9.375" style="248" customWidth="1"/>
    <col min="5639" max="5641" width="14.75" style="248" customWidth="1"/>
    <col min="5642" max="5642" width="4.375" style="248" customWidth="1"/>
    <col min="5643" max="5643" width="2.375" style="248" customWidth="1"/>
    <col min="5644" max="5644" width="7" style="248" customWidth="1"/>
    <col min="5645" max="5645" width="7.375" style="248" customWidth="1"/>
    <col min="5646" max="5647" width="12" style="248" customWidth="1"/>
    <col min="5648" max="5649" width="9" style="248"/>
    <col min="5650" max="5650" width="11.125" style="248" customWidth="1"/>
    <col min="5651" max="5886" width="9" style="248"/>
    <col min="5887" max="5887" width="1.375" style="248" customWidth="1"/>
    <col min="5888" max="5888" width="17.625" style="248" customWidth="1"/>
    <col min="5889" max="5889" width="16.375" style="248" customWidth="1"/>
    <col min="5890" max="5890" width="8" style="248" customWidth="1"/>
    <col min="5891" max="5891" width="13.125" style="248" customWidth="1"/>
    <col min="5892" max="5892" width="15.375" style="248" customWidth="1"/>
    <col min="5893" max="5893" width="30" style="248" customWidth="1"/>
    <col min="5894" max="5894" width="9.375" style="248" customWidth="1"/>
    <col min="5895" max="5897" width="14.75" style="248" customWidth="1"/>
    <col min="5898" max="5898" width="4.375" style="248" customWidth="1"/>
    <col min="5899" max="5899" width="2.375" style="248" customWidth="1"/>
    <col min="5900" max="5900" width="7" style="248" customWidth="1"/>
    <col min="5901" max="5901" width="7.375" style="248" customWidth="1"/>
    <col min="5902" max="5903" width="12" style="248" customWidth="1"/>
    <col min="5904" max="5905" width="9" style="248"/>
    <col min="5906" max="5906" width="11.125" style="248" customWidth="1"/>
    <col min="5907" max="6142" width="9" style="248"/>
    <col min="6143" max="6143" width="1.375" style="248" customWidth="1"/>
    <col min="6144" max="6144" width="17.625" style="248" customWidth="1"/>
    <col min="6145" max="6145" width="16.375" style="248" customWidth="1"/>
    <col min="6146" max="6146" width="8" style="248" customWidth="1"/>
    <col min="6147" max="6147" width="13.125" style="248" customWidth="1"/>
    <col min="6148" max="6148" width="15.375" style="248" customWidth="1"/>
    <col min="6149" max="6149" width="30" style="248" customWidth="1"/>
    <col min="6150" max="6150" width="9.375" style="248" customWidth="1"/>
    <col min="6151" max="6153" width="14.75" style="248" customWidth="1"/>
    <col min="6154" max="6154" width="4.375" style="248" customWidth="1"/>
    <col min="6155" max="6155" width="2.375" style="248" customWidth="1"/>
    <col min="6156" max="6156" width="7" style="248" customWidth="1"/>
    <col min="6157" max="6157" width="7.375" style="248" customWidth="1"/>
    <col min="6158" max="6159" width="12" style="248" customWidth="1"/>
    <col min="6160" max="6161" width="9" style="248"/>
    <col min="6162" max="6162" width="11.125" style="248" customWidth="1"/>
    <col min="6163" max="6398" width="9" style="248"/>
    <col min="6399" max="6399" width="1.375" style="248" customWidth="1"/>
    <col min="6400" max="6400" width="17.625" style="248" customWidth="1"/>
    <col min="6401" max="6401" width="16.375" style="248" customWidth="1"/>
    <col min="6402" max="6402" width="8" style="248" customWidth="1"/>
    <col min="6403" max="6403" width="13.125" style="248" customWidth="1"/>
    <col min="6404" max="6404" width="15.375" style="248" customWidth="1"/>
    <col min="6405" max="6405" width="30" style="248" customWidth="1"/>
    <col min="6406" max="6406" width="9.375" style="248" customWidth="1"/>
    <col min="6407" max="6409" width="14.75" style="248" customWidth="1"/>
    <col min="6410" max="6410" width="4.375" style="248" customWidth="1"/>
    <col min="6411" max="6411" width="2.375" style="248" customWidth="1"/>
    <col min="6412" max="6412" width="7" style="248" customWidth="1"/>
    <col min="6413" max="6413" width="7.375" style="248" customWidth="1"/>
    <col min="6414" max="6415" width="12" style="248" customWidth="1"/>
    <col min="6416" max="6417" width="9" style="248"/>
    <col min="6418" max="6418" width="11.125" style="248" customWidth="1"/>
    <col min="6419" max="6654" width="9" style="248"/>
    <col min="6655" max="6655" width="1.375" style="248" customWidth="1"/>
    <col min="6656" max="6656" width="17.625" style="248" customWidth="1"/>
    <col min="6657" max="6657" width="16.375" style="248" customWidth="1"/>
    <col min="6658" max="6658" width="8" style="248" customWidth="1"/>
    <col min="6659" max="6659" width="13.125" style="248" customWidth="1"/>
    <col min="6660" max="6660" width="15.375" style="248" customWidth="1"/>
    <col min="6661" max="6661" width="30" style="248" customWidth="1"/>
    <col min="6662" max="6662" width="9.375" style="248" customWidth="1"/>
    <col min="6663" max="6665" width="14.75" style="248" customWidth="1"/>
    <col min="6666" max="6666" width="4.375" style="248" customWidth="1"/>
    <col min="6667" max="6667" width="2.375" style="248" customWidth="1"/>
    <col min="6668" max="6668" width="7" style="248" customWidth="1"/>
    <col min="6669" max="6669" width="7.375" style="248" customWidth="1"/>
    <col min="6670" max="6671" width="12" style="248" customWidth="1"/>
    <col min="6672" max="6673" width="9" style="248"/>
    <col min="6674" max="6674" width="11.125" style="248" customWidth="1"/>
    <col min="6675" max="6910" width="9" style="248"/>
    <col min="6911" max="6911" width="1.375" style="248" customWidth="1"/>
    <col min="6912" max="6912" width="17.625" style="248" customWidth="1"/>
    <col min="6913" max="6913" width="16.375" style="248" customWidth="1"/>
    <col min="6914" max="6914" width="8" style="248" customWidth="1"/>
    <col min="6915" max="6915" width="13.125" style="248" customWidth="1"/>
    <col min="6916" max="6916" width="15.375" style="248" customWidth="1"/>
    <col min="6917" max="6917" width="30" style="248" customWidth="1"/>
    <col min="6918" max="6918" width="9.375" style="248" customWidth="1"/>
    <col min="6919" max="6921" width="14.75" style="248" customWidth="1"/>
    <col min="6922" max="6922" width="4.375" style="248" customWidth="1"/>
    <col min="6923" max="6923" width="2.375" style="248" customWidth="1"/>
    <col min="6924" max="6924" width="7" style="248" customWidth="1"/>
    <col min="6925" max="6925" width="7.375" style="248" customWidth="1"/>
    <col min="6926" max="6927" width="12" style="248" customWidth="1"/>
    <col min="6928" max="6929" width="9" style="248"/>
    <col min="6930" max="6930" width="11.125" style="248" customWidth="1"/>
    <col min="6931" max="7166" width="9" style="248"/>
    <col min="7167" max="7167" width="1.375" style="248" customWidth="1"/>
    <col min="7168" max="7168" width="17.625" style="248" customWidth="1"/>
    <col min="7169" max="7169" width="16.375" style="248" customWidth="1"/>
    <col min="7170" max="7170" width="8" style="248" customWidth="1"/>
    <col min="7171" max="7171" width="13.125" style="248" customWidth="1"/>
    <col min="7172" max="7172" width="15.375" style="248" customWidth="1"/>
    <col min="7173" max="7173" width="30" style="248" customWidth="1"/>
    <col min="7174" max="7174" width="9.375" style="248" customWidth="1"/>
    <col min="7175" max="7177" width="14.75" style="248" customWidth="1"/>
    <col min="7178" max="7178" width="4.375" style="248" customWidth="1"/>
    <col min="7179" max="7179" width="2.375" style="248" customWidth="1"/>
    <col min="7180" max="7180" width="7" style="248" customWidth="1"/>
    <col min="7181" max="7181" width="7.375" style="248" customWidth="1"/>
    <col min="7182" max="7183" width="12" style="248" customWidth="1"/>
    <col min="7184" max="7185" width="9" style="248"/>
    <col min="7186" max="7186" width="11.125" style="248" customWidth="1"/>
    <col min="7187" max="7422" width="9" style="248"/>
    <col min="7423" max="7423" width="1.375" style="248" customWidth="1"/>
    <col min="7424" max="7424" width="17.625" style="248" customWidth="1"/>
    <col min="7425" max="7425" width="16.375" style="248" customWidth="1"/>
    <col min="7426" max="7426" width="8" style="248" customWidth="1"/>
    <col min="7427" max="7427" width="13.125" style="248" customWidth="1"/>
    <col min="7428" max="7428" width="15.375" style="248" customWidth="1"/>
    <col min="7429" max="7429" width="30" style="248" customWidth="1"/>
    <col min="7430" max="7430" width="9.375" style="248" customWidth="1"/>
    <col min="7431" max="7433" width="14.75" style="248" customWidth="1"/>
    <col min="7434" max="7434" width="4.375" style="248" customWidth="1"/>
    <col min="7435" max="7435" width="2.375" style="248" customWidth="1"/>
    <col min="7436" max="7436" width="7" style="248" customWidth="1"/>
    <col min="7437" max="7437" width="7.375" style="248" customWidth="1"/>
    <col min="7438" max="7439" width="12" style="248" customWidth="1"/>
    <col min="7440" max="7441" width="9" style="248"/>
    <col min="7442" max="7442" width="11.125" style="248" customWidth="1"/>
    <col min="7443" max="7678" width="9" style="248"/>
    <col min="7679" max="7679" width="1.375" style="248" customWidth="1"/>
    <col min="7680" max="7680" width="17.625" style="248" customWidth="1"/>
    <col min="7681" max="7681" width="16.375" style="248" customWidth="1"/>
    <col min="7682" max="7682" width="8" style="248" customWidth="1"/>
    <col min="7683" max="7683" width="13.125" style="248" customWidth="1"/>
    <col min="7684" max="7684" width="15.375" style="248" customWidth="1"/>
    <col min="7685" max="7685" width="30" style="248" customWidth="1"/>
    <col min="7686" max="7686" width="9.375" style="248" customWidth="1"/>
    <col min="7687" max="7689" width="14.75" style="248" customWidth="1"/>
    <col min="7690" max="7690" width="4.375" style="248" customWidth="1"/>
    <col min="7691" max="7691" width="2.375" style="248" customWidth="1"/>
    <col min="7692" max="7692" width="7" style="248" customWidth="1"/>
    <col min="7693" max="7693" width="7.375" style="248" customWidth="1"/>
    <col min="7694" max="7695" width="12" style="248" customWidth="1"/>
    <col min="7696" max="7697" width="9" style="248"/>
    <col min="7698" max="7698" width="11.125" style="248" customWidth="1"/>
    <col min="7699" max="7934" width="9" style="248"/>
    <col min="7935" max="7935" width="1.375" style="248" customWidth="1"/>
    <col min="7936" max="7936" width="17.625" style="248" customWidth="1"/>
    <col min="7937" max="7937" width="16.375" style="248" customWidth="1"/>
    <col min="7938" max="7938" width="8" style="248" customWidth="1"/>
    <col min="7939" max="7939" width="13.125" style="248" customWidth="1"/>
    <col min="7940" max="7940" width="15.375" style="248" customWidth="1"/>
    <col min="7941" max="7941" width="30" style="248" customWidth="1"/>
    <col min="7942" max="7942" width="9.375" style="248" customWidth="1"/>
    <col min="7943" max="7945" width="14.75" style="248" customWidth="1"/>
    <col min="7946" max="7946" width="4.375" style="248" customWidth="1"/>
    <col min="7947" max="7947" width="2.375" style="248" customWidth="1"/>
    <col min="7948" max="7948" width="7" style="248" customWidth="1"/>
    <col min="7949" max="7949" width="7.375" style="248" customWidth="1"/>
    <col min="7950" max="7951" width="12" style="248" customWidth="1"/>
    <col min="7952" max="7953" width="9" style="248"/>
    <col min="7954" max="7954" width="11.125" style="248" customWidth="1"/>
    <col min="7955" max="8190" width="9" style="248"/>
    <col min="8191" max="8191" width="1.375" style="248" customWidth="1"/>
    <col min="8192" max="8192" width="17.625" style="248" customWidth="1"/>
    <col min="8193" max="8193" width="16.375" style="248" customWidth="1"/>
    <col min="8194" max="8194" width="8" style="248" customWidth="1"/>
    <col min="8195" max="8195" width="13.125" style="248" customWidth="1"/>
    <col min="8196" max="8196" width="15.375" style="248" customWidth="1"/>
    <col min="8197" max="8197" width="30" style="248" customWidth="1"/>
    <col min="8198" max="8198" width="9.375" style="248" customWidth="1"/>
    <col min="8199" max="8201" width="14.75" style="248" customWidth="1"/>
    <col min="8202" max="8202" width="4.375" style="248" customWidth="1"/>
    <col min="8203" max="8203" width="2.375" style="248" customWidth="1"/>
    <col min="8204" max="8204" width="7" style="248" customWidth="1"/>
    <col min="8205" max="8205" width="7.375" style="248" customWidth="1"/>
    <col min="8206" max="8207" width="12" style="248" customWidth="1"/>
    <col min="8208" max="8209" width="9" style="248"/>
    <col min="8210" max="8210" width="11.125" style="248" customWidth="1"/>
    <col min="8211" max="8446" width="9" style="248"/>
    <col min="8447" max="8447" width="1.375" style="248" customWidth="1"/>
    <col min="8448" max="8448" width="17.625" style="248" customWidth="1"/>
    <col min="8449" max="8449" width="16.375" style="248" customWidth="1"/>
    <col min="8450" max="8450" width="8" style="248" customWidth="1"/>
    <col min="8451" max="8451" width="13.125" style="248" customWidth="1"/>
    <col min="8452" max="8452" width="15.375" style="248" customWidth="1"/>
    <col min="8453" max="8453" width="30" style="248" customWidth="1"/>
    <col min="8454" max="8454" width="9.375" style="248" customWidth="1"/>
    <col min="8455" max="8457" width="14.75" style="248" customWidth="1"/>
    <col min="8458" max="8458" width="4.375" style="248" customWidth="1"/>
    <col min="8459" max="8459" width="2.375" style="248" customWidth="1"/>
    <col min="8460" max="8460" width="7" style="248" customWidth="1"/>
    <col min="8461" max="8461" width="7.375" style="248" customWidth="1"/>
    <col min="8462" max="8463" width="12" style="248" customWidth="1"/>
    <col min="8464" max="8465" width="9" style="248"/>
    <col min="8466" max="8466" width="11.125" style="248" customWidth="1"/>
    <col min="8467" max="8702" width="9" style="248"/>
    <col min="8703" max="8703" width="1.375" style="248" customWidth="1"/>
    <col min="8704" max="8704" width="17.625" style="248" customWidth="1"/>
    <col min="8705" max="8705" width="16.375" style="248" customWidth="1"/>
    <col min="8706" max="8706" width="8" style="248" customWidth="1"/>
    <col min="8707" max="8707" width="13.125" style="248" customWidth="1"/>
    <col min="8708" max="8708" width="15.375" style="248" customWidth="1"/>
    <col min="8709" max="8709" width="30" style="248" customWidth="1"/>
    <col min="8710" max="8710" width="9.375" style="248" customWidth="1"/>
    <col min="8711" max="8713" width="14.75" style="248" customWidth="1"/>
    <col min="8714" max="8714" width="4.375" style="248" customWidth="1"/>
    <col min="8715" max="8715" width="2.375" style="248" customWidth="1"/>
    <col min="8716" max="8716" width="7" style="248" customWidth="1"/>
    <col min="8717" max="8717" width="7.375" style="248" customWidth="1"/>
    <col min="8718" max="8719" width="12" style="248" customWidth="1"/>
    <col min="8720" max="8721" width="9" style="248"/>
    <col min="8722" max="8722" width="11.125" style="248" customWidth="1"/>
    <col min="8723" max="8958" width="9" style="248"/>
    <col min="8959" max="8959" width="1.375" style="248" customWidth="1"/>
    <col min="8960" max="8960" width="17.625" style="248" customWidth="1"/>
    <col min="8961" max="8961" width="16.375" style="248" customWidth="1"/>
    <col min="8962" max="8962" width="8" style="248" customWidth="1"/>
    <col min="8963" max="8963" width="13.125" style="248" customWidth="1"/>
    <col min="8964" max="8964" width="15.375" style="248" customWidth="1"/>
    <col min="8965" max="8965" width="30" style="248" customWidth="1"/>
    <col min="8966" max="8966" width="9.375" style="248" customWidth="1"/>
    <col min="8967" max="8969" width="14.75" style="248" customWidth="1"/>
    <col min="8970" max="8970" width="4.375" style="248" customWidth="1"/>
    <col min="8971" max="8971" width="2.375" style="248" customWidth="1"/>
    <col min="8972" max="8972" width="7" style="248" customWidth="1"/>
    <col min="8973" max="8973" width="7.375" style="248" customWidth="1"/>
    <col min="8974" max="8975" width="12" style="248" customWidth="1"/>
    <col min="8976" max="8977" width="9" style="248"/>
    <col min="8978" max="8978" width="11.125" style="248" customWidth="1"/>
    <col min="8979" max="9214" width="9" style="248"/>
    <col min="9215" max="9215" width="1.375" style="248" customWidth="1"/>
    <col min="9216" max="9216" width="17.625" style="248" customWidth="1"/>
    <col min="9217" max="9217" width="16.375" style="248" customWidth="1"/>
    <col min="9218" max="9218" width="8" style="248" customWidth="1"/>
    <col min="9219" max="9219" width="13.125" style="248" customWidth="1"/>
    <col min="9220" max="9220" width="15.375" style="248" customWidth="1"/>
    <col min="9221" max="9221" width="30" style="248" customWidth="1"/>
    <col min="9222" max="9222" width="9.375" style="248" customWidth="1"/>
    <col min="9223" max="9225" width="14.75" style="248" customWidth="1"/>
    <col min="9226" max="9226" width="4.375" style="248" customWidth="1"/>
    <col min="9227" max="9227" width="2.375" style="248" customWidth="1"/>
    <col min="9228" max="9228" width="7" style="248" customWidth="1"/>
    <col min="9229" max="9229" width="7.375" style="248" customWidth="1"/>
    <col min="9230" max="9231" width="12" style="248" customWidth="1"/>
    <col min="9232" max="9233" width="9" style="248"/>
    <col min="9234" max="9234" width="11.125" style="248" customWidth="1"/>
    <col min="9235" max="9470" width="9" style="248"/>
    <col min="9471" max="9471" width="1.375" style="248" customWidth="1"/>
    <col min="9472" max="9472" width="17.625" style="248" customWidth="1"/>
    <col min="9473" max="9473" width="16.375" style="248" customWidth="1"/>
    <col min="9474" max="9474" width="8" style="248" customWidth="1"/>
    <col min="9475" max="9475" width="13.125" style="248" customWidth="1"/>
    <col min="9476" max="9476" width="15.375" style="248" customWidth="1"/>
    <col min="9477" max="9477" width="30" style="248" customWidth="1"/>
    <col min="9478" max="9478" width="9.375" style="248" customWidth="1"/>
    <col min="9479" max="9481" width="14.75" style="248" customWidth="1"/>
    <col min="9482" max="9482" width="4.375" style="248" customWidth="1"/>
    <col min="9483" max="9483" width="2.375" style="248" customWidth="1"/>
    <col min="9484" max="9484" width="7" style="248" customWidth="1"/>
    <col min="9485" max="9485" width="7.375" style="248" customWidth="1"/>
    <col min="9486" max="9487" width="12" style="248" customWidth="1"/>
    <col min="9488" max="9489" width="9" style="248"/>
    <col min="9490" max="9490" width="11.125" style="248" customWidth="1"/>
    <col min="9491" max="9726" width="9" style="248"/>
    <col min="9727" max="9727" width="1.375" style="248" customWidth="1"/>
    <col min="9728" max="9728" width="17.625" style="248" customWidth="1"/>
    <col min="9729" max="9729" width="16.375" style="248" customWidth="1"/>
    <col min="9730" max="9730" width="8" style="248" customWidth="1"/>
    <col min="9731" max="9731" width="13.125" style="248" customWidth="1"/>
    <col min="9732" max="9732" width="15.375" style="248" customWidth="1"/>
    <col min="9733" max="9733" width="30" style="248" customWidth="1"/>
    <col min="9734" max="9734" width="9.375" style="248" customWidth="1"/>
    <col min="9735" max="9737" width="14.75" style="248" customWidth="1"/>
    <col min="9738" max="9738" width="4.375" style="248" customWidth="1"/>
    <col min="9739" max="9739" width="2.375" style="248" customWidth="1"/>
    <col min="9740" max="9740" width="7" style="248" customWidth="1"/>
    <col min="9741" max="9741" width="7.375" style="248" customWidth="1"/>
    <col min="9742" max="9743" width="12" style="248" customWidth="1"/>
    <col min="9744" max="9745" width="9" style="248"/>
    <col min="9746" max="9746" width="11.125" style="248" customWidth="1"/>
    <col min="9747" max="9982" width="9" style="248"/>
    <col min="9983" max="9983" width="1.375" style="248" customWidth="1"/>
    <col min="9984" max="9984" width="17.625" style="248" customWidth="1"/>
    <col min="9985" max="9985" width="16.375" style="248" customWidth="1"/>
    <col min="9986" max="9986" width="8" style="248" customWidth="1"/>
    <col min="9987" max="9987" width="13.125" style="248" customWidth="1"/>
    <col min="9988" max="9988" width="15.375" style="248" customWidth="1"/>
    <col min="9989" max="9989" width="30" style="248" customWidth="1"/>
    <col min="9990" max="9990" width="9.375" style="248" customWidth="1"/>
    <col min="9991" max="9993" width="14.75" style="248" customWidth="1"/>
    <col min="9994" max="9994" width="4.375" style="248" customWidth="1"/>
    <col min="9995" max="9995" width="2.375" style="248" customWidth="1"/>
    <col min="9996" max="9996" width="7" style="248" customWidth="1"/>
    <col min="9997" max="9997" width="7.375" style="248" customWidth="1"/>
    <col min="9998" max="9999" width="12" style="248" customWidth="1"/>
    <col min="10000" max="10001" width="9" style="248"/>
    <col min="10002" max="10002" width="11.125" style="248" customWidth="1"/>
    <col min="10003" max="10238" width="9" style="248"/>
    <col min="10239" max="10239" width="1.375" style="248" customWidth="1"/>
    <col min="10240" max="10240" width="17.625" style="248" customWidth="1"/>
    <col min="10241" max="10241" width="16.375" style="248" customWidth="1"/>
    <col min="10242" max="10242" width="8" style="248" customWidth="1"/>
    <col min="10243" max="10243" width="13.125" style="248" customWidth="1"/>
    <col min="10244" max="10244" width="15.375" style="248" customWidth="1"/>
    <col min="10245" max="10245" width="30" style="248" customWidth="1"/>
    <col min="10246" max="10246" width="9.375" style="248" customWidth="1"/>
    <col min="10247" max="10249" width="14.75" style="248" customWidth="1"/>
    <col min="10250" max="10250" width="4.375" style="248" customWidth="1"/>
    <col min="10251" max="10251" width="2.375" style="248" customWidth="1"/>
    <col min="10252" max="10252" width="7" style="248" customWidth="1"/>
    <col min="10253" max="10253" width="7.375" style="248" customWidth="1"/>
    <col min="10254" max="10255" width="12" style="248" customWidth="1"/>
    <col min="10256" max="10257" width="9" style="248"/>
    <col min="10258" max="10258" width="11.125" style="248" customWidth="1"/>
    <col min="10259" max="10494" width="9" style="248"/>
    <col min="10495" max="10495" width="1.375" style="248" customWidth="1"/>
    <col min="10496" max="10496" width="17.625" style="248" customWidth="1"/>
    <col min="10497" max="10497" width="16.375" style="248" customWidth="1"/>
    <col min="10498" max="10498" width="8" style="248" customWidth="1"/>
    <col min="10499" max="10499" width="13.125" style="248" customWidth="1"/>
    <col min="10500" max="10500" width="15.375" style="248" customWidth="1"/>
    <col min="10501" max="10501" width="30" style="248" customWidth="1"/>
    <col min="10502" max="10502" width="9.375" style="248" customWidth="1"/>
    <col min="10503" max="10505" width="14.75" style="248" customWidth="1"/>
    <col min="10506" max="10506" width="4.375" style="248" customWidth="1"/>
    <col min="10507" max="10507" width="2.375" style="248" customWidth="1"/>
    <col min="10508" max="10508" width="7" style="248" customWidth="1"/>
    <col min="10509" max="10509" width="7.375" style="248" customWidth="1"/>
    <col min="10510" max="10511" width="12" style="248" customWidth="1"/>
    <col min="10512" max="10513" width="9" style="248"/>
    <col min="10514" max="10514" width="11.125" style="248" customWidth="1"/>
    <col min="10515" max="10750" width="9" style="248"/>
    <col min="10751" max="10751" width="1.375" style="248" customWidth="1"/>
    <col min="10752" max="10752" width="17.625" style="248" customWidth="1"/>
    <col min="10753" max="10753" width="16.375" style="248" customWidth="1"/>
    <col min="10754" max="10754" width="8" style="248" customWidth="1"/>
    <col min="10755" max="10755" width="13.125" style="248" customWidth="1"/>
    <col min="10756" max="10756" width="15.375" style="248" customWidth="1"/>
    <col min="10757" max="10757" width="30" style="248" customWidth="1"/>
    <col min="10758" max="10758" width="9.375" style="248" customWidth="1"/>
    <col min="10759" max="10761" width="14.75" style="248" customWidth="1"/>
    <col min="10762" max="10762" width="4.375" style="248" customWidth="1"/>
    <col min="10763" max="10763" width="2.375" style="248" customWidth="1"/>
    <col min="10764" max="10764" width="7" style="248" customWidth="1"/>
    <col min="10765" max="10765" width="7.375" style="248" customWidth="1"/>
    <col min="10766" max="10767" width="12" style="248" customWidth="1"/>
    <col min="10768" max="10769" width="9" style="248"/>
    <col min="10770" max="10770" width="11.125" style="248" customWidth="1"/>
    <col min="10771" max="11006" width="9" style="248"/>
    <col min="11007" max="11007" width="1.375" style="248" customWidth="1"/>
    <col min="11008" max="11008" width="17.625" style="248" customWidth="1"/>
    <col min="11009" max="11009" width="16.375" style="248" customWidth="1"/>
    <col min="11010" max="11010" width="8" style="248" customWidth="1"/>
    <col min="11011" max="11011" width="13.125" style="248" customWidth="1"/>
    <col min="11012" max="11012" width="15.375" style="248" customWidth="1"/>
    <col min="11013" max="11013" width="30" style="248" customWidth="1"/>
    <col min="11014" max="11014" width="9.375" style="248" customWidth="1"/>
    <col min="11015" max="11017" width="14.75" style="248" customWidth="1"/>
    <col min="11018" max="11018" width="4.375" style="248" customWidth="1"/>
    <col min="11019" max="11019" width="2.375" style="248" customWidth="1"/>
    <col min="11020" max="11020" width="7" style="248" customWidth="1"/>
    <col min="11021" max="11021" width="7.375" style="248" customWidth="1"/>
    <col min="11022" max="11023" width="12" style="248" customWidth="1"/>
    <col min="11024" max="11025" width="9" style="248"/>
    <col min="11026" max="11026" width="11.125" style="248" customWidth="1"/>
    <col min="11027" max="11262" width="9" style="248"/>
    <col min="11263" max="11263" width="1.375" style="248" customWidth="1"/>
    <col min="11264" max="11264" width="17.625" style="248" customWidth="1"/>
    <col min="11265" max="11265" width="16.375" style="248" customWidth="1"/>
    <col min="11266" max="11266" width="8" style="248" customWidth="1"/>
    <col min="11267" max="11267" width="13.125" style="248" customWidth="1"/>
    <col min="11268" max="11268" width="15.375" style="248" customWidth="1"/>
    <col min="11269" max="11269" width="30" style="248" customWidth="1"/>
    <col min="11270" max="11270" width="9.375" style="248" customWidth="1"/>
    <col min="11271" max="11273" width="14.75" style="248" customWidth="1"/>
    <col min="11274" max="11274" width="4.375" style="248" customWidth="1"/>
    <col min="11275" max="11275" width="2.375" style="248" customWidth="1"/>
    <col min="11276" max="11276" width="7" style="248" customWidth="1"/>
    <col min="11277" max="11277" width="7.375" style="248" customWidth="1"/>
    <col min="11278" max="11279" width="12" style="248" customWidth="1"/>
    <col min="11280" max="11281" width="9" style="248"/>
    <col min="11282" max="11282" width="11.125" style="248" customWidth="1"/>
    <col min="11283" max="11518" width="9" style="248"/>
    <col min="11519" max="11519" width="1.375" style="248" customWidth="1"/>
    <col min="11520" max="11520" width="17.625" style="248" customWidth="1"/>
    <col min="11521" max="11521" width="16.375" style="248" customWidth="1"/>
    <col min="11522" max="11522" width="8" style="248" customWidth="1"/>
    <col min="11523" max="11523" width="13.125" style="248" customWidth="1"/>
    <col min="11524" max="11524" width="15.375" style="248" customWidth="1"/>
    <col min="11525" max="11525" width="30" style="248" customWidth="1"/>
    <col min="11526" max="11526" width="9.375" style="248" customWidth="1"/>
    <col min="11527" max="11529" width="14.75" style="248" customWidth="1"/>
    <col min="11530" max="11530" width="4.375" style="248" customWidth="1"/>
    <col min="11531" max="11531" width="2.375" style="248" customWidth="1"/>
    <col min="11532" max="11532" width="7" style="248" customWidth="1"/>
    <col min="11533" max="11533" width="7.375" style="248" customWidth="1"/>
    <col min="11534" max="11535" width="12" style="248" customWidth="1"/>
    <col min="11536" max="11537" width="9" style="248"/>
    <col min="11538" max="11538" width="11.125" style="248" customWidth="1"/>
    <col min="11539" max="11774" width="9" style="248"/>
    <col min="11775" max="11775" width="1.375" style="248" customWidth="1"/>
    <col min="11776" max="11776" width="17.625" style="248" customWidth="1"/>
    <col min="11777" max="11777" width="16.375" style="248" customWidth="1"/>
    <col min="11778" max="11778" width="8" style="248" customWidth="1"/>
    <col min="11779" max="11779" width="13.125" style="248" customWidth="1"/>
    <col min="11780" max="11780" width="15.375" style="248" customWidth="1"/>
    <col min="11781" max="11781" width="30" style="248" customWidth="1"/>
    <col min="11782" max="11782" width="9.375" style="248" customWidth="1"/>
    <col min="11783" max="11785" width="14.75" style="248" customWidth="1"/>
    <col min="11786" max="11786" width="4.375" style="248" customWidth="1"/>
    <col min="11787" max="11787" width="2.375" style="248" customWidth="1"/>
    <col min="11788" max="11788" width="7" style="248" customWidth="1"/>
    <col min="11789" max="11789" width="7.375" style="248" customWidth="1"/>
    <col min="11790" max="11791" width="12" style="248" customWidth="1"/>
    <col min="11792" max="11793" width="9" style="248"/>
    <col min="11794" max="11794" width="11.125" style="248" customWidth="1"/>
    <col min="11795" max="12030" width="9" style="248"/>
    <col min="12031" max="12031" width="1.375" style="248" customWidth="1"/>
    <col min="12032" max="12032" width="17.625" style="248" customWidth="1"/>
    <col min="12033" max="12033" width="16.375" style="248" customWidth="1"/>
    <col min="12034" max="12034" width="8" style="248" customWidth="1"/>
    <col min="12035" max="12035" width="13.125" style="248" customWidth="1"/>
    <col min="12036" max="12036" width="15.375" style="248" customWidth="1"/>
    <col min="12037" max="12037" width="30" style="248" customWidth="1"/>
    <col min="12038" max="12038" width="9.375" style="248" customWidth="1"/>
    <col min="12039" max="12041" width="14.75" style="248" customWidth="1"/>
    <col min="12042" max="12042" width="4.375" style="248" customWidth="1"/>
    <col min="12043" max="12043" width="2.375" style="248" customWidth="1"/>
    <col min="12044" max="12044" width="7" style="248" customWidth="1"/>
    <col min="12045" max="12045" width="7.375" style="248" customWidth="1"/>
    <col min="12046" max="12047" width="12" style="248" customWidth="1"/>
    <col min="12048" max="12049" width="9" style="248"/>
    <col min="12050" max="12050" width="11.125" style="248" customWidth="1"/>
    <col min="12051" max="12286" width="9" style="248"/>
    <col min="12287" max="12287" width="1.375" style="248" customWidth="1"/>
    <col min="12288" max="12288" width="17.625" style="248" customWidth="1"/>
    <col min="12289" max="12289" width="16.375" style="248" customWidth="1"/>
    <col min="12290" max="12290" width="8" style="248" customWidth="1"/>
    <col min="12291" max="12291" width="13.125" style="248" customWidth="1"/>
    <col min="12292" max="12292" width="15.375" style="248" customWidth="1"/>
    <col min="12293" max="12293" width="30" style="248" customWidth="1"/>
    <col min="12294" max="12294" width="9.375" style="248" customWidth="1"/>
    <col min="12295" max="12297" width="14.75" style="248" customWidth="1"/>
    <col min="12298" max="12298" width="4.375" style="248" customWidth="1"/>
    <col min="12299" max="12299" width="2.375" style="248" customWidth="1"/>
    <col min="12300" max="12300" width="7" style="248" customWidth="1"/>
    <col min="12301" max="12301" width="7.375" style="248" customWidth="1"/>
    <col min="12302" max="12303" width="12" style="248" customWidth="1"/>
    <col min="12304" max="12305" width="9" style="248"/>
    <col min="12306" max="12306" width="11.125" style="248" customWidth="1"/>
    <col min="12307" max="12542" width="9" style="248"/>
    <col min="12543" max="12543" width="1.375" style="248" customWidth="1"/>
    <col min="12544" max="12544" width="17.625" style="248" customWidth="1"/>
    <col min="12545" max="12545" width="16.375" style="248" customWidth="1"/>
    <col min="12546" max="12546" width="8" style="248" customWidth="1"/>
    <col min="12547" max="12547" width="13.125" style="248" customWidth="1"/>
    <col min="12548" max="12548" width="15.375" style="248" customWidth="1"/>
    <col min="12549" max="12549" width="30" style="248" customWidth="1"/>
    <col min="12550" max="12550" width="9.375" style="248" customWidth="1"/>
    <col min="12551" max="12553" width="14.75" style="248" customWidth="1"/>
    <col min="12554" max="12554" width="4.375" style="248" customWidth="1"/>
    <col min="12555" max="12555" width="2.375" style="248" customWidth="1"/>
    <col min="12556" max="12556" width="7" style="248" customWidth="1"/>
    <col min="12557" max="12557" width="7.375" style="248" customWidth="1"/>
    <col min="12558" max="12559" width="12" style="248" customWidth="1"/>
    <col min="12560" max="12561" width="9" style="248"/>
    <col min="12562" max="12562" width="11.125" style="248" customWidth="1"/>
    <col min="12563" max="12798" width="9" style="248"/>
    <col min="12799" max="12799" width="1.375" style="248" customWidth="1"/>
    <col min="12800" max="12800" width="17.625" style="248" customWidth="1"/>
    <col min="12801" max="12801" width="16.375" style="248" customWidth="1"/>
    <col min="12802" max="12802" width="8" style="248" customWidth="1"/>
    <col min="12803" max="12803" width="13.125" style="248" customWidth="1"/>
    <col min="12804" max="12804" width="15.375" style="248" customWidth="1"/>
    <col min="12805" max="12805" width="30" style="248" customWidth="1"/>
    <col min="12806" max="12806" width="9.375" style="248" customWidth="1"/>
    <col min="12807" max="12809" width="14.75" style="248" customWidth="1"/>
    <col min="12810" max="12810" width="4.375" style="248" customWidth="1"/>
    <col min="12811" max="12811" width="2.375" style="248" customWidth="1"/>
    <col min="12812" max="12812" width="7" style="248" customWidth="1"/>
    <col min="12813" max="12813" width="7.375" style="248" customWidth="1"/>
    <col min="12814" max="12815" width="12" style="248" customWidth="1"/>
    <col min="12816" max="12817" width="9" style="248"/>
    <col min="12818" max="12818" width="11.125" style="248" customWidth="1"/>
    <col min="12819" max="13054" width="9" style="248"/>
    <col min="13055" max="13055" width="1.375" style="248" customWidth="1"/>
    <col min="13056" max="13056" width="17.625" style="248" customWidth="1"/>
    <col min="13057" max="13057" width="16.375" style="248" customWidth="1"/>
    <col min="13058" max="13058" width="8" style="248" customWidth="1"/>
    <col min="13059" max="13059" width="13.125" style="248" customWidth="1"/>
    <col min="13060" max="13060" width="15.375" style="248" customWidth="1"/>
    <col min="13061" max="13061" width="30" style="248" customWidth="1"/>
    <col min="13062" max="13062" width="9.375" style="248" customWidth="1"/>
    <col min="13063" max="13065" width="14.75" style="248" customWidth="1"/>
    <col min="13066" max="13066" width="4.375" style="248" customWidth="1"/>
    <col min="13067" max="13067" width="2.375" style="248" customWidth="1"/>
    <col min="13068" max="13068" width="7" style="248" customWidth="1"/>
    <col min="13069" max="13069" width="7.375" style="248" customWidth="1"/>
    <col min="13070" max="13071" width="12" style="248" customWidth="1"/>
    <col min="13072" max="13073" width="9" style="248"/>
    <col min="13074" max="13074" width="11.125" style="248" customWidth="1"/>
    <col min="13075" max="13310" width="9" style="248"/>
    <col min="13311" max="13311" width="1.375" style="248" customWidth="1"/>
    <col min="13312" max="13312" width="17.625" style="248" customWidth="1"/>
    <col min="13313" max="13313" width="16.375" style="248" customWidth="1"/>
    <col min="13314" max="13314" width="8" style="248" customWidth="1"/>
    <col min="13315" max="13315" width="13.125" style="248" customWidth="1"/>
    <col min="13316" max="13316" width="15.375" style="248" customWidth="1"/>
    <col min="13317" max="13317" width="30" style="248" customWidth="1"/>
    <col min="13318" max="13318" width="9.375" style="248" customWidth="1"/>
    <col min="13319" max="13321" width="14.75" style="248" customWidth="1"/>
    <col min="13322" max="13322" width="4.375" style="248" customWidth="1"/>
    <col min="13323" max="13323" width="2.375" style="248" customWidth="1"/>
    <col min="13324" max="13324" width="7" style="248" customWidth="1"/>
    <col min="13325" max="13325" width="7.375" style="248" customWidth="1"/>
    <col min="13326" max="13327" width="12" style="248" customWidth="1"/>
    <col min="13328" max="13329" width="9" style="248"/>
    <col min="13330" max="13330" width="11.125" style="248" customWidth="1"/>
    <col min="13331" max="13566" width="9" style="248"/>
    <col min="13567" max="13567" width="1.375" style="248" customWidth="1"/>
    <col min="13568" max="13568" width="17.625" style="248" customWidth="1"/>
    <col min="13569" max="13569" width="16.375" style="248" customWidth="1"/>
    <col min="13570" max="13570" width="8" style="248" customWidth="1"/>
    <col min="13571" max="13571" width="13.125" style="248" customWidth="1"/>
    <col min="13572" max="13572" width="15.375" style="248" customWidth="1"/>
    <col min="13573" max="13573" width="30" style="248" customWidth="1"/>
    <col min="13574" max="13574" width="9.375" style="248" customWidth="1"/>
    <col min="13575" max="13577" width="14.75" style="248" customWidth="1"/>
    <col min="13578" max="13578" width="4.375" style="248" customWidth="1"/>
    <col min="13579" max="13579" width="2.375" style="248" customWidth="1"/>
    <col min="13580" max="13580" width="7" style="248" customWidth="1"/>
    <col min="13581" max="13581" width="7.375" style="248" customWidth="1"/>
    <col min="13582" max="13583" width="12" style="248" customWidth="1"/>
    <col min="13584" max="13585" width="9" style="248"/>
    <col min="13586" max="13586" width="11.125" style="248" customWidth="1"/>
    <col min="13587" max="13822" width="9" style="248"/>
    <col min="13823" max="13823" width="1.375" style="248" customWidth="1"/>
    <col min="13824" max="13824" width="17.625" style="248" customWidth="1"/>
    <col min="13825" max="13825" width="16.375" style="248" customWidth="1"/>
    <col min="13826" max="13826" width="8" style="248" customWidth="1"/>
    <col min="13827" max="13827" width="13.125" style="248" customWidth="1"/>
    <col min="13828" max="13828" width="15.375" style="248" customWidth="1"/>
    <col min="13829" max="13829" width="30" style="248" customWidth="1"/>
    <col min="13830" max="13830" width="9.375" style="248" customWidth="1"/>
    <col min="13831" max="13833" width="14.75" style="248" customWidth="1"/>
    <col min="13834" max="13834" width="4.375" style="248" customWidth="1"/>
    <col min="13835" max="13835" width="2.375" style="248" customWidth="1"/>
    <col min="13836" max="13836" width="7" style="248" customWidth="1"/>
    <col min="13837" max="13837" width="7.375" style="248" customWidth="1"/>
    <col min="13838" max="13839" width="12" style="248" customWidth="1"/>
    <col min="13840" max="13841" width="9" style="248"/>
    <col min="13842" max="13842" width="11.125" style="248" customWidth="1"/>
    <col min="13843" max="14078" width="9" style="248"/>
    <col min="14079" max="14079" width="1.375" style="248" customWidth="1"/>
    <col min="14080" max="14080" width="17.625" style="248" customWidth="1"/>
    <col min="14081" max="14081" width="16.375" style="248" customWidth="1"/>
    <col min="14082" max="14082" width="8" style="248" customWidth="1"/>
    <col min="14083" max="14083" width="13.125" style="248" customWidth="1"/>
    <col min="14084" max="14084" width="15.375" style="248" customWidth="1"/>
    <col min="14085" max="14085" width="30" style="248" customWidth="1"/>
    <col min="14086" max="14086" width="9.375" style="248" customWidth="1"/>
    <col min="14087" max="14089" width="14.75" style="248" customWidth="1"/>
    <col min="14090" max="14090" width="4.375" style="248" customWidth="1"/>
    <col min="14091" max="14091" width="2.375" style="248" customWidth="1"/>
    <col min="14092" max="14092" width="7" style="248" customWidth="1"/>
    <col min="14093" max="14093" width="7.375" style="248" customWidth="1"/>
    <col min="14094" max="14095" width="12" style="248" customWidth="1"/>
    <col min="14096" max="14097" width="9" style="248"/>
    <col min="14098" max="14098" width="11.125" style="248" customWidth="1"/>
    <col min="14099" max="14334" width="9" style="248"/>
    <col min="14335" max="14335" width="1.375" style="248" customWidth="1"/>
    <col min="14336" max="14336" width="17.625" style="248" customWidth="1"/>
    <col min="14337" max="14337" width="16.375" style="248" customWidth="1"/>
    <col min="14338" max="14338" width="8" style="248" customWidth="1"/>
    <col min="14339" max="14339" width="13.125" style="248" customWidth="1"/>
    <col min="14340" max="14340" width="15.375" style="248" customWidth="1"/>
    <col min="14341" max="14341" width="30" style="248" customWidth="1"/>
    <col min="14342" max="14342" width="9.375" style="248" customWidth="1"/>
    <col min="14343" max="14345" width="14.75" style="248" customWidth="1"/>
    <col min="14346" max="14346" width="4.375" style="248" customWidth="1"/>
    <col min="14347" max="14347" width="2.375" style="248" customWidth="1"/>
    <col min="14348" max="14348" width="7" style="248" customWidth="1"/>
    <col min="14349" max="14349" width="7.375" style="248" customWidth="1"/>
    <col min="14350" max="14351" width="12" style="248" customWidth="1"/>
    <col min="14352" max="14353" width="9" style="248"/>
    <col min="14354" max="14354" width="11.125" style="248" customWidth="1"/>
    <col min="14355" max="14590" width="9" style="248"/>
    <col min="14591" max="14591" width="1.375" style="248" customWidth="1"/>
    <col min="14592" max="14592" width="17.625" style="248" customWidth="1"/>
    <col min="14593" max="14593" width="16.375" style="248" customWidth="1"/>
    <col min="14594" max="14594" width="8" style="248" customWidth="1"/>
    <col min="14595" max="14595" width="13.125" style="248" customWidth="1"/>
    <col min="14596" max="14596" width="15.375" style="248" customWidth="1"/>
    <col min="14597" max="14597" width="30" style="248" customWidth="1"/>
    <col min="14598" max="14598" width="9.375" style="248" customWidth="1"/>
    <col min="14599" max="14601" width="14.75" style="248" customWidth="1"/>
    <col min="14602" max="14602" width="4.375" style="248" customWidth="1"/>
    <col min="14603" max="14603" width="2.375" style="248" customWidth="1"/>
    <col min="14604" max="14604" width="7" style="248" customWidth="1"/>
    <col min="14605" max="14605" width="7.375" style="248" customWidth="1"/>
    <col min="14606" max="14607" width="12" style="248" customWidth="1"/>
    <col min="14608" max="14609" width="9" style="248"/>
    <col min="14610" max="14610" width="11.125" style="248" customWidth="1"/>
    <col min="14611" max="14846" width="9" style="248"/>
    <col min="14847" max="14847" width="1.375" style="248" customWidth="1"/>
    <col min="14848" max="14848" width="17.625" style="248" customWidth="1"/>
    <col min="14849" max="14849" width="16.375" style="248" customWidth="1"/>
    <col min="14850" max="14850" width="8" style="248" customWidth="1"/>
    <col min="14851" max="14851" width="13.125" style="248" customWidth="1"/>
    <col min="14852" max="14852" width="15.375" style="248" customWidth="1"/>
    <col min="14853" max="14853" width="30" style="248" customWidth="1"/>
    <col min="14854" max="14854" width="9.375" style="248" customWidth="1"/>
    <col min="14855" max="14857" width="14.75" style="248" customWidth="1"/>
    <col min="14858" max="14858" width="4.375" style="248" customWidth="1"/>
    <col min="14859" max="14859" width="2.375" style="248" customWidth="1"/>
    <col min="14860" max="14860" width="7" style="248" customWidth="1"/>
    <col min="14861" max="14861" width="7.375" style="248" customWidth="1"/>
    <col min="14862" max="14863" width="12" style="248" customWidth="1"/>
    <col min="14864" max="14865" width="9" style="248"/>
    <col min="14866" max="14866" width="11.125" style="248" customWidth="1"/>
    <col min="14867" max="15102" width="9" style="248"/>
    <col min="15103" max="15103" width="1.375" style="248" customWidth="1"/>
    <col min="15104" max="15104" width="17.625" style="248" customWidth="1"/>
    <col min="15105" max="15105" width="16.375" style="248" customWidth="1"/>
    <col min="15106" max="15106" width="8" style="248" customWidth="1"/>
    <col min="15107" max="15107" width="13.125" style="248" customWidth="1"/>
    <col min="15108" max="15108" width="15.375" style="248" customWidth="1"/>
    <col min="15109" max="15109" width="30" style="248" customWidth="1"/>
    <col min="15110" max="15110" width="9.375" style="248" customWidth="1"/>
    <col min="15111" max="15113" width="14.75" style="248" customWidth="1"/>
    <col min="15114" max="15114" width="4.375" style="248" customWidth="1"/>
    <col min="15115" max="15115" width="2.375" style="248" customWidth="1"/>
    <col min="15116" max="15116" width="7" style="248" customWidth="1"/>
    <col min="15117" max="15117" width="7.375" style="248" customWidth="1"/>
    <col min="15118" max="15119" width="12" style="248" customWidth="1"/>
    <col min="15120" max="15121" width="9" style="248"/>
    <col min="15122" max="15122" width="11.125" style="248" customWidth="1"/>
    <col min="15123" max="15358" width="9" style="248"/>
    <col min="15359" max="15359" width="1.375" style="248" customWidth="1"/>
    <col min="15360" max="15360" width="17.625" style="248" customWidth="1"/>
    <col min="15361" max="15361" width="16.375" style="248" customWidth="1"/>
    <col min="15362" max="15362" width="8" style="248" customWidth="1"/>
    <col min="15363" max="15363" width="13.125" style="248" customWidth="1"/>
    <col min="15364" max="15364" width="15.375" style="248" customWidth="1"/>
    <col min="15365" max="15365" width="30" style="248" customWidth="1"/>
    <col min="15366" max="15366" width="9.375" style="248" customWidth="1"/>
    <col min="15367" max="15369" width="14.75" style="248" customWidth="1"/>
    <col min="15370" max="15370" width="4.375" style="248" customWidth="1"/>
    <col min="15371" max="15371" width="2.375" style="248" customWidth="1"/>
    <col min="15372" max="15372" width="7" style="248" customWidth="1"/>
    <col min="15373" max="15373" width="7.375" style="248" customWidth="1"/>
    <col min="15374" max="15375" width="12" style="248" customWidth="1"/>
    <col min="15376" max="15377" width="9" style="248"/>
    <col min="15378" max="15378" width="11.125" style="248" customWidth="1"/>
    <col min="15379" max="15614" width="9" style="248"/>
    <col min="15615" max="15615" width="1.375" style="248" customWidth="1"/>
    <col min="15616" max="15616" width="17.625" style="248" customWidth="1"/>
    <col min="15617" max="15617" width="16.375" style="248" customWidth="1"/>
    <col min="15618" max="15618" width="8" style="248" customWidth="1"/>
    <col min="15619" max="15619" width="13.125" style="248" customWidth="1"/>
    <col min="15620" max="15620" width="15.375" style="248" customWidth="1"/>
    <col min="15621" max="15621" width="30" style="248" customWidth="1"/>
    <col min="15622" max="15622" width="9.375" style="248" customWidth="1"/>
    <col min="15623" max="15625" width="14.75" style="248" customWidth="1"/>
    <col min="15626" max="15626" width="4.375" style="248" customWidth="1"/>
    <col min="15627" max="15627" width="2.375" style="248" customWidth="1"/>
    <col min="15628" max="15628" width="7" style="248" customWidth="1"/>
    <col min="15629" max="15629" width="7.375" style="248" customWidth="1"/>
    <col min="15630" max="15631" width="12" style="248" customWidth="1"/>
    <col min="15632" max="15633" width="9" style="248"/>
    <col min="15634" max="15634" width="11.125" style="248" customWidth="1"/>
    <col min="15635" max="15870" width="9" style="248"/>
    <col min="15871" max="15871" width="1.375" style="248" customWidth="1"/>
    <col min="15872" max="15872" width="17.625" style="248" customWidth="1"/>
    <col min="15873" max="15873" width="16.375" style="248" customWidth="1"/>
    <col min="15874" max="15874" width="8" style="248" customWidth="1"/>
    <col min="15875" max="15875" width="13.125" style="248" customWidth="1"/>
    <col min="15876" max="15876" width="15.375" style="248" customWidth="1"/>
    <col min="15877" max="15877" width="30" style="248" customWidth="1"/>
    <col min="15878" max="15878" width="9.375" style="248" customWidth="1"/>
    <col min="15879" max="15881" width="14.75" style="248" customWidth="1"/>
    <col min="15882" max="15882" width="4.375" style="248" customWidth="1"/>
    <col min="15883" max="15883" width="2.375" style="248" customWidth="1"/>
    <col min="15884" max="15884" width="7" style="248" customWidth="1"/>
    <col min="15885" max="15885" width="7.375" style="248" customWidth="1"/>
    <col min="15886" max="15887" width="12" style="248" customWidth="1"/>
    <col min="15888" max="15889" width="9" style="248"/>
    <col min="15890" max="15890" width="11.125" style="248" customWidth="1"/>
    <col min="15891" max="16126" width="9" style="248"/>
    <col min="16127" max="16127" width="1.375" style="248" customWidth="1"/>
    <col min="16128" max="16128" width="17.625" style="248" customWidth="1"/>
    <col min="16129" max="16129" width="16.375" style="248" customWidth="1"/>
    <col min="16130" max="16130" width="8" style="248" customWidth="1"/>
    <col min="16131" max="16131" width="13.125" style="248" customWidth="1"/>
    <col min="16132" max="16132" width="15.375" style="248" customWidth="1"/>
    <col min="16133" max="16133" width="30" style="248" customWidth="1"/>
    <col min="16134" max="16134" width="9.375" style="248" customWidth="1"/>
    <col min="16135" max="16137" width="14.75" style="248" customWidth="1"/>
    <col min="16138" max="16138" width="4.375" style="248" customWidth="1"/>
    <col min="16139" max="16139" width="2.375" style="248" customWidth="1"/>
    <col min="16140" max="16140" width="7" style="248" customWidth="1"/>
    <col min="16141" max="16141" width="7.375" style="248" customWidth="1"/>
    <col min="16142" max="16143" width="12" style="248" customWidth="1"/>
    <col min="16144" max="16145" width="9" style="248"/>
    <col min="16146" max="16146" width="11.125" style="248" customWidth="1"/>
    <col min="16147" max="16382" width="9" style="248"/>
    <col min="16383" max="16384" width="9" style="248" customWidth="1"/>
  </cols>
  <sheetData>
    <row r="1" spans="2:15" ht="23.25" customHeight="1" thickBot="1">
      <c r="B1" s="805" t="s">
        <v>688</v>
      </c>
      <c r="C1" s="741"/>
      <c r="D1" s="580"/>
      <c r="E1" s="806">
        <f ca="1">NOW()</f>
        <v>45239.663322106484</v>
      </c>
      <c r="F1" s="248" t="s">
        <v>790</v>
      </c>
    </row>
    <row r="2" spans="2:15" ht="18" customHeight="1">
      <c r="B2" s="807" t="s">
        <v>676</v>
      </c>
      <c r="C2" s="742"/>
      <c r="D2" s="584"/>
      <c r="E2" s="808"/>
    </row>
    <row r="3" spans="2:15" ht="18" customHeight="1" thickBot="1">
      <c r="B3" s="809" t="s">
        <v>666</v>
      </c>
      <c r="C3" s="743"/>
      <c r="D3" s="588"/>
      <c r="E3" s="810"/>
    </row>
    <row r="4" spans="2:15" ht="20.25" customHeight="1">
      <c r="B4" s="811" t="s">
        <v>488</v>
      </c>
      <c r="C4" s="744"/>
      <c r="D4" s="551"/>
      <c r="E4" s="812"/>
      <c r="J4" s="248"/>
      <c r="N4" s="287"/>
      <c r="O4" s="287"/>
    </row>
    <row r="5" spans="2:15" ht="18" customHeight="1">
      <c r="B5" s="922" t="s">
        <v>490</v>
      </c>
      <c r="C5" s="923"/>
      <c r="D5" s="924" t="s">
        <v>491</v>
      </c>
      <c r="E5" s="925"/>
    </row>
    <row r="6" spans="2:15" ht="18" customHeight="1">
      <c r="B6" s="813"/>
      <c r="C6" s="745"/>
      <c r="D6" s="736"/>
      <c r="E6" s="814"/>
    </row>
    <row r="7" spans="2:15" ht="18" customHeight="1">
      <c r="B7" s="815"/>
      <c r="C7" s="746"/>
      <c r="D7" s="737"/>
      <c r="E7" s="816"/>
    </row>
    <row r="8" spans="2:15" ht="18" customHeight="1">
      <c r="B8" s="817"/>
      <c r="C8" s="747"/>
      <c r="D8" s="738"/>
      <c r="E8" s="818"/>
      <c r="J8" s="248"/>
    </row>
    <row r="9" spans="2:15" ht="18" customHeight="1">
      <c r="B9" s="926" t="s">
        <v>495</v>
      </c>
      <c r="C9" s="927"/>
      <c r="D9" s="928" t="s">
        <v>493</v>
      </c>
      <c r="E9" s="929"/>
      <c r="J9" s="248"/>
    </row>
    <row r="10" spans="2:15" ht="18" customHeight="1">
      <c r="B10" s="813"/>
      <c r="C10" s="745"/>
      <c r="D10" s="736"/>
      <c r="E10" s="814"/>
      <c r="J10" s="248"/>
    </row>
    <row r="11" spans="2:15" ht="18" customHeight="1">
      <c r="B11" s="815"/>
      <c r="C11" s="746"/>
      <c r="D11" s="737"/>
      <c r="E11" s="816"/>
      <c r="J11" s="248"/>
    </row>
    <row r="12" spans="2:15" ht="18" customHeight="1">
      <c r="B12" s="817"/>
      <c r="C12" s="747"/>
      <c r="D12" s="738"/>
      <c r="E12" s="818"/>
      <c r="J12" s="248"/>
    </row>
    <row r="13" spans="2:15" ht="18" customHeight="1">
      <c r="B13" s="926" t="s">
        <v>498</v>
      </c>
      <c r="C13" s="930"/>
      <c r="D13" s="930"/>
      <c r="E13" s="929"/>
      <c r="J13" s="248"/>
    </row>
    <row r="14" spans="2:15" ht="18" customHeight="1">
      <c r="B14" s="813"/>
      <c r="C14" s="745"/>
      <c r="D14" s="736"/>
      <c r="E14" s="814"/>
      <c r="J14" s="248"/>
    </row>
    <row r="15" spans="2:15" ht="18" customHeight="1">
      <c r="B15" s="815"/>
      <c r="C15" s="746"/>
      <c r="D15" s="737"/>
      <c r="E15" s="816"/>
      <c r="J15" s="248"/>
    </row>
    <row r="16" spans="2:15" ht="18" customHeight="1">
      <c r="B16" s="817"/>
      <c r="C16" s="747"/>
      <c r="D16" s="738"/>
      <c r="E16" s="818"/>
      <c r="J16" s="248"/>
    </row>
    <row r="17" spans="2:15" s="535" customFormat="1" ht="18" customHeight="1" thickBot="1">
      <c r="B17" s="819"/>
      <c r="C17" s="748"/>
      <c r="D17" s="534"/>
      <c r="E17" s="820"/>
    </row>
    <row r="18" spans="2:15" ht="20.25" customHeight="1">
      <c r="B18" s="811" t="s">
        <v>492</v>
      </c>
      <c r="C18" s="744"/>
      <c r="D18" s="551"/>
      <c r="E18" s="812"/>
      <c r="J18" s="248"/>
      <c r="N18" s="287"/>
      <c r="O18" s="287"/>
    </row>
    <row r="19" spans="2:15" s="309" customFormat="1" ht="20.25" customHeight="1">
      <c r="B19" s="821" t="s">
        <v>673</v>
      </c>
      <c r="C19" s="749" t="s">
        <v>674</v>
      </c>
      <c r="D19" s="531" t="s">
        <v>675</v>
      </c>
      <c r="E19" s="822"/>
      <c r="G19" s="248"/>
      <c r="H19" s="248"/>
      <c r="I19" s="248"/>
      <c r="J19" s="248"/>
      <c r="N19" s="310"/>
      <c r="O19" s="310"/>
    </row>
    <row r="20" spans="2:15" ht="18" customHeight="1">
      <c r="B20" s="823" t="s">
        <v>645</v>
      </c>
      <c r="C20" s="750"/>
      <c r="D20" s="920"/>
      <c r="E20" s="921"/>
      <c r="J20" s="248"/>
      <c r="N20" s="287"/>
    </row>
    <row r="21" spans="2:15">
      <c r="B21" s="917"/>
      <c r="C21" s="794"/>
      <c r="D21" s="935"/>
      <c r="E21" s="936"/>
      <c r="J21" s="248"/>
      <c r="N21" s="287"/>
    </row>
    <row r="22" spans="2:15" ht="18" customHeight="1">
      <c r="B22" s="824" t="s">
        <v>667</v>
      </c>
      <c r="C22" s="795"/>
      <c r="D22" s="937"/>
      <c r="E22" s="938"/>
      <c r="J22" s="248"/>
      <c r="N22" s="287"/>
    </row>
    <row r="23" spans="2:15">
      <c r="B23" s="918"/>
      <c r="C23" s="797"/>
      <c r="D23" s="939"/>
      <c r="E23" s="940"/>
      <c r="J23" s="248"/>
      <c r="N23" s="287"/>
      <c r="O23" s="287"/>
    </row>
    <row r="24" spans="2:15" ht="18" customHeight="1">
      <c r="B24" s="824" t="s">
        <v>496</v>
      </c>
      <c r="C24" s="795"/>
      <c r="D24" s="937"/>
      <c r="E24" s="938"/>
      <c r="J24" s="248"/>
      <c r="N24" s="287"/>
      <c r="O24" s="287"/>
    </row>
    <row r="25" spans="2:15" ht="18" customHeight="1">
      <c r="B25" s="919"/>
      <c r="C25" s="796"/>
      <c r="D25" s="931"/>
      <c r="E25" s="932"/>
      <c r="J25" s="248"/>
      <c r="N25" s="287"/>
      <c r="O25" s="287"/>
    </row>
    <row r="26" spans="2:15" ht="18" customHeight="1">
      <c r="B26" s="824" t="s">
        <v>497</v>
      </c>
      <c r="C26" s="800"/>
      <c r="D26" s="933"/>
      <c r="E26" s="934"/>
      <c r="J26" s="248"/>
      <c r="N26" s="287"/>
      <c r="O26" s="287"/>
    </row>
    <row r="27" spans="2:15" ht="18" customHeight="1">
      <c r="B27" s="919"/>
      <c r="C27" s="796"/>
      <c r="D27" s="931"/>
      <c r="E27" s="932"/>
      <c r="J27" s="248"/>
      <c r="N27" s="287"/>
      <c r="O27" s="287"/>
    </row>
    <row r="28" spans="2:15" ht="18" customHeight="1">
      <c r="B28" s="824" t="s">
        <v>499</v>
      </c>
      <c r="C28" s="795"/>
      <c r="D28" s="933"/>
      <c r="E28" s="934"/>
      <c r="J28" s="248"/>
      <c r="N28" s="287"/>
      <c r="O28" s="287"/>
    </row>
    <row r="29" spans="2:15" ht="18" customHeight="1">
      <c r="B29" s="825"/>
      <c r="C29" s="801"/>
      <c r="D29" s="931"/>
      <c r="E29" s="932"/>
      <c r="J29" s="248"/>
      <c r="N29" s="722"/>
      <c r="O29" s="722"/>
    </row>
    <row r="30" spans="2:15" ht="18" customHeight="1">
      <c r="B30" s="826" t="s">
        <v>670</v>
      </c>
      <c r="C30" s="802"/>
      <c r="D30" s="933"/>
      <c r="E30" s="934"/>
      <c r="N30" s="287"/>
      <c r="O30" s="287"/>
    </row>
    <row r="31" spans="2:15" ht="18" customHeight="1">
      <c r="B31" s="919"/>
      <c r="C31" s="803"/>
      <c r="D31" s="931"/>
      <c r="E31" s="932"/>
      <c r="N31" s="287"/>
      <c r="O31" s="287"/>
    </row>
    <row r="32" spans="2:15" ht="18" customHeight="1">
      <c r="B32" s="826" t="s">
        <v>502</v>
      </c>
      <c r="C32" s="800"/>
      <c r="D32" s="933"/>
      <c r="E32" s="934"/>
      <c r="N32" s="287"/>
      <c r="O32" s="287"/>
    </row>
    <row r="33" spans="2:18" ht="18" customHeight="1">
      <c r="B33" s="919"/>
      <c r="C33" s="804"/>
      <c r="D33" s="931"/>
      <c r="E33" s="932"/>
      <c r="N33" s="287"/>
      <c r="O33" s="287"/>
    </row>
    <row r="34" spans="2:18" ht="18" customHeight="1">
      <c r="B34" s="826" t="s">
        <v>685</v>
      </c>
      <c r="C34" s="800"/>
      <c r="D34" s="933"/>
      <c r="E34" s="934"/>
      <c r="N34" s="287"/>
      <c r="O34" s="287"/>
    </row>
    <row r="35" spans="2:18" ht="18" customHeight="1">
      <c r="B35" s="919"/>
      <c r="C35" s="804"/>
      <c r="D35" s="931"/>
      <c r="E35" s="932"/>
      <c r="N35" s="287"/>
      <c r="O35" s="287"/>
    </row>
    <row r="36" spans="2:18" ht="21" customHeight="1">
      <c r="B36" s="827" t="s">
        <v>503</v>
      </c>
      <c r="C36" s="798"/>
      <c r="D36" s="799"/>
      <c r="E36" s="828"/>
      <c r="N36" s="287"/>
      <c r="O36" s="287"/>
      <c r="R36" s="305"/>
    </row>
    <row r="37" spans="2:18" ht="21" customHeight="1">
      <c r="B37" s="829" t="s">
        <v>678</v>
      </c>
      <c r="C37" s="752" t="s">
        <v>679</v>
      </c>
      <c r="D37" s="561" t="s">
        <v>8</v>
      </c>
      <c r="E37" s="830" t="s">
        <v>680</v>
      </c>
      <c r="N37" s="287"/>
      <c r="O37" s="287"/>
      <c r="R37" s="305"/>
    </row>
    <row r="38" spans="2:18" s="309" customFormat="1" ht="18" customHeight="1">
      <c r="B38" s="831" t="s">
        <v>504</v>
      </c>
      <c r="C38" s="753">
        <v>1</v>
      </c>
      <c r="D38" s="549"/>
      <c r="E38" s="832" t="s">
        <v>501</v>
      </c>
      <c r="J38" s="413"/>
      <c r="N38" s="310"/>
      <c r="O38" s="310"/>
      <c r="R38" s="311"/>
    </row>
    <row r="39" spans="2:18" ht="18.75" customHeight="1">
      <c r="B39" s="833" t="s">
        <v>505</v>
      </c>
      <c r="C39" s="615">
        <v>4</v>
      </c>
      <c r="D39" s="563">
        <v>2930</v>
      </c>
      <c r="E39" s="834" t="s">
        <v>622</v>
      </c>
      <c r="N39" s="287"/>
      <c r="O39" s="287"/>
      <c r="R39" s="305"/>
    </row>
    <row r="40" spans="2:18" ht="18.75" customHeight="1">
      <c r="B40" s="833" t="s">
        <v>506</v>
      </c>
      <c r="C40" s="615" t="s">
        <v>605</v>
      </c>
      <c r="D40" s="563">
        <f>3079*3+D39</f>
        <v>12167</v>
      </c>
      <c r="E40" s="835" t="s">
        <v>623</v>
      </c>
      <c r="N40" s="287"/>
      <c r="O40" s="287"/>
      <c r="R40" s="305"/>
    </row>
    <row r="41" spans="2:18">
      <c r="B41" s="833" t="s">
        <v>574</v>
      </c>
      <c r="C41" s="754"/>
      <c r="D41" s="563">
        <f>+D40+D39</f>
        <v>15097</v>
      </c>
      <c r="E41" s="834" t="s">
        <v>624</v>
      </c>
      <c r="N41" s="287"/>
      <c r="O41" s="287"/>
      <c r="Q41" s="305"/>
      <c r="R41" s="305"/>
    </row>
    <row r="42" spans="2:18" ht="18.75" customHeight="1">
      <c r="B42" s="836" t="s">
        <v>681</v>
      </c>
      <c r="C42" s="625"/>
      <c r="D42" s="565"/>
      <c r="E42" s="837"/>
      <c r="N42" s="287"/>
      <c r="O42" s="287"/>
      <c r="R42" s="305"/>
    </row>
    <row r="43" spans="2:18" ht="21" customHeight="1">
      <c r="B43" s="838" t="s">
        <v>687</v>
      </c>
      <c r="C43" s="751"/>
      <c r="D43" s="547"/>
      <c r="E43" s="839"/>
      <c r="N43" s="287"/>
      <c r="O43" s="287"/>
      <c r="R43" s="305"/>
    </row>
    <row r="44" spans="2:18" ht="18" customHeight="1">
      <c r="B44" s="840" t="s">
        <v>705</v>
      </c>
      <c r="C44" s="755" t="s">
        <v>6</v>
      </c>
      <c r="D44" s="605" t="s">
        <v>8</v>
      </c>
      <c r="E44" s="841" t="s">
        <v>706</v>
      </c>
      <c r="N44" s="287"/>
      <c r="O44" s="287"/>
      <c r="Q44" s="305"/>
    </row>
    <row r="45" spans="2:18" ht="18" customHeight="1">
      <c r="B45" s="842" t="s">
        <v>613</v>
      </c>
      <c r="C45" s="756" t="s">
        <v>476</v>
      </c>
      <c r="D45" s="507"/>
      <c r="E45" s="843"/>
      <c r="N45" s="317"/>
      <c r="O45" s="318"/>
      <c r="Q45" s="305"/>
    </row>
    <row r="46" spans="2:18">
      <c r="B46" s="844" t="s">
        <v>606</v>
      </c>
      <c r="C46" s="757" t="s">
        <v>476</v>
      </c>
      <c r="D46" s="249"/>
      <c r="E46" s="845"/>
      <c r="N46" s="320"/>
      <c r="O46" s="320"/>
    </row>
    <row r="47" spans="2:18" ht="18" customHeight="1">
      <c r="B47" s="844" t="s">
        <v>569</v>
      </c>
      <c r="C47" s="757" t="s">
        <v>476</v>
      </c>
      <c r="D47" s="249"/>
      <c r="E47" s="845"/>
      <c r="N47" s="322"/>
      <c r="O47" s="322"/>
    </row>
    <row r="48" spans="2:18" ht="18" customHeight="1">
      <c r="B48" s="844" t="s">
        <v>570</v>
      </c>
      <c r="C48" s="757" t="s">
        <v>100</v>
      </c>
      <c r="D48" s="249"/>
      <c r="E48" s="845"/>
      <c r="N48" s="322"/>
      <c r="O48" s="322"/>
    </row>
    <row r="49" spans="2:17" ht="18" customHeight="1">
      <c r="B49" s="844" t="s">
        <v>571</v>
      </c>
      <c r="C49" s="757" t="s">
        <v>483</v>
      </c>
      <c r="D49" s="249"/>
      <c r="E49" s="846"/>
      <c r="N49" s="322"/>
      <c r="O49" s="322"/>
    </row>
    <row r="50" spans="2:17" ht="18" customHeight="1">
      <c r="B50" s="836" t="s">
        <v>681</v>
      </c>
      <c r="C50" s="758"/>
      <c r="D50" s="507"/>
      <c r="E50" s="847"/>
      <c r="N50" s="322"/>
      <c r="O50" s="322"/>
    </row>
    <row r="51" spans="2:17" s="309" customFormat="1" ht="18" customHeight="1">
      <c r="B51" s="848" t="s">
        <v>652</v>
      </c>
      <c r="C51" s="759"/>
      <c r="D51" s="572"/>
      <c r="E51" s="849"/>
      <c r="J51" s="413" t="s">
        <v>665</v>
      </c>
      <c r="N51" s="483"/>
      <c r="O51" s="483"/>
    </row>
    <row r="52" spans="2:17" s="309" customFormat="1" ht="18" customHeight="1">
      <c r="B52" s="850" t="s">
        <v>682</v>
      </c>
      <c r="C52" s="760" t="s">
        <v>683</v>
      </c>
      <c r="D52" s="577" t="s">
        <v>684</v>
      </c>
      <c r="E52" s="851" t="s">
        <v>371</v>
      </c>
      <c r="J52" s="413"/>
      <c r="N52" s="483"/>
      <c r="O52" s="483"/>
    </row>
    <row r="53" spans="2:17" ht="18" customHeight="1">
      <c r="B53" s="842" t="s">
        <v>435</v>
      </c>
      <c r="C53" s="761"/>
      <c r="D53" s="466"/>
      <c r="E53" s="852"/>
      <c r="K53" s="406"/>
    </row>
    <row r="54" spans="2:17" ht="18" customHeight="1">
      <c r="B54" s="844" t="s">
        <v>699</v>
      </c>
      <c r="C54" s="762"/>
      <c r="D54" s="272"/>
      <c r="E54" s="853"/>
      <c r="K54" s="406"/>
    </row>
    <row r="55" spans="2:17" ht="18" customHeight="1">
      <c r="B55" s="844" t="s">
        <v>700</v>
      </c>
      <c r="C55" s="762"/>
      <c r="D55" s="272"/>
      <c r="E55" s="853"/>
      <c r="K55" s="406"/>
    </row>
    <row r="56" spans="2:17" ht="18" customHeight="1">
      <c r="B56" s="844" t="s">
        <v>701</v>
      </c>
      <c r="C56" s="763"/>
      <c r="D56" s="249"/>
      <c r="E56" s="853"/>
    </row>
    <row r="57" spans="2:17" ht="18" customHeight="1">
      <c r="B57" s="844" t="s">
        <v>702</v>
      </c>
      <c r="C57" s="762"/>
      <c r="D57" s="272"/>
      <c r="E57" s="853"/>
      <c r="L57" s="330"/>
    </row>
    <row r="58" spans="2:17" ht="18" customHeight="1">
      <c r="B58" s="844" t="s">
        <v>703</v>
      </c>
      <c r="C58" s="762"/>
      <c r="D58" s="272"/>
      <c r="E58" s="853"/>
    </row>
    <row r="59" spans="2:17" ht="18" customHeight="1">
      <c r="B59" s="844" t="s">
        <v>704</v>
      </c>
      <c r="C59" s="763"/>
      <c r="D59" s="250"/>
      <c r="E59" s="853"/>
      <c r="K59" s="406"/>
    </row>
    <row r="60" spans="2:17" ht="18" customHeight="1">
      <c r="B60" s="848" t="s">
        <v>690</v>
      </c>
      <c r="C60" s="759"/>
      <c r="D60" s="572"/>
      <c r="E60" s="849"/>
      <c r="N60" s="322"/>
    </row>
    <row r="61" spans="2:17" ht="18" customHeight="1">
      <c r="B61" s="840" t="s">
        <v>707</v>
      </c>
      <c r="C61" s="755" t="s">
        <v>680</v>
      </c>
      <c r="D61" s="605" t="s">
        <v>708</v>
      </c>
      <c r="E61" s="841" t="s">
        <v>371</v>
      </c>
      <c r="N61" s="287"/>
      <c r="O61" s="287"/>
      <c r="Q61" s="305"/>
    </row>
    <row r="62" spans="2:17" ht="18" customHeight="1">
      <c r="B62" s="854" t="s">
        <v>692</v>
      </c>
      <c r="C62" s="941" t="s">
        <v>638</v>
      </c>
      <c r="D62" s="942"/>
      <c r="E62" s="943"/>
      <c r="N62" s="322"/>
    </row>
    <row r="63" spans="2:17" ht="18" customHeight="1">
      <c r="B63" s="855" t="s">
        <v>268</v>
      </c>
      <c r="C63" s="941" t="s">
        <v>639</v>
      </c>
      <c r="D63" s="942"/>
      <c r="E63" s="943"/>
      <c r="N63" s="332"/>
      <c r="O63" s="254"/>
    </row>
    <row r="64" spans="2:17" ht="18" customHeight="1">
      <c r="B64" s="855" t="s">
        <v>693</v>
      </c>
      <c r="C64" s="764">
        <v>7</v>
      </c>
      <c r="D64" s="595" t="s">
        <v>709</v>
      </c>
      <c r="E64" s="856"/>
      <c r="J64" s="462" t="e">
        <f>+#REF!/D124/1.1</f>
        <v>#REF!</v>
      </c>
    </row>
    <row r="65" spans="2:18" ht="18" customHeight="1">
      <c r="B65" s="855" t="s">
        <v>694</v>
      </c>
      <c r="C65" s="615"/>
      <c r="D65" s="944"/>
      <c r="E65" s="945"/>
    </row>
    <row r="66" spans="2:18">
      <c r="B66" s="855" t="s">
        <v>695</v>
      </c>
      <c r="C66" s="765"/>
      <c r="D66" s="944"/>
      <c r="E66" s="945"/>
    </row>
    <row r="67" spans="2:18" ht="18" customHeight="1">
      <c r="B67" s="855" t="s">
        <v>696</v>
      </c>
      <c r="C67" s="766"/>
      <c r="D67" s="246"/>
      <c r="E67" s="835"/>
      <c r="R67" s="305"/>
    </row>
    <row r="68" spans="2:18">
      <c r="B68" s="855" t="s">
        <v>697</v>
      </c>
      <c r="C68" s="614" t="s">
        <v>711</v>
      </c>
      <c r="D68" s="611" t="s">
        <v>710</v>
      </c>
      <c r="E68" s="857"/>
    </row>
    <row r="69" spans="2:18">
      <c r="B69" s="855" t="s">
        <v>698</v>
      </c>
      <c r="C69" s="614" t="s">
        <v>711</v>
      </c>
      <c r="D69" s="611" t="s">
        <v>691</v>
      </c>
      <c r="E69" s="857"/>
    </row>
    <row r="70" spans="2:18">
      <c r="B70" s="855" t="s">
        <v>714</v>
      </c>
      <c r="C70" s="614">
        <v>3</v>
      </c>
      <c r="D70" s="611" t="s">
        <v>715</v>
      </c>
      <c r="E70" s="857"/>
    </row>
    <row r="71" spans="2:18" ht="20.100000000000001" customHeight="1">
      <c r="B71" s="855" t="s">
        <v>712</v>
      </c>
      <c r="C71" s="615"/>
      <c r="D71" s="611" t="s">
        <v>529</v>
      </c>
      <c r="E71" s="857"/>
      <c r="Q71" s="305"/>
    </row>
    <row r="72" spans="2:18" ht="19.5" customHeight="1">
      <c r="B72" s="858" t="s">
        <v>713</v>
      </c>
      <c r="C72" s="625"/>
      <c r="D72" s="626" t="s">
        <v>530</v>
      </c>
      <c r="E72" s="859"/>
      <c r="Q72" s="305"/>
    </row>
    <row r="73" spans="2:18" ht="18" customHeight="1">
      <c r="B73" s="860" t="s">
        <v>718</v>
      </c>
      <c r="C73" s="767" t="s">
        <v>716</v>
      </c>
      <c r="D73" s="623" t="s">
        <v>717</v>
      </c>
      <c r="E73" s="861" t="s">
        <v>371</v>
      </c>
      <c r="N73" s="287"/>
      <c r="O73" s="287"/>
      <c r="Q73" s="305"/>
    </row>
    <row r="74" spans="2:18" ht="25.5" customHeight="1">
      <c r="B74" s="862" t="s">
        <v>724</v>
      </c>
      <c r="C74" s="768" t="s">
        <v>425</v>
      </c>
      <c r="D74" s="567" t="s">
        <v>425</v>
      </c>
      <c r="E74" s="863"/>
    </row>
    <row r="75" spans="2:18" ht="18" customHeight="1">
      <c r="B75" s="855" t="s">
        <v>725</v>
      </c>
      <c r="C75" s="769" t="s">
        <v>722</v>
      </c>
      <c r="D75" s="595" t="s">
        <v>722</v>
      </c>
      <c r="E75" s="864"/>
      <c r="K75" s="300"/>
      <c r="N75" s="348"/>
    </row>
    <row r="76" spans="2:18" ht="18" customHeight="1">
      <c r="B76" s="855" t="s">
        <v>726</v>
      </c>
      <c r="C76" s="769" t="s">
        <v>721</v>
      </c>
      <c r="D76" s="568"/>
      <c r="E76" s="864"/>
      <c r="L76" s="330"/>
      <c r="M76" s="350"/>
    </row>
    <row r="77" spans="2:18" ht="18" customHeight="1">
      <c r="B77" s="855" t="s">
        <v>727</v>
      </c>
      <c r="C77" s="615" t="s">
        <v>719</v>
      </c>
      <c r="D77" s="568"/>
      <c r="E77" s="865" t="s">
        <v>723</v>
      </c>
      <c r="J77" s="406" t="s">
        <v>663</v>
      </c>
      <c r="L77" s="350"/>
      <c r="M77" s="350"/>
    </row>
    <row r="78" spans="2:18" ht="18" customHeight="1">
      <c r="B78" s="855" t="s">
        <v>728</v>
      </c>
      <c r="C78" s="615" t="s">
        <v>720</v>
      </c>
      <c r="D78" s="568"/>
      <c r="E78" s="865" t="s">
        <v>723</v>
      </c>
      <c r="J78" s="406" t="s">
        <v>664</v>
      </c>
      <c r="L78" s="350"/>
      <c r="M78" s="350"/>
    </row>
    <row r="79" spans="2:18" ht="18" customHeight="1">
      <c r="B79" s="855" t="s">
        <v>729</v>
      </c>
      <c r="C79" s="615"/>
      <c r="D79" s="568"/>
      <c r="E79" s="864"/>
      <c r="K79" s="300"/>
      <c r="L79" s="317"/>
      <c r="M79" s="355"/>
    </row>
    <row r="80" spans="2:18" ht="18" customHeight="1">
      <c r="B80" s="858" t="s">
        <v>730</v>
      </c>
      <c r="C80" s="770"/>
      <c r="D80" s="619"/>
      <c r="E80" s="866"/>
      <c r="L80" s="317"/>
      <c r="M80" s="350"/>
    </row>
    <row r="81" spans="2:14" ht="18" customHeight="1">
      <c r="B81" s="867" t="s">
        <v>733</v>
      </c>
      <c r="C81" s="771"/>
      <c r="D81" s="631"/>
      <c r="E81" s="868"/>
      <c r="N81" s="322"/>
    </row>
    <row r="82" spans="2:14" ht="18" customHeight="1">
      <c r="B82" s="869" t="s">
        <v>731</v>
      </c>
      <c r="C82" s="772" t="s">
        <v>732</v>
      </c>
      <c r="D82" s="676" t="s">
        <v>735</v>
      </c>
      <c r="E82" s="870" t="s">
        <v>371</v>
      </c>
      <c r="H82" s="364"/>
    </row>
    <row r="83" spans="2:14">
      <c r="B83" s="871" t="str">
        <f>'01 .PAKT - (Chưa làm)'!G26</f>
        <v>Công tác tạm phục vụ thi công</v>
      </c>
      <c r="C83" s="773">
        <f>$D$83/$D$40</f>
        <v>67466.918714555766</v>
      </c>
      <c r="D83" s="673">
        <f>'Summary CPDA - Lập PATC'!D5</f>
        <v>820870000</v>
      </c>
      <c r="E83" s="872"/>
      <c r="G83" s="137"/>
    </row>
    <row r="84" spans="2:14">
      <c r="B84" s="873" t="str">
        <f>'01 .PAKT - (Chưa làm)'!G28</f>
        <v>Chi phí cho văn phòng công trường, công nhân</v>
      </c>
      <c r="C84" s="774">
        <f>D84/$D$40</f>
        <v>55197.583627845815</v>
      </c>
      <c r="D84" s="647">
        <f>'Summary CPDA - Lập PATC'!D17</f>
        <v>671589000</v>
      </c>
      <c r="E84" s="874"/>
      <c r="G84" s="137"/>
    </row>
    <row r="85" spans="2:14">
      <c r="B85" s="875" t="str">
        <f>'01 .PAKT - (Chưa làm)'!G29</f>
        <v>Máy móc phục vụ thi công</v>
      </c>
      <c r="C85" s="774">
        <f>D85/$D$40</f>
        <v>0</v>
      </c>
      <c r="D85" s="647">
        <f>'Summary CPDA - Lập PATC'!D25</f>
        <v>0</v>
      </c>
      <c r="E85" s="874"/>
      <c r="G85" s="137"/>
    </row>
    <row r="86" spans="2:14">
      <c r="B86" s="875" t="s">
        <v>408</v>
      </c>
      <c r="C86" s="774">
        <f>D86/$D$40</f>
        <v>119080.96934102639</v>
      </c>
      <c r="D86" s="647">
        <f>'Summary CPDA - Lập PATC'!D29</f>
        <v>1448858153.9722681</v>
      </c>
      <c r="E86" s="874"/>
      <c r="G86" s="137"/>
    </row>
    <row r="87" spans="2:14">
      <c r="B87" s="875" t="s">
        <v>414</v>
      </c>
      <c r="C87" s="774">
        <f>D87/$D$40</f>
        <v>4931.3717432399117</v>
      </c>
      <c r="D87" s="647">
        <f>'Summary CPDA - Lập PATC'!D35</f>
        <v>60000000</v>
      </c>
      <c r="E87" s="874"/>
      <c r="G87" s="137"/>
    </row>
    <row r="88" spans="2:14">
      <c r="B88" s="875" t="str">
        <f>'01 .PAKT - (Chưa làm)'!G30</f>
        <v>Huy động giải thể</v>
      </c>
      <c r="C88" s="774">
        <f>D88/$D$40</f>
        <v>4109.4764526999261</v>
      </c>
      <c r="D88" s="647">
        <f>'Summary CPDA - Lập PATC'!D42</f>
        <v>50000000</v>
      </c>
      <c r="E88" s="845"/>
      <c r="G88" s="137"/>
    </row>
    <row r="89" spans="2:14">
      <c r="B89" s="876" t="s">
        <v>734</v>
      </c>
      <c r="C89" s="774"/>
      <c r="D89" s="647"/>
      <c r="E89" s="845"/>
      <c r="G89" s="137"/>
    </row>
    <row r="90" spans="2:14">
      <c r="B90" s="877" t="str">
        <f>'01 .PAKT - (Chưa làm)'!G34</f>
        <v>TỔNG CÔNG (PHẦN PHỤ TRỢ)</v>
      </c>
      <c r="C90" s="775"/>
      <c r="D90" s="669">
        <f>SUM(D83:D89)</f>
        <v>3051317153.9722681</v>
      </c>
      <c r="E90" s="878"/>
      <c r="J90" s="633"/>
    </row>
    <row r="91" spans="2:14">
      <c r="B91" s="867" t="str">
        <f>'01 .PAKT - (Chưa làm)'!G36</f>
        <v>CHI PHÍ TRỰC TIẾP</v>
      </c>
      <c r="C91" s="771"/>
      <c r="D91" s="631"/>
      <c r="E91" s="868"/>
    </row>
    <row r="92" spans="2:14" ht="18" customHeight="1">
      <c r="B92" s="840" t="s">
        <v>731</v>
      </c>
      <c r="C92" s="776" t="s">
        <v>732</v>
      </c>
      <c r="D92" s="628" t="s">
        <v>735</v>
      </c>
      <c r="E92" s="879" t="s">
        <v>371</v>
      </c>
      <c r="H92" s="364"/>
    </row>
    <row r="93" spans="2:14">
      <c r="B93" s="880" t="s">
        <v>736</v>
      </c>
      <c r="C93" s="777"/>
      <c r="D93" s="679"/>
      <c r="E93" s="881"/>
    </row>
    <row r="94" spans="2:14">
      <c r="B94" s="875" t="s">
        <v>737</v>
      </c>
      <c r="C94" s="778" t="s">
        <v>743</v>
      </c>
      <c r="D94" s="681" t="s">
        <v>742</v>
      </c>
      <c r="E94" s="874"/>
    </row>
    <row r="95" spans="2:14">
      <c r="B95" s="875" t="s">
        <v>738</v>
      </c>
      <c r="C95" s="779" t="s">
        <v>744</v>
      </c>
      <c r="D95" s="647"/>
      <c r="E95" s="874"/>
    </row>
    <row r="96" spans="2:14">
      <c r="B96" s="873" t="s">
        <v>741</v>
      </c>
      <c r="C96" s="774"/>
      <c r="D96" s="647"/>
      <c r="E96" s="874"/>
    </row>
    <row r="97" spans="2:10">
      <c r="B97" s="875" t="s">
        <v>740</v>
      </c>
      <c r="C97" s="774"/>
      <c r="D97" s="647"/>
      <c r="E97" s="874"/>
    </row>
    <row r="98" spans="2:10">
      <c r="B98" s="875" t="s">
        <v>739</v>
      </c>
      <c r="C98" s="780"/>
      <c r="D98" s="647"/>
      <c r="E98" s="874"/>
    </row>
    <row r="99" spans="2:10">
      <c r="B99" s="882" t="s">
        <v>734</v>
      </c>
      <c r="C99" s="781"/>
      <c r="D99" s="686"/>
      <c r="E99" s="883"/>
      <c r="G99" s="137"/>
    </row>
    <row r="100" spans="2:10" s="309" customFormat="1">
      <c r="B100" s="884" t="str">
        <f>'01 .PAKT - (Chưa làm)'!G47</f>
        <v>TỔNG CỘNG (PHẦN XÂY DỰNG)</v>
      </c>
      <c r="C100" s="782"/>
      <c r="D100" s="635">
        <f>SUM(D93:D99)</f>
        <v>0</v>
      </c>
      <c r="E100" s="885"/>
      <c r="J100" s="636"/>
    </row>
    <row r="101" spans="2:10">
      <c r="B101" s="867" t="s">
        <v>750</v>
      </c>
      <c r="C101" s="771"/>
      <c r="D101" s="631"/>
      <c r="E101" s="868"/>
    </row>
    <row r="102" spans="2:10" ht="18" customHeight="1">
      <c r="B102" s="840" t="s">
        <v>749</v>
      </c>
      <c r="C102" s="776" t="s">
        <v>751</v>
      </c>
      <c r="D102" s="628" t="s">
        <v>405</v>
      </c>
      <c r="E102" s="879" t="s">
        <v>371</v>
      </c>
      <c r="H102" s="364"/>
    </row>
    <row r="103" spans="2:10" ht="18" customHeight="1">
      <c r="B103" s="886" t="s">
        <v>752</v>
      </c>
      <c r="C103" s="637" t="s">
        <v>754</v>
      </c>
      <c r="D103" s="638">
        <f>+D90</f>
        <v>3051317153.9722681</v>
      </c>
      <c r="E103" s="881"/>
      <c r="H103" s="364"/>
    </row>
    <row r="104" spans="2:10" ht="18" customHeight="1">
      <c r="B104" s="887" t="s">
        <v>753</v>
      </c>
      <c r="C104" s="640" t="s">
        <v>755</v>
      </c>
      <c r="D104" s="641">
        <f>D100</f>
        <v>0</v>
      </c>
      <c r="E104" s="874"/>
      <c r="H104" s="364"/>
    </row>
    <row r="105" spans="2:10" s="651" customFormat="1" ht="17.25">
      <c r="B105" s="888" t="s">
        <v>745</v>
      </c>
      <c r="C105" s="648" t="s">
        <v>747</v>
      </c>
      <c r="D105" s="649">
        <f>D103+D104</f>
        <v>3051317153.9722681</v>
      </c>
      <c r="E105" s="889"/>
      <c r="J105" s="652"/>
    </row>
    <row r="106" spans="2:10">
      <c r="B106" s="890" t="s">
        <v>746</v>
      </c>
      <c r="C106" s="643" t="s">
        <v>434</v>
      </c>
      <c r="D106" s="641">
        <f>ROUND(D105*E106/100,-3)</f>
        <v>0</v>
      </c>
      <c r="E106" s="874"/>
    </row>
    <row r="107" spans="2:10" ht="33">
      <c r="B107" s="891" t="s">
        <v>756</v>
      </c>
      <c r="C107" s="644" t="s">
        <v>748</v>
      </c>
      <c r="D107" s="645">
        <f>D106+D105</f>
        <v>3051317153.9722681</v>
      </c>
      <c r="E107" s="892"/>
    </row>
    <row r="108" spans="2:10">
      <c r="B108" s="867" t="s">
        <v>550</v>
      </c>
      <c r="C108" s="653"/>
      <c r="D108" s="631"/>
      <c r="E108" s="868"/>
    </row>
    <row r="109" spans="2:10" ht="18" customHeight="1">
      <c r="B109" s="840" t="s">
        <v>749</v>
      </c>
      <c r="C109" s="776" t="s">
        <v>751</v>
      </c>
      <c r="D109" s="628" t="s">
        <v>405</v>
      </c>
      <c r="E109" s="879" t="s">
        <v>371</v>
      </c>
      <c r="H109" s="364"/>
    </row>
    <row r="110" spans="2:10">
      <c r="B110" s="886" t="s">
        <v>609</v>
      </c>
      <c r="C110" s="783" t="s">
        <v>759</v>
      </c>
      <c r="D110" s="679">
        <f>'Summary CPDA - Lập PATC'!D30+'Summary CPDA - Lập PATC'!D33</f>
        <v>1047700000</v>
      </c>
      <c r="E110" s="893"/>
    </row>
    <row r="111" spans="2:10">
      <c r="B111" s="887" t="s">
        <v>551</v>
      </c>
      <c r="C111" s="643" t="s">
        <v>759</v>
      </c>
      <c r="D111" s="647">
        <f>'01 .PAKT - (Chưa làm)'!I55</f>
        <v>0</v>
      </c>
      <c r="E111" s="894"/>
    </row>
    <row r="112" spans="2:10">
      <c r="B112" s="887" t="s">
        <v>413</v>
      </c>
      <c r="C112" s="643" t="s">
        <v>759</v>
      </c>
      <c r="D112" s="647">
        <f>'Summary CPDA - Lập PATC'!D34</f>
        <v>109000000</v>
      </c>
      <c r="E112" s="874"/>
    </row>
    <row r="113" spans="2:10">
      <c r="B113" s="887" t="s">
        <v>758</v>
      </c>
      <c r="C113" s="643" t="s">
        <v>759</v>
      </c>
      <c r="D113" s="647">
        <f>'Summary CPDA - Lập PATC'!D32</f>
        <v>292158153.9722681</v>
      </c>
      <c r="E113" s="874"/>
    </row>
    <row r="114" spans="2:10">
      <c r="B114" s="887" t="s">
        <v>553</v>
      </c>
      <c r="C114" s="643" t="s">
        <v>759</v>
      </c>
      <c r="D114" s="647">
        <f>'Summary CPDA - Lập PATC'!D46</f>
        <v>50000000</v>
      </c>
      <c r="E114" s="874"/>
    </row>
    <row r="115" spans="2:10">
      <c r="B115" s="891" t="s">
        <v>757</v>
      </c>
      <c r="C115" s="644"/>
      <c r="D115" s="645">
        <f>SUM(D110:D114)</f>
        <v>1498858153.9722681</v>
      </c>
      <c r="E115" s="892"/>
    </row>
    <row r="116" spans="2:10">
      <c r="B116" s="867" t="str">
        <f>'01 .PAKT - (Chưa làm)'!G60</f>
        <v>TỔNG CỘNG</v>
      </c>
      <c r="C116" s="771"/>
      <c r="D116" s="631"/>
      <c r="E116" s="868"/>
    </row>
    <row r="117" spans="2:10" ht="18" customHeight="1">
      <c r="B117" s="840" t="s">
        <v>731</v>
      </c>
      <c r="C117" s="776" t="s">
        <v>732</v>
      </c>
      <c r="D117" s="628" t="s">
        <v>735</v>
      </c>
      <c r="E117" s="879" t="s">
        <v>371</v>
      </c>
      <c r="H117" s="364"/>
    </row>
    <row r="118" spans="2:10">
      <c r="B118" s="895" t="s">
        <v>760</v>
      </c>
      <c r="C118" s="777">
        <f>MAX($D$38:$D$42)/D118</f>
        <v>4.9476993829849551E-6</v>
      </c>
      <c r="D118" s="638">
        <f>D107</f>
        <v>3051317153.9722681</v>
      </c>
      <c r="E118" s="881"/>
    </row>
    <row r="119" spans="2:10">
      <c r="B119" s="896" t="s">
        <v>761</v>
      </c>
      <c r="C119" s="774">
        <f>MAX($D$38:$D$42)/D119</f>
        <v>1.0072334036406306E-5</v>
      </c>
      <c r="D119" s="641">
        <f>D115</f>
        <v>1498858153.9722681</v>
      </c>
      <c r="E119" s="874"/>
    </row>
    <row r="120" spans="2:10">
      <c r="B120" s="896" t="s">
        <v>762</v>
      </c>
      <c r="C120" s="774" t="e">
        <f t="shared" ref="C120:C124" si="0">MAX($D$38:$D$42)/D120</f>
        <v>#DIV/0!</v>
      </c>
      <c r="D120" s="641">
        <f>'Summary CPDA - Lập PATC'!D38</f>
        <v>0</v>
      </c>
      <c r="E120" s="874"/>
    </row>
    <row r="121" spans="2:10">
      <c r="B121" s="896" t="s">
        <v>763</v>
      </c>
      <c r="C121" s="774">
        <f t="shared" si="0"/>
        <v>7.5485000000000005E-4</v>
      </c>
      <c r="D121" s="641">
        <f>'Summary CPDA - Lập PATC'!D36</f>
        <v>20000000</v>
      </c>
      <c r="E121" s="874"/>
    </row>
    <row r="122" spans="2:10">
      <c r="B122" s="896" t="s">
        <v>764</v>
      </c>
      <c r="C122" s="774" t="e">
        <f t="shared" si="0"/>
        <v>#DIV/0!</v>
      </c>
      <c r="D122" s="641">
        <f>'Summary CPDA - Lập PATC'!D37</f>
        <v>0</v>
      </c>
      <c r="E122" s="874"/>
    </row>
    <row r="123" spans="2:10">
      <c r="B123" s="896" t="s">
        <v>765</v>
      </c>
      <c r="C123" s="774" t="e">
        <f t="shared" si="0"/>
        <v>#DIV/0!</v>
      </c>
      <c r="D123" s="641">
        <f>'Summary CPDA - Lập PATC'!D39</f>
        <v>0</v>
      </c>
      <c r="E123" s="874"/>
    </row>
    <row r="124" spans="2:10" ht="33">
      <c r="B124" s="897" t="s">
        <v>766</v>
      </c>
      <c r="C124" s="774">
        <f t="shared" si="0"/>
        <v>3.7742500000000003E-4</v>
      </c>
      <c r="D124" s="641">
        <f>'Summary CPDA - Lập PATC'!D41</f>
        <v>40000000</v>
      </c>
      <c r="E124" s="874"/>
    </row>
    <row r="125" spans="2:10" s="309" customFormat="1">
      <c r="B125" s="898" t="s">
        <v>280</v>
      </c>
      <c r="C125" s="784"/>
      <c r="D125" s="645">
        <f>SUM(D118:D124)</f>
        <v>4610175307.9445362</v>
      </c>
      <c r="E125" s="899"/>
      <c r="J125" s="413"/>
    </row>
    <row r="126" spans="2:10">
      <c r="B126" s="867" t="str">
        <f>'01 .PAKT - (Chưa làm)'!G70</f>
        <v>LỢI NHUẬN</v>
      </c>
      <c r="C126" s="771"/>
      <c r="D126" s="631"/>
      <c r="E126" s="868"/>
    </row>
    <row r="127" spans="2:10">
      <c r="B127" s="886" t="s">
        <v>768</v>
      </c>
      <c r="C127" s="783" t="s">
        <v>773</v>
      </c>
      <c r="D127" s="696">
        <f>ROUND(E127*$D$133/1.1,0)</f>
        <v>0</v>
      </c>
      <c r="E127" s="900">
        <v>0.04</v>
      </c>
    </row>
    <row r="128" spans="2:10">
      <c r="B128" s="887" t="s">
        <v>767</v>
      </c>
      <c r="C128" s="643" t="s">
        <v>773</v>
      </c>
      <c r="D128" s="698">
        <f t="shared" ref="D128" si="1">ROUND(E128*$D$133/1.1,0)</f>
        <v>0</v>
      </c>
      <c r="E128" s="901">
        <v>0.01</v>
      </c>
    </row>
    <row r="129" spans="2:10">
      <c r="B129" s="902" t="s">
        <v>769</v>
      </c>
      <c r="C129" s="785" t="s">
        <v>774</v>
      </c>
      <c r="D129" s="702"/>
      <c r="E129" s="903" t="e">
        <f>D129/$I$71</f>
        <v>#DIV/0!</v>
      </c>
    </row>
    <row r="130" spans="2:10" s="309" customFormat="1">
      <c r="B130" s="904" t="s">
        <v>280</v>
      </c>
      <c r="C130" s="786"/>
      <c r="D130" s="706">
        <f>+D125+D127+D128+D129</f>
        <v>4610175307.9445362</v>
      </c>
      <c r="E130" s="905"/>
      <c r="J130" s="413"/>
    </row>
    <row r="131" spans="2:10">
      <c r="B131" s="887" t="s">
        <v>772</v>
      </c>
      <c r="C131" s="643" t="s">
        <v>775</v>
      </c>
      <c r="D131" s="598">
        <f>+D130*E131</f>
        <v>461017530.79445362</v>
      </c>
      <c r="E131" s="901">
        <v>0.1</v>
      </c>
    </row>
    <row r="132" spans="2:10">
      <c r="B132" s="887" t="s">
        <v>771</v>
      </c>
      <c r="C132" s="787"/>
      <c r="D132" s="709">
        <f>ROUND(SUM(D130:D131),-3)</f>
        <v>5071193000</v>
      </c>
      <c r="E132" s="906"/>
    </row>
    <row r="133" spans="2:10" ht="17.25" thickBot="1">
      <c r="B133" s="907" t="s">
        <v>770</v>
      </c>
      <c r="C133" s="788"/>
      <c r="D133" s="713"/>
      <c r="E133" s="908"/>
      <c r="G133" s="309"/>
    </row>
    <row r="134" spans="2:10">
      <c r="B134" s="867" t="s">
        <v>543</v>
      </c>
      <c r="C134" s="771"/>
      <c r="D134" s="631"/>
      <c r="E134" s="868"/>
    </row>
    <row r="135" spans="2:10">
      <c r="B135" s="909"/>
      <c r="E135" s="910"/>
    </row>
    <row r="136" spans="2:10">
      <c r="B136" s="911"/>
      <c r="C136" s="790" t="s">
        <v>637</v>
      </c>
      <c r="D136" s="292"/>
      <c r="E136" s="912"/>
    </row>
    <row r="137" spans="2:10">
      <c r="B137" s="913"/>
      <c r="C137" s="791"/>
      <c r="D137" s="292"/>
      <c r="E137" s="910"/>
    </row>
    <row r="138" spans="2:10">
      <c r="B138" s="913"/>
      <c r="C138" s="914"/>
      <c r="D138" s="362"/>
      <c r="E138" s="910"/>
    </row>
    <row r="139" spans="2:10">
      <c r="B139" s="913" t="s">
        <v>485</v>
      </c>
      <c r="C139" s="792"/>
      <c r="D139" s="292"/>
      <c r="E139" s="910"/>
    </row>
    <row r="140" spans="2:10">
      <c r="B140" s="913"/>
      <c r="C140" s="790" t="s">
        <v>776</v>
      </c>
      <c r="D140" s="362"/>
      <c r="E140" s="910"/>
    </row>
    <row r="141" spans="2:10" ht="17.25" thickBot="1">
      <c r="B141" s="915"/>
      <c r="C141" s="793"/>
      <c r="D141" s="457"/>
      <c r="E141" s="916"/>
    </row>
  </sheetData>
  <mergeCells count="25">
    <mergeCell ref="C62:E62"/>
    <mergeCell ref="C63:E63"/>
    <mergeCell ref="D65:E65"/>
    <mergeCell ref="D66:E66"/>
    <mergeCell ref="D31:E31"/>
    <mergeCell ref="D32:E32"/>
    <mergeCell ref="D33:E33"/>
    <mergeCell ref="D34:E34"/>
    <mergeCell ref="D35:E35"/>
    <mergeCell ref="D27:E27"/>
    <mergeCell ref="D28:E28"/>
    <mergeCell ref="D29:E29"/>
    <mergeCell ref="D30:E30"/>
    <mergeCell ref="D21:E21"/>
    <mergeCell ref="D22:E22"/>
    <mergeCell ref="D23:E23"/>
    <mergeCell ref="D24:E24"/>
    <mergeCell ref="D25:E25"/>
    <mergeCell ref="D26:E26"/>
    <mergeCell ref="D20:E20"/>
    <mergeCell ref="B5:C5"/>
    <mergeCell ref="D5:E5"/>
    <mergeCell ref="B9:C9"/>
    <mergeCell ref="D9:E9"/>
    <mergeCell ref="B13:E13"/>
  </mergeCells>
  <pageMargins left="0.31496062992125984" right="0.31496062992125984" top="0.35433070866141736" bottom="0.35433070866141736" header="0.31496062992125984" footer="0.31496062992125984"/>
  <pageSetup paperSize="9" scale="68" orientation="portrait" r:id="rId1"/>
  <colBreaks count="1" manualBreakCount="1">
    <brk id="5" max="170" man="1"/>
  </col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CB6337AF-81BB-4DF6-9EA7-E6E96E69DC0A}">
          <x14:formula1>
            <xm:f>'Nguồn dữ liệu'!$A$2:$A$51</xm:f>
          </x14:formula1>
          <xm:sqref>C20</xm:sqref>
        </x14:dataValidation>
        <x14:dataValidation type="list" allowBlank="1" showInputMessage="1" showErrorMessage="1" xr:uid="{8DBC741C-F48D-4C14-BCE6-D92400613F19}">
          <x14:formula1>
            <xm:f>'Nguồn dữ liệu'!$E$2:$E$51</xm:f>
          </x14:formula1>
          <xm:sqref>C34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R144"/>
  <sheetViews>
    <sheetView showGridLines="0" tabSelected="1" zoomScale="115" zoomScaleNormal="115" zoomScaleSheetLayoutView="100" workbookViewId="0">
      <pane ySplit="1" topLeftCell="A89" activePane="bottomLeft" state="frozen"/>
      <selection pane="bottomLeft" activeCell="D102" sqref="D102"/>
    </sheetView>
  </sheetViews>
  <sheetFormatPr defaultRowHeight="16.5"/>
  <cols>
    <col min="1" max="1" width="1.375" style="248" customWidth="1"/>
    <col min="2" max="2" width="42" style="248" customWidth="1"/>
    <col min="3" max="3" width="24.75" style="248" customWidth="1"/>
    <col min="4" max="4" width="43.375" style="248" customWidth="1"/>
    <col min="5" max="5" width="31.25" style="248" customWidth="1"/>
    <col min="6" max="6" width="40.375" style="248" customWidth="1"/>
    <col min="7" max="7" width="40.25" style="248" customWidth="1"/>
    <col min="8" max="8" width="20.75" style="248" bestFit="1" customWidth="1"/>
    <col min="9" max="9" width="20" style="248" customWidth="1"/>
    <col min="10" max="10" width="24.875" style="406" bestFit="1" customWidth="1"/>
    <col min="11" max="11" width="16.375" style="248" bestFit="1" customWidth="1"/>
    <col min="12" max="12" width="18.75" style="248" bestFit="1" customWidth="1"/>
    <col min="13" max="13" width="22.375" style="248" bestFit="1" customWidth="1"/>
    <col min="14" max="15" width="12" style="248" customWidth="1"/>
    <col min="16" max="17" width="9.125" style="248"/>
    <col min="18" max="18" width="11.125" style="248" customWidth="1"/>
    <col min="19" max="254" width="9.125" style="248"/>
    <col min="255" max="255" width="1.375" style="248" customWidth="1"/>
    <col min="256" max="256" width="17.625" style="248" customWidth="1"/>
    <col min="257" max="257" width="16.375" style="248" customWidth="1"/>
    <col min="258" max="258" width="8" style="248" customWidth="1"/>
    <col min="259" max="259" width="13.125" style="248" customWidth="1"/>
    <col min="260" max="260" width="15.375" style="248" customWidth="1"/>
    <col min="261" max="261" width="30" style="248" customWidth="1"/>
    <col min="262" max="262" width="9.375" style="248" customWidth="1"/>
    <col min="263" max="265" width="14.75" style="248" customWidth="1"/>
    <col min="266" max="266" width="4.375" style="248" customWidth="1"/>
    <col min="267" max="267" width="2.375" style="248" customWidth="1"/>
    <col min="268" max="268" width="7" style="248" customWidth="1"/>
    <col min="269" max="269" width="7.375" style="248" customWidth="1"/>
    <col min="270" max="271" width="12" style="248" customWidth="1"/>
    <col min="272" max="273" width="9.125" style="248"/>
    <col min="274" max="274" width="11.125" style="248" customWidth="1"/>
    <col min="275" max="510" width="9.125" style="248"/>
    <col min="511" max="511" width="1.375" style="248" customWidth="1"/>
    <col min="512" max="512" width="17.625" style="248" customWidth="1"/>
    <col min="513" max="513" width="16.375" style="248" customWidth="1"/>
    <col min="514" max="514" width="8" style="248" customWidth="1"/>
    <col min="515" max="515" width="13.125" style="248" customWidth="1"/>
    <col min="516" max="516" width="15.375" style="248" customWidth="1"/>
    <col min="517" max="517" width="30" style="248" customWidth="1"/>
    <col min="518" max="518" width="9.375" style="248" customWidth="1"/>
    <col min="519" max="521" width="14.75" style="248" customWidth="1"/>
    <col min="522" max="522" width="4.375" style="248" customWidth="1"/>
    <col min="523" max="523" width="2.375" style="248" customWidth="1"/>
    <col min="524" max="524" width="7" style="248" customWidth="1"/>
    <col min="525" max="525" width="7.375" style="248" customWidth="1"/>
    <col min="526" max="527" width="12" style="248" customWidth="1"/>
    <col min="528" max="529" width="9.125" style="248"/>
    <col min="530" max="530" width="11.125" style="248" customWidth="1"/>
    <col min="531" max="766" width="9.125" style="248"/>
    <col min="767" max="767" width="1.375" style="248" customWidth="1"/>
    <col min="768" max="768" width="17.625" style="248" customWidth="1"/>
    <col min="769" max="769" width="16.375" style="248" customWidth="1"/>
    <col min="770" max="770" width="8" style="248" customWidth="1"/>
    <col min="771" max="771" width="13.125" style="248" customWidth="1"/>
    <col min="772" max="772" width="15.375" style="248" customWidth="1"/>
    <col min="773" max="773" width="30" style="248" customWidth="1"/>
    <col min="774" max="774" width="9.375" style="248" customWidth="1"/>
    <col min="775" max="777" width="14.75" style="248" customWidth="1"/>
    <col min="778" max="778" width="4.375" style="248" customWidth="1"/>
    <col min="779" max="779" width="2.375" style="248" customWidth="1"/>
    <col min="780" max="780" width="7" style="248" customWidth="1"/>
    <col min="781" max="781" width="7.375" style="248" customWidth="1"/>
    <col min="782" max="783" width="12" style="248" customWidth="1"/>
    <col min="784" max="785" width="9.125" style="248"/>
    <col min="786" max="786" width="11.125" style="248" customWidth="1"/>
    <col min="787" max="1022" width="9.125" style="248"/>
    <col min="1023" max="1023" width="1.375" style="248" customWidth="1"/>
    <col min="1024" max="1024" width="17.625" style="248" customWidth="1"/>
    <col min="1025" max="1025" width="16.375" style="248" customWidth="1"/>
    <col min="1026" max="1026" width="8" style="248" customWidth="1"/>
    <col min="1027" max="1027" width="13.125" style="248" customWidth="1"/>
    <col min="1028" max="1028" width="15.375" style="248" customWidth="1"/>
    <col min="1029" max="1029" width="30" style="248" customWidth="1"/>
    <col min="1030" max="1030" width="9.375" style="248" customWidth="1"/>
    <col min="1031" max="1033" width="14.75" style="248" customWidth="1"/>
    <col min="1034" max="1034" width="4.375" style="248" customWidth="1"/>
    <col min="1035" max="1035" width="2.375" style="248" customWidth="1"/>
    <col min="1036" max="1036" width="7" style="248" customWidth="1"/>
    <col min="1037" max="1037" width="7.375" style="248" customWidth="1"/>
    <col min="1038" max="1039" width="12" style="248" customWidth="1"/>
    <col min="1040" max="1041" width="9.125" style="248"/>
    <col min="1042" max="1042" width="11.125" style="248" customWidth="1"/>
    <col min="1043" max="1278" width="9.125" style="248"/>
    <col min="1279" max="1279" width="1.375" style="248" customWidth="1"/>
    <col min="1280" max="1280" width="17.625" style="248" customWidth="1"/>
    <col min="1281" max="1281" width="16.375" style="248" customWidth="1"/>
    <col min="1282" max="1282" width="8" style="248" customWidth="1"/>
    <col min="1283" max="1283" width="13.125" style="248" customWidth="1"/>
    <col min="1284" max="1284" width="15.375" style="248" customWidth="1"/>
    <col min="1285" max="1285" width="30" style="248" customWidth="1"/>
    <col min="1286" max="1286" width="9.375" style="248" customWidth="1"/>
    <col min="1287" max="1289" width="14.75" style="248" customWidth="1"/>
    <col min="1290" max="1290" width="4.375" style="248" customWidth="1"/>
    <col min="1291" max="1291" width="2.375" style="248" customWidth="1"/>
    <col min="1292" max="1292" width="7" style="248" customWidth="1"/>
    <col min="1293" max="1293" width="7.375" style="248" customWidth="1"/>
    <col min="1294" max="1295" width="12" style="248" customWidth="1"/>
    <col min="1296" max="1297" width="9.125" style="248"/>
    <col min="1298" max="1298" width="11.125" style="248" customWidth="1"/>
    <col min="1299" max="1534" width="9.125" style="248"/>
    <col min="1535" max="1535" width="1.375" style="248" customWidth="1"/>
    <col min="1536" max="1536" width="17.625" style="248" customWidth="1"/>
    <col min="1537" max="1537" width="16.375" style="248" customWidth="1"/>
    <col min="1538" max="1538" width="8" style="248" customWidth="1"/>
    <col min="1539" max="1539" width="13.125" style="248" customWidth="1"/>
    <col min="1540" max="1540" width="15.375" style="248" customWidth="1"/>
    <col min="1541" max="1541" width="30" style="248" customWidth="1"/>
    <col min="1542" max="1542" width="9.375" style="248" customWidth="1"/>
    <col min="1543" max="1545" width="14.75" style="248" customWidth="1"/>
    <col min="1546" max="1546" width="4.375" style="248" customWidth="1"/>
    <col min="1547" max="1547" width="2.375" style="248" customWidth="1"/>
    <col min="1548" max="1548" width="7" style="248" customWidth="1"/>
    <col min="1549" max="1549" width="7.375" style="248" customWidth="1"/>
    <col min="1550" max="1551" width="12" style="248" customWidth="1"/>
    <col min="1552" max="1553" width="9.125" style="248"/>
    <col min="1554" max="1554" width="11.125" style="248" customWidth="1"/>
    <col min="1555" max="1790" width="9.125" style="248"/>
    <col min="1791" max="1791" width="1.375" style="248" customWidth="1"/>
    <col min="1792" max="1792" width="17.625" style="248" customWidth="1"/>
    <col min="1793" max="1793" width="16.375" style="248" customWidth="1"/>
    <col min="1794" max="1794" width="8" style="248" customWidth="1"/>
    <col min="1795" max="1795" width="13.125" style="248" customWidth="1"/>
    <col min="1796" max="1796" width="15.375" style="248" customWidth="1"/>
    <col min="1797" max="1797" width="30" style="248" customWidth="1"/>
    <col min="1798" max="1798" width="9.375" style="248" customWidth="1"/>
    <col min="1799" max="1801" width="14.75" style="248" customWidth="1"/>
    <col min="1802" max="1802" width="4.375" style="248" customWidth="1"/>
    <col min="1803" max="1803" width="2.375" style="248" customWidth="1"/>
    <col min="1804" max="1804" width="7" style="248" customWidth="1"/>
    <col min="1805" max="1805" width="7.375" style="248" customWidth="1"/>
    <col min="1806" max="1807" width="12" style="248" customWidth="1"/>
    <col min="1808" max="1809" width="9.125" style="248"/>
    <col min="1810" max="1810" width="11.125" style="248" customWidth="1"/>
    <col min="1811" max="2046" width="9.125" style="248"/>
    <col min="2047" max="2047" width="1.375" style="248" customWidth="1"/>
    <col min="2048" max="2048" width="17.625" style="248" customWidth="1"/>
    <col min="2049" max="2049" width="16.375" style="248" customWidth="1"/>
    <col min="2050" max="2050" width="8" style="248" customWidth="1"/>
    <col min="2051" max="2051" width="13.125" style="248" customWidth="1"/>
    <col min="2052" max="2052" width="15.375" style="248" customWidth="1"/>
    <col min="2053" max="2053" width="30" style="248" customWidth="1"/>
    <col min="2054" max="2054" width="9.375" style="248" customWidth="1"/>
    <col min="2055" max="2057" width="14.75" style="248" customWidth="1"/>
    <col min="2058" max="2058" width="4.375" style="248" customWidth="1"/>
    <col min="2059" max="2059" width="2.375" style="248" customWidth="1"/>
    <col min="2060" max="2060" width="7" style="248" customWidth="1"/>
    <col min="2061" max="2061" width="7.375" style="248" customWidth="1"/>
    <col min="2062" max="2063" width="12" style="248" customWidth="1"/>
    <col min="2064" max="2065" width="9.125" style="248"/>
    <col min="2066" max="2066" width="11.125" style="248" customWidth="1"/>
    <col min="2067" max="2302" width="9.125" style="248"/>
    <col min="2303" max="2303" width="1.375" style="248" customWidth="1"/>
    <col min="2304" max="2304" width="17.625" style="248" customWidth="1"/>
    <col min="2305" max="2305" width="16.375" style="248" customWidth="1"/>
    <col min="2306" max="2306" width="8" style="248" customWidth="1"/>
    <col min="2307" max="2307" width="13.125" style="248" customWidth="1"/>
    <col min="2308" max="2308" width="15.375" style="248" customWidth="1"/>
    <col min="2309" max="2309" width="30" style="248" customWidth="1"/>
    <col min="2310" max="2310" width="9.375" style="248" customWidth="1"/>
    <col min="2311" max="2313" width="14.75" style="248" customWidth="1"/>
    <col min="2314" max="2314" width="4.375" style="248" customWidth="1"/>
    <col min="2315" max="2315" width="2.375" style="248" customWidth="1"/>
    <col min="2316" max="2316" width="7" style="248" customWidth="1"/>
    <col min="2317" max="2317" width="7.375" style="248" customWidth="1"/>
    <col min="2318" max="2319" width="12" style="248" customWidth="1"/>
    <col min="2320" max="2321" width="9.125" style="248"/>
    <col min="2322" max="2322" width="11.125" style="248" customWidth="1"/>
    <col min="2323" max="2558" width="9.125" style="248"/>
    <col min="2559" max="2559" width="1.375" style="248" customWidth="1"/>
    <col min="2560" max="2560" width="17.625" style="248" customWidth="1"/>
    <col min="2561" max="2561" width="16.375" style="248" customWidth="1"/>
    <col min="2562" max="2562" width="8" style="248" customWidth="1"/>
    <col min="2563" max="2563" width="13.125" style="248" customWidth="1"/>
    <col min="2564" max="2564" width="15.375" style="248" customWidth="1"/>
    <col min="2565" max="2565" width="30" style="248" customWidth="1"/>
    <col min="2566" max="2566" width="9.375" style="248" customWidth="1"/>
    <col min="2567" max="2569" width="14.75" style="248" customWidth="1"/>
    <col min="2570" max="2570" width="4.375" style="248" customWidth="1"/>
    <col min="2571" max="2571" width="2.375" style="248" customWidth="1"/>
    <col min="2572" max="2572" width="7" style="248" customWidth="1"/>
    <col min="2573" max="2573" width="7.375" style="248" customWidth="1"/>
    <col min="2574" max="2575" width="12" style="248" customWidth="1"/>
    <col min="2576" max="2577" width="9.125" style="248"/>
    <col min="2578" max="2578" width="11.125" style="248" customWidth="1"/>
    <col min="2579" max="2814" width="9.125" style="248"/>
    <col min="2815" max="2815" width="1.375" style="248" customWidth="1"/>
    <col min="2816" max="2816" width="17.625" style="248" customWidth="1"/>
    <col min="2817" max="2817" width="16.375" style="248" customWidth="1"/>
    <col min="2818" max="2818" width="8" style="248" customWidth="1"/>
    <col min="2819" max="2819" width="13.125" style="248" customWidth="1"/>
    <col min="2820" max="2820" width="15.375" style="248" customWidth="1"/>
    <col min="2821" max="2821" width="30" style="248" customWidth="1"/>
    <col min="2822" max="2822" width="9.375" style="248" customWidth="1"/>
    <col min="2823" max="2825" width="14.75" style="248" customWidth="1"/>
    <col min="2826" max="2826" width="4.375" style="248" customWidth="1"/>
    <col min="2827" max="2827" width="2.375" style="248" customWidth="1"/>
    <col min="2828" max="2828" width="7" style="248" customWidth="1"/>
    <col min="2829" max="2829" width="7.375" style="248" customWidth="1"/>
    <col min="2830" max="2831" width="12" style="248" customWidth="1"/>
    <col min="2832" max="2833" width="9.125" style="248"/>
    <col min="2834" max="2834" width="11.125" style="248" customWidth="1"/>
    <col min="2835" max="3070" width="9.125" style="248"/>
    <col min="3071" max="3071" width="1.375" style="248" customWidth="1"/>
    <col min="3072" max="3072" width="17.625" style="248" customWidth="1"/>
    <col min="3073" max="3073" width="16.375" style="248" customWidth="1"/>
    <col min="3074" max="3074" width="8" style="248" customWidth="1"/>
    <col min="3075" max="3075" width="13.125" style="248" customWidth="1"/>
    <col min="3076" max="3076" width="15.375" style="248" customWidth="1"/>
    <col min="3077" max="3077" width="30" style="248" customWidth="1"/>
    <col min="3078" max="3078" width="9.375" style="248" customWidth="1"/>
    <col min="3079" max="3081" width="14.75" style="248" customWidth="1"/>
    <col min="3082" max="3082" width="4.375" style="248" customWidth="1"/>
    <col min="3083" max="3083" width="2.375" style="248" customWidth="1"/>
    <col min="3084" max="3084" width="7" style="248" customWidth="1"/>
    <col min="3085" max="3085" width="7.375" style="248" customWidth="1"/>
    <col min="3086" max="3087" width="12" style="248" customWidth="1"/>
    <col min="3088" max="3089" width="9.125" style="248"/>
    <col min="3090" max="3090" width="11.125" style="248" customWidth="1"/>
    <col min="3091" max="3326" width="9.125" style="248"/>
    <col min="3327" max="3327" width="1.375" style="248" customWidth="1"/>
    <col min="3328" max="3328" width="17.625" style="248" customWidth="1"/>
    <col min="3329" max="3329" width="16.375" style="248" customWidth="1"/>
    <col min="3330" max="3330" width="8" style="248" customWidth="1"/>
    <col min="3331" max="3331" width="13.125" style="248" customWidth="1"/>
    <col min="3332" max="3332" width="15.375" style="248" customWidth="1"/>
    <col min="3333" max="3333" width="30" style="248" customWidth="1"/>
    <col min="3334" max="3334" width="9.375" style="248" customWidth="1"/>
    <col min="3335" max="3337" width="14.75" style="248" customWidth="1"/>
    <col min="3338" max="3338" width="4.375" style="248" customWidth="1"/>
    <col min="3339" max="3339" width="2.375" style="248" customWidth="1"/>
    <col min="3340" max="3340" width="7" style="248" customWidth="1"/>
    <col min="3341" max="3341" width="7.375" style="248" customWidth="1"/>
    <col min="3342" max="3343" width="12" style="248" customWidth="1"/>
    <col min="3344" max="3345" width="9.125" style="248"/>
    <col min="3346" max="3346" width="11.125" style="248" customWidth="1"/>
    <col min="3347" max="3582" width="9.125" style="248"/>
    <col min="3583" max="3583" width="1.375" style="248" customWidth="1"/>
    <col min="3584" max="3584" width="17.625" style="248" customWidth="1"/>
    <col min="3585" max="3585" width="16.375" style="248" customWidth="1"/>
    <col min="3586" max="3586" width="8" style="248" customWidth="1"/>
    <col min="3587" max="3587" width="13.125" style="248" customWidth="1"/>
    <col min="3588" max="3588" width="15.375" style="248" customWidth="1"/>
    <col min="3589" max="3589" width="30" style="248" customWidth="1"/>
    <col min="3590" max="3590" width="9.375" style="248" customWidth="1"/>
    <col min="3591" max="3593" width="14.75" style="248" customWidth="1"/>
    <col min="3594" max="3594" width="4.375" style="248" customWidth="1"/>
    <col min="3595" max="3595" width="2.375" style="248" customWidth="1"/>
    <col min="3596" max="3596" width="7" style="248" customWidth="1"/>
    <col min="3597" max="3597" width="7.375" style="248" customWidth="1"/>
    <col min="3598" max="3599" width="12" style="248" customWidth="1"/>
    <col min="3600" max="3601" width="9.125" style="248"/>
    <col min="3602" max="3602" width="11.125" style="248" customWidth="1"/>
    <col min="3603" max="3838" width="9.125" style="248"/>
    <col min="3839" max="3839" width="1.375" style="248" customWidth="1"/>
    <col min="3840" max="3840" width="17.625" style="248" customWidth="1"/>
    <col min="3841" max="3841" width="16.375" style="248" customWidth="1"/>
    <col min="3842" max="3842" width="8" style="248" customWidth="1"/>
    <col min="3843" max="3843" width="13.125" style="248" customWidth="1"/>
    <col min="3844" max="3844" width="15.375" style="248" customWidth="1"/>
    <col min="3845" max="3845" width="30" style="248" customWidth="1"/>
    <col min="3846" max="3846" width="9.375" style="248" customWidth="1"/>
    <col min="3847" max="3849" width="14.75" style="248" customWidth="1"/>
    <col min="3850" max="3850" width="4.375" style="248" customWidth="1"/>
    <col min="3851" max="3851" width="2.375" style="248" customWidth="1"/>
    <col min="3852" max="3852" width="7" style="248" customWidth="1"/>
    <col min="3853" max="3853" width="7.375" style="248" customWidth="1"/>
    <col min="3854" max="3855" width="12" style="248" customWidth="1"/>
    <col min="3856" max="3857" width="9.125" style="248"/>
    <col min="3858" max="3858" width="11.125" style="248" customWidth="1"/>
    <col min="3859" max="4094" width="9.125" style="248"/>
    <col min="4095" max="4095" width="1.375" style="248" customWidth="1"/>
    <col min="4096" max="4096" width="17.625" style="248" customWidth="1"/>
    <col min="4097" max="4097" width="16.375" style="248" customWidth="1"/>
    <col min="4098" max="4098" width="8" style="248" customWidth="1"/>
    <col min="4099" max="4099" width="13.125" style="248" customWidth="1"/>
    <col min="4100" max="4100" width="15.375" style="248" customWidth="1"/>
    <col min="4101" max="4101" width="30" style="248" customWidth="1"/>
    <col min="4102" max="4102" width="9.375" style="248" customWidth="1"/>
    <col min="4103" max="4105" width="14.75" style="248" customWidth="1"/>
    <col min="4106" max="4106" width="4.375" style="248" customWidth="1"/>
    <col min="4107" max="4107" width="2.375" style="248" customWidth="1"/>
    <col min="4108" max="4108" width="7" style="248" customWidth="1"/>
    <col min="4109" max="4109" width="7.375" style="248" customWidth="1"/>
    <col min="4110" max="4111" width="12" style="248" customWidth="1"/>
    <col min="4112" max="4113" width="9.125" style="248"/>
    <col min="4114" max="4114" width="11.125" style="248" customWidth="1"/>
    <col min="4115" max="4350" width="9.125" style="248"/>
    <col min="4351" max="4351" width="1.375" style="248" customWidth="1"/>
    <col min="4352" max="4352" width="17.625" style="248" customWidth="1"/>
    <col min="4353" max="4353" width="16.375" style="248" customWidth="1"/>
    <col min="4354" max="4354" width="8" style="248" customWidth="1"/>
    <col min="4355" max="4355" width="13.125" style="248" customWidth="1"/>
    <col min="4356" max="4356" width="15.375" style="248" customWidth="1"/>
    <col min="4357" max="4357" width="30" style="248" customWidth="1"/>
    <col min="4358" max="4358" width="9.375" style="248" customWidth="1"/>
    <col min="4359" max="4361" width="14.75" style="248" customWidth="1"/>
    <col min="4362" max="4362" width="4.375" style="248" customWidth="1"/>
    <col min="4363" max="4363" width="2.375" style="248" customWidth="1"/>
    <col min="4364" max="4364" width="7" style="248" customWidth="1"/>
    <col min="4365" max="4365" width="7.375" style="248" customWidth="1"/>
    <col min="4366" max="4367" width="12" style="248" customWidth="1"/>
    <col min="4368" max="4369" width="9.125" style="248"/>
    <col min="4370" max="4370" width="11.125" style="248" customWidth="1"/>
    <col min="4371" max="4606" width="9.125" style="248"/>
    <col min="4607" max="4607" width="1.375" style="248" customWidth="1"/>
    <col min="4608" max="4608" width="17.625" style="248" customWidth="1"/>
    <col min="4609" max="4609" width="16.375" style="248" customWidth="1"/>
    <col min="4610" max="4610" width="8" style="248" customWidth="1"/>
    <col min="4611" max="4611" width="13.125" style="248" customWidth="1"/>
    <col min="4612" max="4612" width="15.375" style="248" customWidth="1"/>
    <col min="4613" max="4613" width="30" style="248" customWidth="1"/>
    <col min="4614" max="4614" width="9.375" style="248" customWidth="1"/>
    <col min="4615" max="4617" width="14.75" style="248" customWidth="1"/>
    <col min="4618" max="4618" width="4.375" style="248" customWidth="1"/>
    <col min="4619" max="4619" width="2.375" style="248" customWidth="1"/>
    <col min="4620" max="4620" width="7" style="248" customWidth="1"/>
    <col min="4621" max="4621" width="7.375" style="248" customWidth="1"/>
    <col min="4622" max="4623" width="12" style="248" customWidth="1"/>
    <col min="4624" max="4625" width="9.125" style="248"/>
    <col min="4626" max="4626" width="11.125" style="248" customWidth="1"/>
    <col min="4627" max="4862" width="9.125" style="248"/>
    <col min="4863" max="4863" width="1.375" style="248" customWidth="1"/>
    <col min="4864" max="4864" width="17.625" style="248" customWidth="1"/>
    <col min="4865" max="4865" width="16.375" style="248" customWidth="1"/>
    <col min="4866" max="4866" width="8" style="248" customWidth="1"/>
    <col min="4867" max="4867" width="13.125" style="248" customWidth="1"/>
    <col min="4868" max="4868" width="15.375" style="248" customWidth="1"/>
    <col min="4869" max="4869" width="30" style="248" customWidth="1"/>
    <col min="4870" max="4870" width="9.375" style="248" customWidth="1"/>
    <col min="4871" max="4873" width="14.75" style="248" customWidth="1"/>
    <col min="4874" max="4874" width="4.375" style="248" customWidth="1"/>
    <col min="4875" max="4875" width="2.375" style="248" customWidth="1"/>
    <col min="4876" max="4876" width="7" style="248" customWidth="1"/>
    <col min="4877" max="4877" width="7.375" style="248" customWidth="1"/>
    <col min="4878" max="4879" width="12" style="248" customWidth="1"/>
    <col min="4880" max="4881" width="9.125" style="248"/>
    <col min="4882" max="4882" width="11.125" style="248" customWidth="1"/>
    <col min="4883" max="5118" width="9.125" style="248"/>
    <col min="5119" max="5119" width="1.375" style="248" customWidth="1"/>
    <col min="5120" max="5120" width="17.625" style="248" customWidth="1"/>
    <col min="5121" max="5121" width="16.375" style="248" customWidth="1"/>
    <col min="5122" max="5122" width="8" style="248" customWidth="1"/>
    <col min="5123" max="5123" width="13.125" style="248" customWidth="1"/>
    <col min="5124" max="5124" width="15.375" style="248" customWidth="1"/>
    <col min="5125" max="5125" width="30" style="248" customWidth="1"/>
    <col min="5126" max="5126" width="9.375" style="248" customWidth="1"/>
    <col min="5127" max="5129" width="14.75" style="248" customWidth="1"/>
    <col min="5130" max="5130" width="4.375" style="248" customWidth="1"/>
    <col min="5131" max="5131" width="2.375" style="248" customWidth="1"/>
    <col min="5132" max="5132" width="7" style="248" customWidth="1"/>
    <col min="5133" max="5133" width="7.375" style="248" customWidth="1"/>
    <col min="5134" max="5135" width="12" style="248" customWidth="1"/>
    <col min="5136" max="5137" width="9.125" style="248"/>
    <col min="5138" max="5138" width="11.125" style="248" customWidth="1"/>
    <col min="5139" max="5374" width="9.125" style="248"/>
    <col min="5375" max="5375" width="1.375" style="248" customWidth="1"/>
    <col min="5376" max="5376" width="17.625" style="248" customWidth="1"/>
    <col min="5377" max="5377" width="16.375" style="248" customWidth="1"/>
    <col min="5378" max="5378" width="8" style="248" customWidth="1"/>
    <col min="5379" max="5379" width="13.125" style="248" customWidth="1"/>
    <col min="5380" max="5380" width="15.375" style="248" customWidth="1"/>
    <col min="5381" max="5381" width="30" style="248" customWidth="1"/>
    <col min="5382" max="5382" width="9.375" style="248" customWidth="1"/>
    <col min="5383" max="5385" width="14.75" style="248" customWidth="1"/>
    <col min="5386" max="5386" width="4.375" style="248" customWidth="1"/>
    <col min="5387" max="5387" width="2.375" style="248" customWidth="1"/>
    <col min="5388" max="5388" width="7" style="248" customWidth="1"/>
    <col min="5389" max="5389" width="7.375" style="248" customWidth="1"/>
    <col min="5390" max="5391" width="12" style="248" customWidth="1"/>
    <col min="5392" max="5393" width="9.125" style="248"/>
    <col min="5394" max="5394" width="11.125" style="248" customWidth="1"/>
    <col min="5395" max="5630" width="9.125" style="248"/>
    <col min="5631" max="5631" width="1.375" style="248" customWidth="1"/>
    <col min="5632" max="5632" width="17.625" style="248" customWidth="1"/>
    <col min="5633" max="5633" width="16.375" style="248" customWidth="1"/>
    <col min="5634" max="5634" width="8" style="248" customWidth="1"/>
    <col min="5635" max="5635" width="13.125" style="248" customWidth="1"/>
    <col min="5636" max="5636" width="15.375" style="248" customWidth="1"/>
    <col min="5637" max="5637" width="30" style="248" customWidth="1"/>
    <col min="5638" max="5638" width="9.375" style="248" customWidth="1"/>
    <col min="5639" max="5641" width="14.75" style="248" customWidth="1"/>
    <col min="5642" max="5642" width="4.375" style="248" customWidth="1"/>
    <col min="5643" max="5643" width="2.375" style="248" customWidth="1"/>
    <col min="5644" max="5644" width="7" style="248" customWidth="1"/>
    <col min="5645" max="5645" width="7.375" style="248" customWidth="1"/>
    <col min="5646" max="5647" width="12" style="248" customWidth="1"/>
    <col min="5648" max="5649" width="9.125" style="248"/>
    <col min="5650" max="5650" width="11.125" style="248" customWidth="1"/>
    <col min="5651" max="5886" width="9.125" style="248"/>
    <col min="5887" max="5887" width="1.375" style="248" customWidth="1"/>
    <col min="5888" max="5888" width="17.625" style="248" customWidth="1"/>
    <col min="5889" max="5889" width="16.375" style="248" customWidth="1"/>
    <col min="5890" max="5890" width="8" style="248" customWidth="1"/>
    <col min="5891" max="5891" width="13.125" style="248" customWidth="1"/>
    <col min="5892" max="5892" width="15.375" style="248" customWidth="1"/>
    <col min="5893" max="5893" width="30" style="248" customWidth="1"/>
    <col min="5894" max="5894" width="9.375" style="248" customWidth="1"/>
    <col min="5895" max="5897" width="14.75" style="248" customWidth="1"/>
    <col min="5898" max="5898" width="4.375" style="248" customWidth="1"/>
    <col min="5899" max="5899" width="2.375" style="248" customWidth="1"/>
    <col min="5900" max="5900" width="7" style="248" customWidth="1"/>
    <col min="5901" max="5901" width="7.375" style="248" customWidth="1"/>
    <col min="5902" max="5903" width="12" style="248" customWidth="1"/>
    <col min="5904" max="5905" width="9.125" style="248"/>
    <col min="5906" max="5906" width="11.125" style="248" customWidth="1"/>
    <col min="5907" max="6142" width="9.125" style="248"/>
    <col min="6143" max="6143" width="1.375" style="248" customWidth="1"/>
    <col min="6144" max="6144" width="17.625" style="248" customWidth="1"/>
    <col min="6145" max="6145" width="16.375" style="248" customWidth="1"/>
    <col min="6146" max="6146" width="8" style="248" customWidth="1"/>
    <col min="6147" max="6147" width="13.125" style="248" customWidth="1"/>
    <col min="6148" max="6148" width="15.375" style="248" customWidth="1"/>
    <col min="6149" max="6149" width="30" style="248" customWidth="1"/>
    <col min="6150" max="6150" width="9.375" style="248" customWidth="1"/>
    <col min="6151" max="6153" width="14.75" style="248" customWidth="1"/>
    <col min="6154" max="6154" width="4.375" style="248" customWidth="1"/>
    <col min="6155" max="6155" width="2.375" style="248" customWidth="1"/>
    <col min="6156" max="6156" width="7" style="248" customWidth="1"/>
    <col min="6157" max="6157" width="7.375" style="248" customWidth="1"/>
    <col min="6158" max="6159" width="12" style="248" customWidth="1"/>
    <col min="6160" max="6161" width="9.125" style="248"/>
    <col min="6162" max="6162" width="11.125" style="248" customWidth="1"/>
    <col min="6163" max="6398" width="9.125" style="248"/>
    <col min="6399" max="6399" width="1.375" style="248" customWidth="1"/>
    <col min="6400" max="6400" width="17.625" style="248" customWidth="1"/>
    <col min="6401" max="6401" width="16.375" style="248" customWidth="1"/>
    <col min="6402" max="6402" width="8" style="248" customWidth="1"/>
    <col min="6403" max="6403" width="13.125" style="248" customWidth="1"/>
    <col min="6404" max="6404" width="15.375" style="248" customWidth="1"/>
    <col min="6405" max="6405" width="30" style="248" customWidth="1"/>
    <col min="6406" max="6406" width="9.375" style="248" customWidth="1"/>
    <col min="6407" max="6409" width="14.75" style="248" customWidth="1"/>
    <col min="6410" max="6410" width="4.375" style="248" customWidth="1"/>
    <col min="6411" max="6411" width="2.375" style="248" customWidth="1"/>
    <col min="6412" max="6412" width="7" style="248" customWidth="1"/>
    <col min="6413" max="6413" width="7.375" style="248" customWidth="1"/>
    <col min="6414" max="6415" width="12" style="248" customWidth="1"/>
    <col min="6416" max="6417" width="9.125" style="248"/>
    <col min="6418" max="6418" width="11.125" style="248" customWidth="1"/>
    <col min="6419" max="6654" width="9.125" style="248"/>
    <col min="6655" max="6655" width="1.375" style="248" customWidth="1"/>
    <col min="6656" max="6656" width="17.625" style="248" customWidth="1"/>
    <col min="6657" max="6657" width="16.375" style="248" customWidth="1"/>
    <col min="6658" max="6658" width="8" style="248" customWidth="1"/>
    <col min="6659" max="6659" width="13.125" style="248" customWidth="1"/>
    <col min="6660" max="6660" width="15.375" style="248" customWidth="1"/>
    <col min="6661" max="6661" width="30" style="248" customWidth="1"/>
    <col min="6662" max="6662" width="9.375" style="248" customWidth="1"/>
    <col min="6663" max="6665" width="14.75" style="248" customWidth="1"/>
    <col min="6666" max="6666" width="4.375" style="248" customWidth="1"/>
    <col min="6667" max="6667" width="2.375" style="248" customWidth="1"/>
    <col min="6668" max="6668" width="7" style="248" customWidth="1"/>
    <col min="6669" max="6669" width="7.375" style="248" customWidth="1"/>
    <col min="6670" max="6671" width="12" style="248" customWidth="1"/>
    <col min="6672" max="6673" width="9.125" style="248"/>
    <col min="6674" max="6674" width="11.125" style="248" customWidth="1"/>
    <col min="6675" max="6910" width="9.125" style="248"/>
    <col min="6911" max="6911" width="1.375" style="248" customWidth="1"/>
    <col min="6912" max="6912" width="17.625" style="248" customWidth="1"/>
    <col min="6913" max="6913" width="16.375" style="248" customWidth="1"/>
    <col min="6914" max="6914" width="8" style="248" customWidth="1"/>
    <col min="6915" max="6915" width="13.125" style="248" customWidth="1"/>
    <col min="6916" max="6916" width="15.375" style="248" customWidth="1"/>
    <col min="6917" max="6917" width="30" style="248" customWidth="1"/>
    <col min="6918" max="6918" width="9.375" style="248" customWidth="1"/>
    <col min="6919" max="6921" width="14.75" style="248" customWidth="1"/>
    <col min="6922" max="6922" width="4.375" style="248" customWidth="1"/>
    <col min="6923" max="6923" width="2.375" style="248" customWidth="1"/>
    <col min="6924" max="6924" width="7" style="248" customWidth="1"/>
    <col min="6925" max="6925" width="7.375" style="248" customWidth="1"/>
    <col min="6926" max="6927" width="12" style="248" customWidth="1"/>
    <col min="6928" max="6929" width="9.125" style="248"/>
    <col min="6930" max="6930" width="11.125" style="248" customWidth="1"/>
    <col min="6931" max="7166" width="9.125" style="248"/>
    <col min="7167" max="7167" width="1.375" style="248" customWidth="1"/>
    <col min="7168" max="7168" width="17.625" style="248" customWidth="1"/>
    <col min="7169" max="7169" width="16.375" style="248" customWidth="1"/>
    <col min="7170" max="7170" width="8" style="248" customWidth="1"/>
    <col min="7171" max="7171" width="13.125" style="248" customWidth="1"/>
    <col min="7172" max="7172" width="15.375" style="248" customWidth="1"/>
    <col min="7173" max="7173" width="30" style="248" customWidth="1"/>
    <col min="7174" max="7174" width="9.375" style="248" customWidth="1"/>
    <col min="7175" max="7177" width="14.75" style="248" customWidth="1"/>
    <col min="7178" max="7178" width="4.375" style="248" customWidth="1"/>
    <col min="7179" max="7179" width="2.375" style="248" customWidth="1"/>
    <col min="7180" max="7180" width="7" style="248" customWidth="1"/>
    <col min="7181" max="7181" width="7.375" style="248" customWidth="1"/>
    <col min="7182" max="7183" width="12" style="248" customWidth="1"/>
    <col min="7184" max="7185" width="9.125" style="248"/>
    <col min="7186" max="7186" width="11.125" style="248" customWidth="1"/>
    <col min="7187" max="7422" width="9.125" style="248"/>
    <col min="7423" max="7423" width="1.375" style="248" customWidth="1"/>
    <col min="7424" max="7424" width="17.625" style="248" customWidth="1"/>
    <col min="7425" max="7425" width="16.375" style="248" customWidth="1"/>
    <col min="7426" max="7426" width="8" style="248" customWidth="1"/>
    <col min="7427" max="7427" width="13.125" style="248" customWidth="1"/>
    <col min="7428" max="7428" width="15.375" style="248" customWidth="1"/>
    <col min="7429" max="7429" width="30" style="248" customWidth="1"/>
    <col min="7430" max="7430" width="9.375" style="248" customWidth="1"/>
    <col min="7431" max="7433" width="14.75" style="248" customWidth="1"/>
    <col min="7434" max="7434" width="4.375" style="248" customWidth="1"/>
    <col min="7435" max="7435" width="2.375" style="248" customWidth="1"/>
    <col min="7436" max="7436" width="7" style="248" customWidth="1"/>
    <col min="7437" max="7437" width="7.375" style="248" customWidth="1"/>
    <col min="7438" max="7439" width="12" style="248" customWidth="1"/>
    <col min="7440" max="7441" width="9.125" style="248"/>
    <col min="7442" max="7442" width="11.125" style="248" customWidth="1"/>
    <col min="7443" max="7678" width="9.125" style="248"/>
    <col min="7679" max="7679" width="1.375" style="248" customWidth="1"/>
    <col min="7680" max="7680" width="17.625" style="248" customWidth="1"/>
    <col min="7681" max="7681" width="16.375" style="248" customWidth="1"/>
    <col min="7682" max="7682" width="8" style="248" customWidth="1"/>
    <col min="7683" max="7683" width="13.125" style="248" customWidth="1"/>
    <col min="7684" max="7684" width="15.375" style="248" customWidth="1"/>
    <col min="7685" max="7685" width="30" style="248" customWidth="1"/>
    <col min="7686" max="7686" width="9.375" style="248" customWidth="1"/>
    <col min="7687" max="7689" width="14.75" style="248" customWidth="1"/>
    <col min="7690" max="7690" width="4.375" style="248" customWidth="1"/>
    <col min="7691" max="7691" width="2.375" style="248" customWidth="1"/>
    <col min="7692" max="7692" width="7" style="248" customWidth="1"/>
    <col min="7693" max="7693" width="7.375" style="248" customWidth="1"/>
    <col min="7694" max="7695" width="12" style="248" customWidth="1"/>
    <col min="7696" max="7697" width="9.125" style="248"/>
    <col min="7698" max="7698" width="11.125" style="248" customWidth="1"/>
    <col min="7699" max="7934" width="9.125" style="248"/>
    <col min="7935" max="7935" width="1.375" style="248" customWidth="1"/>
    <col min="7936" max="7936" width="17.625" style="248" customWidth="1"/>
    <col min="7937" max="7937" width="16.375" style="248" customWidth="1"/>
    <col min="7938" max="7938" width="8" style="248" customWidth="1"/>
    <col min="7939" max="7939" width="13.125" style="248" customWidth="1"/>
    <col min="7940" max="7940" width="15.375" style="248" customWidth="1"/>
    <col min="7941" max="7941" width="30" style="248" customWidth="1"/>
    <col min="7942" max="7942" width="9.375" style="248" customWidth="1"/>
    <col min="7943" max="7945" width="14.75" style="248" customWidth="1"/>
    <col min="7946" max="7946" width="4.375" style="248" customWidth="1"/>
    <col min="7947" max="7947" width="2.375" style="248" customWidth="1"/>
    <col min="7948" max="7948" width="7" style="248" customWidth="1"/>
    <col min="7949" max="7949" width="7.375" style="248" customWidth="1"/>
    <col min="7950" max="7951" width="12" style="248" customWidth="1"/>
    <col min="7952" max="7953" width="9.125" style="248"/>
    <col min="7954" max="7954" width="11.125" style="248" customWidth="1"/>
    <col min="7955" max="8190" width="9.125" style="248"/>
    <col min="8191" max="8191" width="1.375" style="248" customWidth="1"/>
    <col min="8192" max="8192" width="17.625" style="248" customWidth="1"/>
    <col min="8193" max="8193" width="16.375" style="248" customWidth="1"/>
    <col min="8194" max="8194" width="8" style="248" customWidth="1"/>
    <col min="8195" max="8195" width="13.125" style="248" customWidth="1"/>
    <col min="8196" max="8196" width="15.375" style="248" customWidth="1"/>
    <col min="8197" max="8197" width="30" style="248" customWidth="1"/>
    <col min="8198" max="8198" width="9.375" style="248" customWidth="1"/>
    <col min="8199" max="8201" width="14.75" style="248" customWidth="1"/>
    <col min="8202" max="8202" width="4.375" style="248" customWidth="1"/>
    <col min="8203" max="8203" width="2.375" style="248" customWidth="1"/>
    <col min="8204" max="8204" width="7" style="248" customWidth="1"/>
    <col min="8205" max="8205" width="7.375" style="248" customWidth="1"/>
    <col min="8206" max="8207" width="12" style="248" customWidth="1"/>
    <col min="8208" max="8209" width="9.125" style="248"/>
    <col min="8210" max="8210" width="11.125" style="248" customWidth="1"/>
    <col min="8211" max="8446" width="9.125" style="248"/>
    <col min="8447" max="8447" width="1.375" style="248" customWidth="1"/>
    <col min="8448" max="8448" width="17.625" style="248" customWidth="1"/>
    <col min="8449" max="8449" width="16.375" style="248" customWidth="1"/>
    <col min="8450" max="8450" width="8" style="248" customWidth="1"/>
    <col min="8451" max="8451" width="13.125" style="248" customWidth="1"/>
    <col min="8452" max="8452" width="15.375" style="248" customWidth="1"/>
    <col min="8453" max="8453" width="30" style="248" customWidth="1"/>
    <col min="8454" max="8454" width="9.375" style="248" customWidth="1"/>
    <col min="8455" max="8457" width="14.75" style="248" customWidth="1"/>
    <col min="8458" max="8458" width="4.375" style="248" customWidth="1"/>
    <col min="8459" max="8459" width="2.375" style="248" customWidth="1"/>
    <col min="8460" max="8460" width="7" style="248" customWidth="1"/>
    <col min="8461" max="8461" width="7.375" style="248" customWidth="1"/>
    <col min="8462" max="8463" width="12" style="248" customWidth="1"/>
    <col min="8464" max="8465" width="9.125" style="248"/>
    <col min="8466" max="8466" width="11.125" style="248" customWidth="1"/>
    <col min="8467" max="8702" width="9.125" style="248"/>
    <col min="8703" max="8703" width="1.375" style="248" customWidth="1"/>
    <col min="8704" max="8704" width="17.625" style="248" customWidth="1"/>
    <col min="8705" max="8705" width="16.375" style="248" customWidth="1"/>
    <col min="8706" max="8706" width="8" style="248" customWidth="1"/>
    <col min="8707" max="8707" width="13.125" style="248" customWidth="1"/>
    <col min="8708" max="8708" width="15.375" style="248" customWidth="1"/>
    <col min="8709" max="8709" width="30" style="248" customWidth="1"/>
    <col min="8710" max="8710" width="9.375" style="248" customWidth="1"/>
    <col min="8711" max="8713" width="14.75" style="248" customWidth="1"/>
    <col min="8714" max="8714" width="4.375" style="248" customWidth="1"/>
    <col min="8715" max="8715" width="2.375" style="248" customWidth="1"/>
    <col min="8716" max="8716" width="7" style="248" customWidth="1"/>
    <col min="8717" max="8717" width="7.375" style="248" customWidth="1"/>
    <col min="8718" max="8719" width="12" style="248" customWidth="1"/>
    <col min="8720" max="8721" width="9.125" style="248"/>
    <col min="8722" max="8722" width="11.125" style="248" customWidth="1"/>
    <col min="8723" max="8958" width="9.125" style="248"/>
    <col min="8959" max="8959" width="1.375" style="248" customWidth="1"/>
    <col min="8960" max="8960" width="17.625" style="248" customWidth="1"/>
    <col min="8961" max="8961" width="16.375" style="248" customWidth="1"/>
    <col min="8962" max="8962" width="8" style="248" customWidth="1"/>
    <col min="8963" max="8963" width="13.125" style="248" customWidth="1"/>
    <col min="8964" max="8964" width="15.375" style="248" customWidth="1"/>
    <col min="8965" max="8965" width="30" style="248" customWidth="1"/>
    <col min="8966" max="8966" width="9.375" style="248" customWidth="1"/>
    <col min="8967" max="8969" width="14.75" style="248" customWidth="1"/>
    <col min="8970" max="8970" width="4.375" style="248" customWidth="1"/>
    <col min="8971" max="8971" width="2.375" style="248" customWidth="1"/>
    <col min="8972" max="8972" width="7" style="248" customWidth="1"/>
    <col min="8973" max="8973" width="7.375" style="248" customWidth="1"/>
    <col min="8974" max="8975" width="12" style="248" customWidth="1"/>
    <col min="8976" max="8977" width="9.125" style="248"/>
    <col min="8978" max="8978" width="11.125" style="248" customWidth="1"/>
    <col min="8979" max="9214" width="9.125" style="248"/>
    <col min="9215" max="9215" width="1.375" style="248" customWidth="1"/>
    <col min="9216" max="9216" width="17.625" style="248" customWidth="1"/>
    <col min="9217" max="9217" width="16.375" style="248" customWidth="1"/>
    <col min="9218" max="9218" width="8" style="248" customWidth="1"/>
    <col min="9219" max="9219" width="13.125" style="248" customWidth="1"/>
    <col min="9220" max="9220" width="15.375" style="248" customWidth="1"/>
    <col min="9221" max="9221" width="30" style="248" customWidth="1"/>
    <col min="9222" max="9222" width="9.375" style="248" customWidth="1"/>
    <col min="9223" max="9225" width="14.75" style="248" customWidth="1"/>
    <col min="9226" max="9226" width="4.375" style="248" customWidth="1"/>
    <col min="9227" max="9227" width="2.375" style="248" customWidth="1"/>
    <col min="9228" max="9228" width="7" style="248" customWidth="1"/>
    <col min="9229" max="9229" width="7.375" style="248" customWidth="1"/>
    <col min="9230" max="9231" width="12" style="248" customWidth="1"/>
    <col min="9232" max="9233" width="9.125" style="248"/>
    <col min="9234" max="9234" width="11.125" style="248" customWidth="1"/>
    <col min="9235" max="9470" width="9.125" style="248"/>
    <col min="9471" max="9471" width="1.375" style="248" customWidth="1"/>
    <col min="9472" max="9472" width="17.625" style="248" customWidth="1"/>
    <col min="9473" max="9473" width="16.375" style="248" customWidth="1"/>
    <col min="9474" max="9474" width="8" style="248" customWidth="1"/>
    <col min="9475" max="9475" width="13.125" style="248" customWidth="1"/>
    <col min="9476" max="9476" width="15.375" style="248" customWidth="1"/>
    <col min="9477" max="9477" width="30" style="248" customWidth="1"/>
    <col min="9478" max="9478" width="9.375" style="248" customWidth="1"/>
    <col min="9479" max="9481" width="14.75" style="248" customWidth="1"/>
    <col min="9482" max="9482" width="4.375" style="248" customWidth="1"/>
    <col min="9483" max="9483" width="2.375" style="248" customWidth="1"/>
    <col min="9484" max="9484" width="7" style="248" customWidth="1"/>
    <col min="9485" max="9485" width="7.375" style="248" customWidth="1"/>
    <col min="9486" max="9487" width="12" style="248" customWidth="1"/>
    <col min="9488" max="9489" width="9.125" style="248"/>
    <col min="9490" max="9490" width="11.125" style="248" customWidth="1"/>
    <col min="9491" max="9726" width="9.125" style="248"/>
    <col min="9727" max="9727" width="1.375" style="248" customWidth="1"/>
    <col min="9728" max="9728" width="17.625" style="248" customWidth="1"/>
    <col min="9729" max="9729" width="16.375" style="248" customWidth="1"/>
    <col min="9730" max="9730" width="8" style="248" customWidth="1"/>
    <col min="9731" max="9731" width="13.125" style="248" customWidth="1"/>
    <col min="9732" max="9732" width="15.375" style="248" customWidth="1"/>
    <col min="9733" max="9733" width="30" style="248" customWidth="1"/>
    <col min="9734" max="9734" width="9.375" style="248" customWidth="1"/>
    <col min="9735" max="9737" width="14.75" style="248" customWidth="1"/>
    <col min="9738" max="9738" width="4.375" style="248" customWidth="1"/>
    <col min="9739" max="9739" width="2.375" style="248" customWidth="1"/>
    <col min="9740" max="9740" width="7" style="248" customWidth="1"/>
    <col min="9741" max="9741" width="7.375" style="248" customWidth="1"/>
    <col min="9742" max="9743" width="12" style="248" customWidth="1"/>
    <col min="9744" max="9745" width="9.125" style="248"/>
    <col min="9746" max="9746" width="11.125" style="248" customWidth="1"/>
    <col min="9747" max="9982" width="9.125" style="248"/>
    <col min="9983" max="9983" width="1.375" style="248" customWidth="1"/>
    <col min="9984" max="9984" width="17.625" style="248" customWidth="1"/>
    <col min="9985" max="9985" width="16.375" style="248" customWidth="1"/>
    <col min="9986" max="9986" width="8" style="248" customWidth="1"/>
    <col min="9987" max="9987" width="13.125" style="248" customWidth="1"/>
    <col min="9988" max="9988" width="15.375" style="248" customWidth="1"/>
    <col min="9989" max="9989" width="30" style="248" customWidth="1"/>
    <col min="9990" max="9990" width="9.375" style="248" customWidth="1"/>
    <col min="9991" max="9993" width="14.75" style="248" customWidth="1"/>
    <col min="9994" max="9994" width="4.375" style="248" customWidth="1"/>
    <col min="9995" max="9995" width="2.375" style="248" customWidth="1"/>
    <col min="9996" max="9996" width="7" style="248" customWidth="1"/>
    <col min="9997" max="9997" width="7.375" style="248" customWidth="1"/>
    <col min="9998" max="9999" width="12" style="248" customWidth="1"/>
    <col min="10000" max="10001" width="9.125" style="248"/>
    <col min="10002" max="10002" width="11.125" style="248" customWidth="1"/>
    <col min="10003" max="10238" width="9.125" style="248"/>
    <col min="10239" max="10239" width="1.375" style="248" customWidth="1"/>
    <col min="10240" max="10240" width="17.625" style="248" customWidth="1"/>
    <col min="10241" max="10241" width="16.375" style="248" customWidth="1"/>
    <col min="10242" max="10242" width="8" style="248" customWidth="1"/>
    <col min="10243" max="10243" width="13.125" style="248" customWidth="1"/>
    <col min="10244" max="10244" width="15.375" style="248" customWidth="1"/>
    <col min="10245" max="10245" width="30" style="248" customWidth="1"/>
    <col min="10246" max="10246" width="9.375" style="248" customWidth="1"/>
    <col min="10247" max="10249" width="14.75" style="248" customWidth="1"/>
    <col min="10250" max="10250" width="4.375" style="248" customWidth="1"/>
    <col min="10251" max="10251" width="2.375" style="248" customWidth="1"/>
    <col min="10252" max="10252" width="7" style="248" customWidth="1"/>
    <col min="10253" max="10253" width="7.375" style="248" customWidth="1"/>
    <col min="10254" max="10255" width="12" style="248" customWidth="1"/>
    <col min="10256" max="10257" width="9.125" style="248"/>
    <col min="10258" max="10258" width="11.125" style="248" customWidth="1"/>
    <col min="10259" max="10494" width="9.125" style="248"/>
    <col min="10495" max="10495" width="1.375" style="248" customWidth="1"/>
    <col min="10496" max="10496" width="17.625" style="248" customWidth="1"/>
    <col min="10497" max="10497" width="16.375" style="248" customWidth="1"/>
    <col min="10498" max="10498" width="8" style="248" customWidth="1"/>
    <col min="10499" max="10499" width="13.125" style="248" customWidth="1"/>
    <col min="10500" max="10500" width="15.375" style="248" customWidth="1"/>
    <col min="10501" max="10501" width="30" style="248" customWidth="1"/>
    <col min="10502" max="10502" width="9.375" style="248" customWidth="1"/>
    <col min="10503" max="10505" width="14.75" style="248" customWidth="1"/>
    <col min="10506" max="10506" width="4.375" style="248" customWidth="1"/>
    <col min="10507" max="10507" width="2.375" style="248" customWidth="1"/>
    <col min="10508" max="10508" width="7" style="248" customWidth="1"/>
    <col min="10509" max="10509" width="7.375" style="248" customWidth="1"/>
    <col min="10510" max="10511" width="12" style="248" customWidth="1"/>
    <col min="10512" max="10513" width="9.125" style="248"/>
    <col min="10514" max="10514" width="11.125" style="248" customWidth="1"/>
    <col min="10515" max="10750" width="9.125" style="248"/>
    <col min="10751" max="10751" width="1.375" style="248" customWidth="1"/>
    <col min="10752" max="10752" width="17.625" style="248" customWidth="1"/>
    <col min="10753" max="10753" width="16.375" style="248" customWidth="1"/>
    <col min="10754" max="10754" width="8" style="248" customWidth="1"/>
    <col min="10755" max="10755" width="13.125" style="248" customWidth="1"/>
    <col min="10756" max="10756" width="15.375" style="248" customWidth="1"/>
    <col min="10757" max="10757" width="30" style="248" customWidth="1"/>
    <col min="10758" max="10758" width="9.375" style="248" customWidth="1"/>
    <col min="10759" max="10761" width="14.75" style="248" customWidth="1"/>
    <col min="10762" max="10762" width="4.375" style="248" customWidth="1"/>
    <col min="10763" max="10763" width="2.375" style="248" customWidth="1"/>
    <col min="10764" max="10764" width="7" style="248" customWidth="1"/>
    <col min="10765" max="10765" width="7.375" style="248" customWidth="1"/>
    <col min="10766" max="10767" width="12" style="248" customWidth="1"/>
    <col min="10768" max="10769" width="9.125" style="248"/>
    <col min="10770" max="10770" width="11.125" style="248" customWidth="1"/>
    <col min="10771" max="11006" width="9.125" style="248"/>
    <col min="11007" max="11007" width="1.375" style="248" customWidth="1"/>
    <col min="11008" max="11008" width="17.625" style="248" customWidth="1"/>
    <col min="11009" max="11009" width="16.375" style="248" customWidth="1"/>
    <col min="11010" max="11010" width="8" style="248" customWidth="1"/>
    <col min="11011" max="11011" width="13.125" style="248" customWidth="1"/>
    <col min="11012" max="11012" width="15.375" style="248" customWidth="1"/>
    <col min="11013" max="11013" width="30" style="248" customWidth="1"/>
    <col min="11014" max="11014" width="9.375" style="248" customWidth="1"/>
    <col min="11015" max="11017" width="14.75" style="248" customWidth="1"/>
    <col min="11018" max="11018" width="4.375" style="248" customWidth="1"/>
    <col min="11019" max="11019" width="2.375" style="248" customWidth="1"/>
    <col min="11020" max="11020" width="7" style="248" customWidth="1"/>
    <col min="11021" max="11021" width="7.375" style="248" customWidth="1"/>
    <col min="11022" max="11023" width="12" style="248" customWidth="1"/>
    <col min="11024" max="11025" width="9.125" style="248"/>
    <col min="11026" max="11026" width="11.125" style="248" customWidth="1"/>
    <col min="11027" max="11262" width="9.125" style="248"/>
    <col min="11263" max="11263" width="1.375" style="248" customWidth="1"/>
    <col min="11264" max="11264" width="17.625" style="248" customWidth="1"/>
    <col min="11265" max="11265" width="16.375" style="248" customWidth="1"/>
    <col min="11266" max="11266" width="8" style="248" customWidth="1"/>
    <col min="11267" max="11267" width="13.125" style="248" customWidth="1"/>
    <col min="11268" max="11268" width="15.375" style="248" customWidth="1"/>
    <col min="11269" max="11269" width="30" style="248" customWidth="1"/>
    <col min="11270" max="11270" width="9.375" style="248" customWidth="1"/>
    <col min="11271" max="11273" width="14.75" style="248" customWidth="1"/>
    <col min="11274" max="11274" width="4.375" style="248" customWidth="1"/>
    <col min="11275" max="11275" width="2.375" style="248" customWidth="1"/>
    <col min="11276" max="11276" width="7" style="248" customWidth="1"/>
    <col min="11277" max="11277" width="7.375" style="248" customWidth="1"/>
    <col min="11278" max="11279" width="12" style="248" customWidth="1"/>
    <col min="11280" max="11281" width="9.125" style="248"/>
    <col min="11282" max="11282" width="11.125" style="248" customWidth="1"/>
    <col min="11283" max="11518" width="9.125" style="248"/>
    <col min="11519" max="11519" width="1.375" style="248" customWidth="1"/>
    <col min="11520" max="11520" width="17.625" style="248" customWidth="1"/>
    <col min="11521" max="11521" width="16.375" style="248" customWidth="1"/>
    <col min="11522" max="11522" width="8" style="248" customWidth="1"/>
    <col min="11523" max="11523" width="13.125" style="248" customWidth="1"/>
    <col min="11524" max="11524" width="15.375" style="248" customWidth="1"/>
    <col min="11525" max="11525" width="30" style="248" customWidth="1"/>
    <col min="11526" max="11526" width="9.375" style="248" customWidth="1"/>
    <col min="11527" max="11529" width="14.75" style="248" customWidth="1"/>
    <col min="11530" max="11530" width="4.375" style="248" customWidth="1"/>
    <col min="11531" max="11531" width="2.375" style="248" customWidth="1"/>
    <col min="11532" max="11532" width="7" style="248" customWidth="1"/>
    <col min="11533" max="11533" width="7.375" style="248" customWidth="1"/>
    <col min="11534" max="11535" width="12" style="248" customWidth="1"/>
    <col min="11536" max="11537" width="9.125" style="248"/>
    <col min="11538" max="11538" width="11.125" style="248" customWidth="1"/>
    <col min="11539" max="11774" width="9.125" style="248"/>
    <col min="11775" max="11775" width="1.375" style="248" customWidth="1"/>
    <col min="11776" max="11776" width="17.625" style="248" customWidth="1"/>
    <col min="11777" max="11777" width="16.375" style="248" customWidth="1"/>
    <col min="11778" max="11778" width="8" style="248" customWidth="1"/>
    <col min="11779" max="11779" width="13.125" style="248" customWidth="1"/>
    <col min="11780" max="11780" width="15.375" style="248" customWidth="1"/>
    <col min="11781" max="11781" width="30" style="248" customWidth="1"/>
    <col min="11782" max="11782" width="9.375" style="248" customWidth="1"/>
    <col min="11783" max="11785" width="14.75" style="248" customWidth="1"/>
    <col min="11786" max="11786" width="4.375" style="248" customWidth="1"/>
    <col min="11787" max="11787" width="2.375" style="248" customWidth="1"/>
    <col min="11788" max="11788" width="7" style="248" customWidth="1"/>
    <col min="11789" max="11789" width="7.375" style="248" customWidth="1"/>
    <col min="11790" max="11791" width="12" style="248" customWidth="1"/>
    <col min="11792" max="11793" width="9.125" style="248"/>
    <col min="11794" max="11794" width="11.125" style="248" customWidth="1"/>
    <col min="11795" max="12030" width="9.125" style="248"/>
    <col min="12031" max="12031" width="1.375" style="248" customWidth="1"/>
    <col min="12032" max="12032" width="17.625" style="248" customWidth="1"/>
    <col min="12033" max="12033" width="16.375" style="248" customWidth="1"/>
    <col min="12034" max="12034" width="8" style="248" customWidth="1"/>
    <col min="12035" max="12035" width="13.125" style="248" customWidth="1"/>
    <col min="12036" max="12036" width="15.375" style="248" customWidth="1"/>
    <col min="12037" max="12037" width="30" style="248" customWidth="1"/>
    <col min="12038" max="12038" width="9.375" style="248" customWidth="1"/>
    <col min="12039" max="12041" width="14.75" style="248" customWidth="1"/>
    <col min="12042" max="12042" width="4.375" style="248" customWidth="1"/>
    <col min="12043" max="12043" width="2.375" style="248" customWidth="1"/>
    <col min="12044" max="12044" width="7" style="248" customWidth="1"/>
    <col min="12045" max="12045" width="7.375" style="248" customWidth="1"/>
    <col min="12046" max="12047" width="12" style="248" customWidth="1"/>
    <col min="12048" max="12049" width="9.125" style="248"/>
    <col min="12050" max="12050" width="11.125" style="248" customWidth="1"/>
    <col min="12051" max="12286" width="9.125" style="248"/>
    <col min="12287" max="12287" width="1.375" style="248" customWidth="1"/>
    <col min="12288" max="12288" width="17.625" style="248" customWidth="1"/>
    <col min="12289" max="12289" width="16.375" style="248" customWidth="1"/>
    <col min="12290" max="12290" width="8" style="248" customWidth="1"/>
    <col min="12291" max="12291" width="13.125" style="248" customWidth="1"/>
    <col min="12292" max="12292" width="15.375" style="248" customWidth="1"/>
    <col min="12293" max="12293" width="30" style="248" customWidth="1"/>
    <col min="12294" max="12294" width="9.375" style="248" customWidth="1"/>
    <col min="12295" max="12297" width="14.75" style="248" customWidth="1"/>
    <col min="12298" max="12298" width="4.375" style="248" customWidth="1"/>
    <col min="12299" max="12299" width="2.375" style="248" customWidth="1"/>
    <col min="12300" max="12300" width="7" style="248" customWidth="1"/>
    <col min="12301" max="12301" width="7.375" style="248" customWidth="1"/>
    <col min="12302" max="12303" width="12" style="248" customWidth="1"/>
    <col min="12304" max="12305" width="9.125" style="248"/>
    <col min="12306" max="12306" width="11.125" style="248" customWidth="1"/>
    <col min="12307" max="12542" width="9.125" style="248"/>
    <col min="12543" max="12543" width="1.375" style="248" customWidth="1"/>
    <col min="12544" max="12544" width="17.625" style="248" customWidth="1"/>
    <col min="12545" max="12545" width="16.375" style="248" customWidth="1"/>
    <col min="12546" max="12546" width="8" style="248" customWidth="1"/>
    <col min="12547" max="12547" width="13.125" style="248" customWidth="1"/>
    <col min="12548" max="12548" width="15.375" style="248" customWidth="1"/>
    <col min="12549" max="12549" width="30" style="248" customWidth="1"/>
    <col min="12550" max="12550" width="9.375" style="248" customWidth="1"/>
    <col min="12551" max="12553" width="14.75" style="248" customWidth="1"/>
    <col min="12554" max="12554" width="4.375" style="248" customWidth="1"/>
    <col min="12555" max="12555" width="2.375" style="248" customWidth="1"/>
    <col min="12556" max="12556" width="7" style="248" customWidth="1"/>
    <col min="12557" max="12557" width="7.375" style="248" customWidth="1"/>
    <col min="12558" max="12559" width="12" style="248" customWidth="1"/>
    <col min="12560" max="12561" width="9.125" style="248"/>
    <col min="12562" max="12562" width="11.125" style="248" customWidth="1"/>
    <col min="12563" max="12798" width="9.125" style="248"/>
    <col min="12799" max="12799" width="1.375" style="248" customWidth="1"/>
    <col min="12800" max="12800" width="17.625" style="248" customWidth="1"/>
    <col min="12801" max="12801" width="16.375" style="248" customWidth="1"/>
    <col min="12802" max="12802" width="8" style="248" customWidth="1"/>
    <col min="12803" max="12803" width="13.125" style="248" customWidth="1"/>
    <col min="12804" max="12804" width="15.375" style="248" customWidth="1"/>
    <col min="12805" max="12805" width="30" style="248" customWidth="1"/>
    <col min="12806" max="12806" width="9.375" style="248" customWidth="1"/>
    <col min="12807" max="12809" width="14.75" style="248" customWidth="1"/>
    <col min="12810" max="12810" width="4.375" style="248" customWidth="1"/>
    <col min="12811" max="12811" width="2.375" style="248" customWidth="1"/>
    <col min="12812" max="12812" width="7" style="248" customWidth="1"/>
    <col min="12813" max="12813" width="7.375" style="248" customWidth="1"/>
    <col min="12814" max="12815" width="12" style="248" customWidth="1"/>
    <col min="12816" max="12817" width="9.125" style="248"/>
    <col min="12818" max="12818" width="11.125" style="248" customWidth="1"/>
    <col min="12819" max="13054" width="9.125" style="248"/>
    <col min="13055" max="13055" width="1.375" style="248" customWidth="1"/>
    <col min="13056" max="13056" width="17.625" style="248" customWidth="1"/>
    <col min="13057" max="13057" width="16.375" style="248" customWidth="1"/>
    <col min="13058" max="13058" width="8" style="248" customWidth="1"/>
    <col min="13059" max="13059" width="13.125" style="248" customWidth="1"/>
    <col min="13060" max="13060" width="15.375" style="248" customWidth="1"/>
    <col min="13061" max="13061" width="30" style="248" customWidth="1"/>
    <col min="13062" max="13062" width="9.375" style="248" customWidth="1"/>
    <col min="13063" max="13065" width="14.75" style="248" customWidth="1"/>
    <col min="13066" max="13066" width="4.375" style="248" customWidth="1"/>
    <col min="13067" max="13067" width="2.375" style="248" customWidth="1"/>
    <col min="13068" max="13068" width="7" style="248" customWidth="1"/>
    <col min="13069" max="13069" width="7.375" style="248" customWidth="1"/>
    <col min="13070" max="13071" width="12" style="248" customWidth="1"/>
    <col min="13072" max="13073" width="9.125" style="248"/>
    <col min="13074" max="13074" width="11.125" style="248" customWidth="1"/>
    <col min="13075" max="13310" width="9.125" style="248"/>
    <col min="13311" max="13311" width="1.375" style="248" customWidth="1"/>
    <col min="13312" max="13312" width="17.625" style="248" customWidth="1"/>
    <col min="13313" max="13313" width="16.375" style="248" customWidth="1"/>
    <col min="13314" max="13314" width="8" style="248" customWidth="1"/>
    <col min="13315" max="13315" width="13.125" style="248" customWidth="1"/>
    <col min="13316" max="13316" width="15.375" style="248" customWidth="1"/>
    <col min="13317" max="13317" width="30" style="248" customWidth="1"/>
    <col min="13318" max="13318" width="9.375" style="248" customWidth="1"/>
    <col min="13319" max="13321" width="14.75" style="248" customWidth="1"/>
    <col min="13322" max="13322" width="4.375" style="248" customWidth="1"/>
    <col min="13323" max="13323" width="2.375" style="248" customWidth="1"/>
    <col min="13324" max="13324" width="7" style="248" customWidth="1"/>
    <col min="13325" max="13325" width="7.375" style="248" customWidth="1"/>
    <col min="13326" max="13327" width="12" style="248" customWidth="1"/>
    <col min="13328" max="13329" width="9.125" style="248"/>
    <col min="13330" max="13330" width="11.125" style="248" customWidth="1"/>
    <col min="13331" max="13566" width="9.125" style="248"/>
    <col min="13567" max="13567" width="1.375" style="248" customWidth="1"/>
    <col min="13568" max="13568" width="17.625" style="248" customWidth="1"/>
    <col min="13569" max="13569" width="16.375" style="248" customWidth="1"/>
    <col min="13570" max="13570" width="8" style="248" customWidth="1"/>
    <col min="13571" max="13571" width="13.125" style="248" customWidth="1"/>
    <col min="13572" max="13572" width="15.375" style="248" customWidth="1"/>
    <col min="13573" max="13573" width="30" style="248" customWidth="1"/>
    <col min="13574" max="13574" width="9.375" style="248" customWidth="1"/>
    <col min="13575" max="13577" width="14.75" style="248" customWidth="1"/>
    <col min="13578" max="13578" width="4.375" style="248" customWidth="1"/>
    <col min="13579" max="13579" width="2.375" style="248" customWidth="1"/>
    <col min="13580" max="13580" width="7" style="248" customWidth="1"/>
    <col min="13581" max="13581" width="7.375" style="248" customWidth="1"/>
    <col min="13582" max="13583" width="12" style="248" customWidth="1"/>
    <col min="13584" max="13585" width="9.125" style="248"/>
    <col min="13586" max="13586" width="11.125" style="248" customWidth="1"/>
    <col min="13587" max="13822" width="9.125" style="248"/>
    <col min="13823" max="13823" width="1.375" style="248" customWidth="1"/>
    <col min="13824" max="13824" width="17.625" style="248" customWidth="1"/>
    <col min="13825" max="13825" width="16.375" style="248" customWidth="1"/>
    <col min="13826" max="13826" width="8" style="248" customWidth="1"/>
    <col min="13827" max="13827" width="13.125" style="248" customWidth="1"/>
    <col min="13828" max="13828" width="15.375" style="248" customWidth="1"/>
    <col min="13829" max="13829" width="30" style="248" customWidth="1"/>
    <col min="13830" max="13830" width="9.375" style="248" customWidth="1"/>
    <col min="13831" max="13833" width="14.75" style="248" customWidth="1"/>
    <col min="13834" max="13834" width="4.375" style="248" customWidth="1"/>
    <col min="13835" max="13835" width="2.375" style="248" customWidth="1"/>
    <col min="13836" max="13836" width="7" style="248" customWidth="1"/>
    <col min="13837" max="13837" width="7.375" style="248" customWidth="1"/>
    <col min="13838" max="13839" width="12" style="248" customWidth="1"/>
    <col min="13840" max="13841" width="9.125" style="248"/>
    <col min="13842" max="13842" width="11.125" style="248" customWidth="1"/>
    <col min="13843" max="14078" width="9.125" style="248"/>
    <col min="14079" max="14079" width="1.375" style="248" customWidth="1"/>
    <col min="14080" max="14080" width="17.625" style="248" customWidth="1"/>
    <col min="14081" max="14081" width="16.375" style="248" customWidth="1"/>
    <col min="14082" max="14082" width="8" style="248" customWidth="1"/>
    <col min="14083" max="14083" width="13.125" style="248" customWidth="1"/>
    <col min="14084" max="14084" width="15.375" style="248" customWidth="1"/>
    <col min="14085" max="14085" width="30" style="248" customWidth="1"/>
    <col min="14086" max="14086" width="9.375" style="248" customWidth="1"/>
    <col min="14087" max="14089" width="14.75" style="248" customWidth="1"/>
    <col min="14090" max="14090" width="4.375" style="248" customWidth="1"/>
    <col min="14091" max="14091" width="2.375" style="248" customWidth="1"/>
    <col min="14092" max="14092" width="7" style="248" customWidth="1"/>
    <col min="14093" max="14093" width="7.375" style="248" customWidth="1"/>
    <col min="14094" max="14095" width="12" style="248" customWidth="1"/>
    <col min="14096" max="14097" width="9.125" style="248"/>
    <col min="14098" max="14098" width="11.125" style="248" customWidth="1"/>
    <col min="14099" max="14334" width="9.125" style="248"/>
    <col min="14335" max="14335" width="1.375" style="248" customWidth="1"/>
    <col min="14336" max="14336" width="17.625" style="248" customWidth="1"/>
    <col min="14337" max="14337" width="16.375" style="248" customWidth="1"/>
    <col min="14338" max="14338" width="8" style="248" customWidth="1"/>
    <col min="14339" max="14339" width="13.125" style="248" customWidth="1"/>
    <col min="14340" max="14340" width="15.375" style="248" customWidth="1"/>
    <col min="14341" max="14341" width="30" style="248" customWidth="1"/>
    <col min="14342" max="14342" width="9.375" style="248" customWidth="1"/>
    <col min="14343" max="14345" width="14.75" style="248" customWidth="1"/>
    <col min="14346" max="14346" width="4.375" style="248" customWidth="1"/>
    <col min="14347" max="14347" width="2.375" style="248" customWidth="1"/>
    <col min="14348" max="14348" width="7" style="248" customWidth="1"/>
    <col min="14349" max="14349" width="7.375" style="248" customWidth="1"/>
    <col min="14350" max="14351" width="12" style="248" customWidth="1"/>
    <col min="14352" max="14353" width="9.125" style="248"/>
    <col min="14354" max="14354" width="11.125" style="248" customWidth="1"/>
    <col min="14355" max="14590" width="9.125" style="248"/>
    <col min="14591" max="14591" width="1.375" style="248" customWidth="1"/>
    <col min="14592" max="14592" width="17.625" style="248" customWidth="1"/>
    <col min="14593" max="14593" width="16.375" style="248" customWidth="1"/>
    <col min="14594" max="14594" width="8" style="248" customWidth="1"/>
    <col min="14595" max="14595" width="13.125" style="248" customWidth="1"/>
    <col min="14596" max="14596" width="15.375" style="248" customWidth="1"/>
    <col min="14597" max="14597" width="30" style="248" customWidth="1"/>
    <col min="14598" max="14598" width="9.375" style="248" customWidth="1"/>
    <col min="14599" max="14601" width="14.75" style="248" customWidth="1"/>
    <col min="14602" max="14602" width="4.375" style="248" customWidth="1"/>
    <col min="14603" max="14603" width="2.375" style="248" customWidth="1"/>
    <col min="14604" max="14604" width="7" style="248" customWidth="1"/>
    <col min="14605" max="14605" width="7.375" style="248" customWidth="1"/>
    <col min="14606" max="14607" width="12" style="248" customWidth="1"/>
    <col min="14608" max="14609" width="9.125" style="248"/>
    <col min="14610" max="14610" width="11.125" style="248" customWidth="1"/>
    <col min="14611" max="14846" width="9.125" style="248"/>
    <col min="14847" max="14847" width="1.375" style="248" customWidth="1"/>
    <col min="14848" max="14848" width="17.625" style="248" customWidth="1"/>
    <col min="14849" max="14849" width="16.375" style="248" customWidth="1"/>
    <col min="14850" max="14850" width="8" style="248" customWidth="1"/>
    <col min="14851" max="14851" width="13.125" style="248" customWidth="1"/>
    <col min="14852" max="14852" width="15.375" style="248" customWidth="1"/>
    <col min="14853" max="14853" width="30" style="248" customWidth="1"/>
    <col min="14854" max="14854" width="9.375" style="248" customWidth="1"/>
    <col min="14855" max="14857" width="14.75" style="248" customWidth="1"/>
    <col min="14858" max="14858" width="4.375" style="248" customWidth="1"/>
    <col min="14859" max="14859" width="2.375" style="248" customWidth="1"/>
    <col min="14860" max="14860" width="7" style="248" customWidth="1"/>
    <col min="14861" max="14861" width="7.375" style="248" customWidth="1"/>
    <col min="14862" max="14863" width="12" style="248" customWidth="1"/>
    <col min="14864" max="14865" width="9.125" style="248"/>
    <col min="14866" max="14866" width="11.125" style="248" customWidth="1"/>
    <col min="14867" max="15102" width="9.125" style="248"/>
    <col min="15103" max="15103" width="1.375" style="248" customWidth="1"/>
    <col min="15104" max="15104" width="17.625" style="248" customWidth="1"/>
    <col min="15105" max="15105" width="16.375" style="248" customWidth="1"/>
    <col min="15106" max="15106" width="8" style="248" customWidth="1"/>
    <col min="15107" max="15107" width="13.125" style="248" customWidth="1"/>
    <col min="15108" max="15108" width="15.375" style="248" customWidth="1"/>
    <col min="15109" max="15109" width="30" style="248" customWidth="1"/>
    <col min="15110" max="15110" width="9.375" style="248" customWidth="1"/>
    <col min="15111" max="15113" width="14.75" style="248" customWidth="1"/>
    <col min="15114" max="15114" width="4.375" style="248" customWidth="1"/>
    <col min="15115" max="15115" width="2.375" style="248" customWidth="1"/>
    <col min="15116" max="15116" width="7" style="248" customWidth="1"/>
    <col min="15117" max="15117" width="7.375" style="248" customWidth="1"/>
    <col min="15118" max="15119" width="12" style="248" customWidth="1"/>
    <col min="15120" max="15121" width="9.125" style="248"/>
    <col min="15122" max="15122" width="11.125" style="248" customWidth="1"/>
    <col min="15123" max="15358" width="9.125" style="248"/>
    <col min="15359" max="15359" width="1.375" style="248" customWidth="1"/>
    <col min="15360" max="15360" width="17.625" style="248" customWidth="1"/>
    <col min="15361" max="15361" width="16.375" style="248" customWidth="1"/>
    <col min="15362" max="15362" width="8" style="248" customWidth="1"/>
    <col min="15363" max="15363" width="13.125" style="248" customWidth="1"/>
    <col min="15364" max="15364" width="15.375" style="248" customWidth="1"/>
    <col min="15365" max="15365" width="30" style="248" customWidth="1"/>
    <col min="15366" max="15366" width="9.375" style="248" customWidth="1"/>
    <col min="15367" max="15369" width="14.75" style="248" customWidth="1"/>
    <col min="15370" max="15370" width="4.375" style="248" customWidth="1"/>
    <col min="15371" max="15371" width="2.375" style="248" customWidth="1"/>
    <col min="15372" max="15372" width="7" style="248" customWidth="1"/>
    <col min="15373" max="15373" width="7.375" style="248" customWidth="1"/>
    <col min="15374" max="15375" width="12" style="248" customWidth="1"/>
    <col min="15376" max="15377" width="9.125" style="248"/>
    <col min="15378" max="15378" width="11.125" style="248" customWidth="1"/>
    <col min="15379" max="15614" width="9.125" style="248"/>
    <col min="15615" max="15615" width="1.375" style="248" customWidth="1"/>
    <col min="15616" max="15616" width="17.625" style="248" customWidth="1"/>
    <col min="15617" max="15617" width="16.375" style="248" customWidth="1"/>
    <col min="15618" max="15618" width="8" style="248" customWidth="1"/>
    <col min="15619" max="15619" width="13.125" style="248" customWidth="1"/>
    <col min="15620" max="15620" width="15.375" style="248" customWidth="1"/>
    <col min="15621" max="15621" width="30" style="248" customWidth="1"/>
    <col min="15622" max="15622" width="9.375" style="248" customWidth="1"/>
    <col min="15623" max="15625" width="14.75" style="248" customWidth="1"/>
    <col min="15626" max="15626" width="4.375" style="248" customWidth="1"/>
    <col min="15627" max="15627" width="2.375" style="248" customWidth="1"/>
    <col min="15628" max="15628" width="7" style="248" customWidth="1"/>
    <col min="15629" max="15629" width="7.375" style="248" customWidth="1"/>
    <col min="15630" max="15631" width="12" style="248" customWidth="1"/>
    <col min="15632" max="15633" width="9.125" style="248"/>
    <col min="15634" max="15634" width="11.125" style="248" customWidth="1"/>
    <col min="15635" max="15870" width="9.125" style="248"/>
    <col min="15871" max="15871" width="1.375" style="248" customWidth="1"/>
    <col min="15872" max="15872" width="17.625" style="248" customWidth="1"/>
    <col min="15873" max="15873" width="16.375" style="248" customWidth="1"/>
    <col min="15874" max="15874" width="8" style="248" customWidth="1"/>
    <col min="15875" max="15875" width="13.125" style="248" customWidth="1"/>
    <col min="15876" max="15876" width="15.375" style="248" customWidth="1"/>
    <col min="15877" max="15877" width="30" style="248" customWidth="1"/>
    <col min="15878" max="15878" width="9.375" style="248" customWidth="1"/>
    <col min="15879" max="15881" width="14.75" style="248" customWidth="1"/>
    <col min="15882" max="15882" width="4.375" style="248" customWidth="1"/>
    <col min="15883" max="15883" width="2.375" style="248" customWidth="1"/>
    <col min="15884" max="15884" width="7" style="248" customWidth="1"/>
    <col min="15885" max="15885" width="7.375" style="248" customWidth="1"/>
    <col min="15886" max="15887" width="12" style="248" customWidth="1"/>
    <col min="15888" max="15889" width="9.125" style="248"/>
    <col min="15890" max="15890" width="11.125" style="248" customWidth="1"/>
    <col min="15891" max="16126" width="9.125" style="248"/>
    <col min="16127" max="16127" width="1.375" style="248" customWidth="1"/>
    <col min="16128" max="16128" width="17.625" style="248" customWidth="1"/>
    <col min="16129" max="16129" width="16.375" style="248" customWidth="1"/>
    <col min="16130" max="16130" width="8" style="248" customWidth="1"/>
    <col min="16131" max="16131" width="13.125" style="248" customWidth="1"/>
    <col min="16132" max="16132" width="15.375" style="248" customWidth="1"/>
    <col min="16133" max="16133" width="30" style="248" customWidth="1"/>
    <col min="16134" max="16134" width="9.375" style="248" customWidth="1"/>
    <col min="16135" max="16137" width="14.75" style="248" customWidth="1"/>
    <col min="16138" max="16138" width="4.375" style="248" customWidth="1"/>
    <col min="16139" max="16139" width="2.375" style="248" customWidth="1"/>
    <col min="16140" max="16140" width="7" style="248" customWidth="1"/>
    <col min="16141" max="16141" width="7.375" style="248" customWidth="1"/>
    <col min="16142" max="16143" width="12" style="248" customWidth="1"/>
    <col min="16144" max="16145" width="9.125" style="248"/>
    <col min="16146" max="16146" width="11.125" style="248" customWidth="1"/>
    <col min="16147" max="16382" width="9.125" style="248"/>
    <col min="16383" max="16384" width="9" style="248" customWidth="1"/>
  </cols>
  <sheetData>
    <row r="1" spans="2:15" ht="23.25" customHeight="1" thickBot="1">
      <c r="B1" s="590" t="s">
        <v>688</v>
      </c>
      <c r="C1" s="580"/>
      <c r="D1" s="580"/>
      <c r="E1" s="581">
        <f ca="1">NOW()</f>
        <v>45239.663322106484</v>
      </c>
    </row>
    <row r="2" spans="2:15" ht="18" customHeight="1">
      <c r="B2" s="582" t="s">
        <v>676</v>
      </c>
      <c r="C2" s="583"/>
      <c r="D2" s="584"/>
      <c r="E2" s="585"/>
    </row>
    <row r="3" spans="2:15" ht="18" customHeight="1" thickBot="1">
      <c r="B3" s="586" t="s">
        <v>666</v>
      </c>
      <c r="C3" s="587"/>
      <c r="D3" s="588"/>
      <c r="E3" s="589"/>
    </row>
    <row r="4" spans="2:15" ht="20.25" customHeight="1">
      <c r="B4" s="550" t="s">
        <v>488</v>
      </c>
      <c r="C4" s="551"/>
      <c r="D4" s="551"/>
      <c r="E4" s="552"/>
      <c r="J4" s="248"/>
      <c r="N4" s="287"/>
      <c r="O4" s="287"/>
    </row>
    <row r="5" spans="2:15" ht="18" customHeight="1">
      <c r="B5" s="948" t="s">
        <v>490</v>
      </c>
      <c r="C5" s="923"/>
      <c r="D5" s="924" t="s">
        <v>491</v>
      </c>
      <c r="E5" s="949"/>
    </row>
    <row r="6" spans="2:15" ht="18" customHeight="1">
      <c r="B6" s="536"/>
      <c r="C6" s="537"/>
      <c r="D6" s="591"/>
      <c r="E6" s="542"/>
    </row>
    <row r="7" spans="2:15" ht="18" customHeight="1">
      <c r="B7" s="541" t="s">
        <v>654</v>
      </c>
      <c r="C7" s="538"/>
      <c r="D7" s="592" t="s">
        <v>654</v>
      </c>
      <c r="E7" s="543"/>
    </row>
    <row r="8" spans="2:15" ht="18" customHeight="1">
      <c r="B8" s="539"/>
      <c r="C8" s="540"/>
      <c r="D8" s="593"/>
      <c r="E8" s="544"/>
      <c r="J8" s="248"/>
    </row>
    <row r="9" spans="2:15" ht="18" customHeight="1">
      <c r="B9" s="946" t="s">
        <v>495</v>
      </c>
      <c r="C9" s="927"/>
      <c r="D9" s="928" t="s">
        <v>493</v>
      </c>
      <c r="E9" s="947"/>
      <c r="J9" s="248"/>
    </row>
    <row r="10" spans="2:15" ht="18" customHeight="1">
      <c r="B10" s="536"/>
      <c r="C10" s="537"/>
      <c r="D10" s="591"/>
      <c r="E10" s="542"/>
      <c r="J10" s="248"/>
    </row>
    <row r="11" spans="2:15" ht="18" customHeight="1">
      <c r="B11" s="541" t="s">
        <v>654</v>
      </c>
      <c r="C11" s="538"/>
      <c r="D11" s="592" t="s">
        <v>654</v>
      </c>
      <c r="E11" s="543"/>
      <c r="J11" s="248"/>
    </row>
    <row r="12" spans="2:15" ht="18" customHeight="1">
      <c r="B12" s="539"/>
      <c r="C12" s="540"/>
      <c r="D12" s="593"/>
      <c r="E12" s="544"/>
      <c r="J12" s="248"/>
    </row>
    <row r="13" spans="2:15" ht="18" customHeight="1">
      <c r="B13" s="946" t="s">
        <v>498</v>
      </c>
      <c r="C13" s="930"/>
      <c r="D13" s="930"/>
      <c r="E13" s="947"/>
      <c r="J13" s="248"/>
    </row>
    <row r="14" spans="2:15" ht="18" customHeight="1">
      <c r="B14" s="536"/>
      <c r="C14" s="537"/>
      <c r="D14" s="591"/>
      <c r="E14" s="542"/>
      <c r="J14" s="248"/>
    </row>
    <row r="15" spans="2:15" ht="18" customHeight="1">
      <c r="B15" s="541" t="s">
        <v>654</v>
      </c>
      <c r="C15" s="538"/>
      <c r="D15" s="592" t="s">
        <v>654</v>
      </c>
      <c r="E15" s="543"/>
      <c r="J15" s="248"/>
    </row>
    <row r="16" spans="2:15" ht="18" customHeight="1">
      <c r="B16" s="539"/>
      <c r="C16" s="540"/>
      <c r="D16" s="593"/>
      <c r="E16" s="544"/>
      <c r="J16" s="248"/>
    </row>
    <row r="17" spans="2:15" s="535" customFormat="1" ht="18" customHeight="1" thickBot="1">
      <c r="B17" s="532" t="s">
        <v>677</v>
      </c>
      <c r="C17" s="533"/>
      <c r="D17" s="534"/>
      <c r="E17" s="545"/>
    </row>
    <row r="18" spans="2:15" ht="20.25" customHeight="1">
      <c r="B18" s="550" t="s">
        <v>492</v>
      </c>
      <c r="C18" s="551"/>
      <c r="D18" s="551"/>
      <c r="E18" s="552"/>
      <c r="J18" s="248"/>
      <c r="N18" s="287"/>
      <c r="O18" s="287"/>
    </row>
    <row r="19" spans="2:15" s="309" customFormat="1" ht="20.25" customHeight="1">
      <c r="B19" s="530" t="s">
        <v>673</v>
      </c>
      <c r="C19" s="531" t="s">
        <v>674</v>
      </c>
      <c r="D19" s="531" t="s">
        <v>675</v>
      </c>
      <c r="E19" s="553"/>
      <c r="G19" s="248"/>
      <c r="H19" s="248"/>
      <c r="I19" s="248"/>
      <c r="J19" s="248"/>
      <c r="N19" s="310"/>
      <c r="O19" s="310"/>
    </row>
    <row r="20" spans="2:15" ht="18" customHeight="1">
      <c r="B20" s="294" t="s">
        <v>645</v>
      </c>
      <c r="C20" s="529" t="s">
        <v>644</v>
      </c>
      <c r="D20" s="920"/>
      <c r="E20" s="952"/>
      <c r="J20" s="248"/>
      <c r="N20" s="287"/>
    </row>
    <row r="21" spans="2:15">
      <c r="B21" s="526" t="s">
        <v>668</v>
      </c>
      <c r="C21" s="291"/>
      <c r="D21" s="950"/>
      <c r="E21" s="951"/>
      <c r="J21" s="248"/>
      <c r="N21" s="287"/>
    </row>
    <row r="22" spans="2:15" ht="18" customHeight="1">
      <c r="B22" s="230" t="s">
        <v>667</v>
      </c>
      <c r="C22" s="231" t="s">
        <v>577</v>
      </c>
      <c r="D22" s="953" t="s">
        <v>494</v>
      </c>
      <c r="E22" s="954"/>
      <c r="J22" s="248"/>
      <c r="N22" s="287"/>
    </row>
    <row r="23" spans="2:15">
      <c r="B23" s="526" t="s">
        <v>668</v>
      </c>
      <c r="C23" s="298"/>
      <c r="D23" s="950"/>
      <c r="E23" s="951"/>
      <c r="J23" s="248"/>
      <c r="N23" s="287"/>
      <c r="O23" s="287"/>
    </row>
    <row r="24" spans="2:15" ht="18" customHeight="1">
      <c r="B24" s="230" t="s">
        <v>496</v>
      </c>
      <c r="C24" s="231" t="s">
        <v>577</v>
      </c>
      <c r="D24" s="953" t="s">
        <v>575</v>
      </c>
      <c r="E24" s="954"/>
      <c r="J24" s="248"/>
      <c r="N24" s="287"/>
      <c r="O24" s="287"/>
    </row>
    <row r="25" spans="2:15" ht="18" customHeight="1">
      <c r="B25" s="526" t="s">
        <v>668</v>
      </c>
      <c r="C25" s="298"/>
      <c r="D25" s="950"/>
      <c r="E25" s="951"/>
      <c r="J25" s="248"/>
      <c r="N25" s="287"/>
      <c r="O25" s="287"/>
    </row>
    <row r="26" spans="2:15" ht="18" customHeight="1">
      <c r="B26" s="230" t="s">
        <v>497</v>
      </c>
      <c r="C26" s="498" t="s">
        <v>434</v>
      </c>
      <c r="D26" s="950"/>
      <c r="E26" s="951"/>
      <c r="J26" s="248"/>
      <c r="N26" s="287"/>
      <c r="O26" s="287"/>
    </row>
    <row r="27" spans="2:15" ht="18" customHeight="1">
      <c r="B27" s="526" t="s">
        <v>668</v>
      </c>
      <c r="C27" s="232"/>
      <c r="D27" s="950"/>
      <c r="E27" s="951"/>
      <c r="J27" s="248"/>
      <c r="N27" s="287"/>
      <c r="O27" s="287"/>
    </row>
    <row r="28" spans="2:15" ht="18" customHeight="1">
      <c r="B28" s="230" t="s">
        <v>499</v>
      </c>
      <c r="C28" s="231" t="s">
        <v>578</v>
      </c>
      <c r="D28" s="950"/>
      <c r="E28" s="951"/>
      <c r="J28" s="248"/>
      <c r="N28" s="287"/>
      <c r="O28" s="287"/>
    </row>
    <row r="29" spans="2:15" ht="18" customHeight="1">
      <c r="B29" s="721"/>
      <c r="D29" s="950"/>
      <c r="E29" s="951"/>
      <c r="J29" s="248"/>
      <c r="N29" s="722"/>
      <c r="O29" s="722"/>
    </row>
    <row r="30" spans="2:15" ht="18" customHeight="1">
      <c r="B30" s="233" t="s">
        <v>670</v>
      </c>
      <c r="D30" s="950"/>
      <c r="E30" s="951"/>
      <c r="N30" s="287"/>
      <c r="O30" s="287"/>
    </row>
    <row r="31" spans="2:15" ht="18" customHeight="1">
      <c r="B31" s="579" t="s">
        <v>671</v>
      </c>
      <c r="C31" s="231" t="s">
        <v>578</v>
      </c>
      <c r="D31" s="950"/>
      <c r="E31" s="951"/>
      <c r="N31" s="287"/>
      <c r="O31" s="287"/>
    </row>
    <row r="32" spans="2:15" ht="18" customHeight="1">
      <c r="B32" s="579" t="s">
        <v>689</v>
      </c>
      <c r="C32" s="231" t="s">
        <v>578</v>
      </c>
      <c r="D32" s="950"/>
      <c r="E32" s="951"/>
      <c r="N32" s="287"/>
      <c r="O32" s="287"/>
    </row>
    <row r="33" spans="2:18" ht="18" customHeight="1">
      <c r="B33" s="579" t="s">
        <v>672</v>
      </c>
      <c r="C33" s="231" t="s">
        <v>578</v>
      </c>
      <c r="D33" s="950"/>
      <c r="E33" s="951"/>
      <c r="N33" s="287"/>
      <c r="O33" s="287"/>
    </row>
    <row r="34" spans="2:18" ht="18" customHeight="1">
      <c r="B34" s="526" t="s">
        <v>669</v>
      </c>
      <c r="C34" s="528"/>
      <c r="D34" s="950"/>
      <c r="E34" s="951"/>
      <c r="N34" s="287"/>
      <c r="O34" s="287"/>
    </row>
    <row r="35" spans="2:18" ht="18" customHeight="1">
      <c r="B35" s="234" t="s">
        <v>502</v>
      </c>
      <c r="C35" s="499" t="s">
        <v>651</v>
      </c>
      <c r="D35" s="950"/>
      <c r="E35" s="951"/>
      <c r="N35" s="287"/>
      <c r="O35" s="287"/>
    </row>
    <row r="36" spans="2:18" ht="18" customHeight="1">
      <c r="B36" s="526" t="s">
        <v>669</v>
      </c>
      <c r="C36" s="527"/>
      <c r="D36" s="950"/>
      <c r="E36" s="951"/>
      <c r="N36" s="287"/>
      <c r="O36" s="287"/>
    </row>
    <row r="37" spans="2:18" ht="18" customHeight="1">
      <c r="B37" s="234" t="s">
        <v>685</v>
      </c>
      <c r="C37" s="527" t="s">
        <v>686</v>
      </c>
      <c r="D37" s="950"/>
      <c r="E37" s="951"/>
      <c r="N37" s="287"/>
      <c r="O37" s="287"/>
    </row>
    <row r="38" spans="2:18" ht="18" customHeight="1">
      <c r="B38" s="526" t="s">
        <v>669</v>
      </c>
      <c r="C38" s="527"/>
      <c r="D38" s="935"/>
      <c r="E38" s="956"/>
      <c r="N38" s="287"/>
      <c r="O38" s="287"/>
    </row>
    <row r="39" spans="2:18" ht="21" customHeight="1">
      <c r="B39" s="546" t="s">
        <v>503</v>
      </c>
      <c r="C39" s="547"/>
      <c r="D39" s="547"/>
      <c r="E39" s="554"/>
      <c r="N39" s="287"/>
      <c r="O39" s="287"/>
      <c r="R39" s="305"/>
    </row>
    <row r="40" spans="2:18" ht="21" customHeight="1">
      <c r="B40" s="560" t="s">
        <v>678</v>
      </c>
      <c r="C40" s="561" t="s">
        <v>679</v>
      </c>
      <c r="D40" s="561" t="s">
        <v>8</v>
      </c>
      <c r="E40" s="562" t="s">
        <v>680</v>
      </c>
      <c r="N40" s="287"/>
      <c r="O40" s="287"/>
      <c r="R40" s="305"/>
    </row>
    <row r="41" spans="2:18" s="309" customFormat="1" ht="18" customHeight="1">
      <c r="B41" s="548" t="s">
        <v>504</v>
      </c>
      <c r="C41" s="567">
        <v>1</v>
      </c>
      <c r="D41" s="549"/>
      <c r="E41" s="542" t="s">
        <v>501</v>
      </c>
      <c r="J41" s="413"/>
      <c r="N41" s="310"/>
      <c r="O41" s="310"/>
      <c r="R41" s="311"/>
    </row>
    <row r="42" spans="2:18" ht="18.75" customHeight="1">
      <c r="B42" s="238" t="s">
        <v>505</v>
      </c>
      <c r="C42" s="568">
        <v>4</v>
      </c>
      <c r="D42" s="563">
        <v>2930</v>
      </c>
      <c r="E42" s="564" t="s">
        <v>622</v>
      </c>
      <c r="N42" s="287"/>
      <c r="O42" s="287"/>
      <c r="R42" s="305"/>
    </row>
    <row r="43" spans="2:18" ht="18.75" customHeight="1">
      <c r="B43" s="238" t="s">
        <v>506</v>
      </c>
      <c r="C43" s="568" t="s">
        <v>605</v>
      </c>
      <c r="D43" s="563">
        <f>3079*3+D42</f>
        <v>12167</v>
      </c>
      <c r="E43" s="543" t="s">
        <v>623</v>
      </c>
      <c r="N43" s="287"/>
      <c r="O43" s="287"/>
      <c r="R43" s="305"/>
    </row>
    <row r="44" spans="2:18">
      <c r="B44" s="238" t="s">
        <v>574</v>
      </c>
      <c r="C44" s="569"/>
      <c r="D44" s="563">
        <f>+D43+D42</f>
        <v>15097</v>
      </c>
      <c r="E44" s="564" t="s">
        <v>624</v>
      </c>
      <c r="N44" s="287"/>
      <c r="O44" s="287"/>
      <c r="Q44" s="305"/>
      <c r="R44" s="305"/>
    </row>
    <row r="45" spans="2:18" ht="18.75" customHeight="1">
      <c r="B45" s="513" t="s">
        <v>681</v>
      </c>
      <c r="C45" s="570"/>
      <c r="D45" s="565"/>
      <c r="E45" s="566"/>
      <c r="N45" s="287"/>
      <c r="O45" s="287"/>
      <c r="R45" s="305"/>
    </row>
    <row r="46" spans="2:18" ht="21" customHeight="1">
      <c r="B46" s="546" t="s">
        <v>687</v>
      </c>
      <c r="C46" s="547"/>
      <c r="D46" s="547"/>
      <c r="E46" s="554"/>
      <c r="N46" s="287"/>
      <c r="O46" s="287"/>
      <c r="R46" s="305"/>
    </row>
    <row r="47" spans="2:18" ht="18" customHeight="1">
      <c r="B47" s="603" t="s">
        <v>705</v>
      </c>
      <c r="C47" s="604" t="s">
        <v>6</v>
      </c>
      <c r="D47" s="605" t="s">
        <v>8</v>
      </c>
      <c r="E47" s="606" t="s">
        <v>706</v>
      </c>
      <c r="N47" s="287"/>
      <c r="O47" s="287"/>
      <c r="Q47" s="305"/>
    </row>
    <row r="48" spans="2:18" ht="18" customHeight="1">
      <c r="B48" s="574" t="s">
        <v>613</v>
      </c>
      <c r="C48" s="607" t="s">
        <v>476</v>
      </c>
      <c r="D48" s="507"/>
      <c r="E48" s="602"/>
      <c r="N48" s="317"/>
      <c r="O48" s="318"/>
      <c r="Q48" s="305"/>
    </row>
    <row r="49" spans="2:17">
      <c r="B49" s="233" t="s">
        <v>606</v>
      </c>
      <c r="C49" s="608" t="s">
        <v>476</v>
      </c>
      <c r="D49" s="249"/>
      <c r="E49" s="556"/>
      <c r="N49" s="320"/>
      <c r="O49" s="320"/>
    </row>
    <row r="50" spans="2:17" ht="18" customHeight="1">
      <c r="B50" s="233" t="s">
        <v>569</v>
      </c>
      <c r="C50" s="608" t="s">
        <v>476</v>
      </c>
      <c r="D50" s="249"/>
      <c r="E50" s="556"/>
      <c r="N50" s="322"/>
      <c r="O50" s="322"/>
    </row>
    <row r="51" spans="2:17" ht="18" customHeight="1">
      <c r="B51" s="233" t="s">
        <v>570</v>
      </c>
      <c r="C51" s="608" t="s">
        <v>100</v>
      </c>
      <c r="D51" s="249"/>
      <c r="E51" s="556"/>
      <c r="N51" s="322"/>
      <c r="O51" s="322"/>
    </row>
    <row r="52" spans="2:17" ht="18" customHeight="1">
      <c r="B52" s="233" t="s">
        <v>571</v>
      </c>
      <c r="C52" s="608" t="s">
        <v>483</v>
      </c>
      <c r="D52" s="249"/>
      <c r="E52" s="555"/>
      <c r="N52" s="322"/>
      <c r="O52" s="322"/>
    </row>
    <row r="53" spans="2:17" ht="18" customHeight="1">
      <c r="B53" s="513" t="s">
        <v>681</v>
      </c>
      <c r="C53" s="609"/>
      <c r="D53" s="507"/>
      <c r="E53" s="557"/>
      <c r="N53" s="322"/>
      <c r="O53" s="322"/>
    </row>
    <row r="54" spans="2:17" s="309" customFormat="1" ht="18" customHeight="1">
      <c r="B54" s="571" t="s">
        <v>652</v>
      </c>
      <c r="C54" s="572"/>
      <c r="D54" s="572"/>
      <c r="E54" s="573"/>
      <c r="J54" s="413" t="s">
        <v>665</v>
      </c>
      <c r="N54" s="483"/>
      <c r="O54" s="483"/>
    </row>
    <row r="55" spans="2:17" s="309" customFormat="1" ht="18" customHeight="1">
      <c r="B55" s="576" t="s">
        <v>682</v>
      </c>
      <c r="C55" s="577" t="s">
        <v>683</v>
      </c>
      <c r="D55" s="577" t="s">
        <v>684</v>
      </c>
      <c r="E55" s="578" t="s">
        <v>371</v>
      </c>
      <c r="J55" s="413"/>
      <c r="N55" s="483"/>
      <c r="O55" s="483"/>
    </row>
    <row r="56" spans="2:17" ht="18" customHeight="1">
      <c r="B56" s="574" t="s">
        <v>435</v>
      </c>
      <c r="C56" s="575"/>
      <c r="D56" s="466"/>
      <c r="E56" s="559"/>
      <c r="K56" s="406"/>
    </row>
    <row r="57" spans="2:17" ht="18" customHeight="1">
      <c r="B57" s="233" t="s">
        <v>699</v>
      </c>
      <c r="C57" s="328"/>
      <c r="D57" s="272"/>
      <c r="E57" s="558"/>
      <c r="K57" s="406"/>
    </row>
    <row r="58" spans="2:17" ht="18" customHeight="1">
      <c r="B58" s="233" t="s">
        <v>700</v>
      </c>
      <c r="C58" s="328"/>
      <c r="D58" s="272"/>
      <c r="E58" s="558"/>
      <c r="K58" s="406"/>
    </row>
    <row r="59" spans="2:17" ht="18" customHeight="1">
      <c r="B59" s="233" t="s">
        <v>701</v>
      </c>
      <c r="C59" s="262"/>
      <c r="D59" s="249"/>
      <c r="E59" s="558"/>
    </row>
    <row r="60" spans="2:17" ht="18" customHeight="1">
      <c r="B60" s="233" t="s">
        <v>702</v>
      </c>
      <c r="C60" s="328"/>
      <c r="D60" s="272"/>
      <c r="E60" s="558"/>
      <c r="L60" s="330"/>
    </row>
    <row r="61" spans="2:17" ht="18" customHeight="1">
      <c r="B61" s="233" t="s">
        <v>703</v>
      </c>
      <c r="C61" s="328"/>
      <c r="D61" s="272"/>
      <c r="E61" s="558"/>
    </row>
    <row r="62" spans="2:17" ht="18" customHeight="1">
      <c r="B62" s="233" t="s">
        <v>704</v>
      </c>
      <c r="C62" s="262"/>
      <c r="D62" s="250"/>
      <c r="E62" s="558"/>
      <c r="K62" s="406"/>
    </row>
    <row r="63" spans="2:17" ht="18" customHeight="1">
      <c r="B63" s="571" t="s">
        <v>690</v>
      </c>
      <c r="C63" s="572"/>
      <c r="D63" s="572"/>
      <c r="E63" s="573"/>
      <c r="N63" s="322"/>
    </row>
    <row r="64" spans="2:17" ht="18" customHeight="1">
      <c r="B64" s="603" t="s">
        <v>707</v>
      </c>
      <c r="C64" s="604" t="s">
        <v>680</v>
      </c>
      <c r="D64" s="605" t="s">
        <v>708</v>
      </c>
      <c r="E64" s="606" t="s">
        <v>371</v>
      </c>
      <c r="N64" s="287"/>
      <c r="O64" s="287"/>
      <c r="Q64" s="305"/>
    </row>
    <row r="65" spans="2:18" ht="18" customHeight="1">
      <c r="B65" s="601" t="s">
        <v>692</v>
      </c>
      <c r="C65" s="941" t="s">
        <v>638</v>
      </c>
      <c r="D65" s="942"/>
      <c r="E65" s="957"/>
      <c r="N65" s="322"/>
    </row>
    <row r="66" spans="2:18" ht="18" customHeight="1">
      <c r="B66" s="265" t="s">
        <v>268</v>
      </c>
      <c r="C66" s="941" t="s">
        <v>639</v>
      </c>
      <c r="D66" s="942"/>
      <c r="E66" s="957"/>
      <c r="N66" s="332"/>
      <c r="O66" s="254"/>
    </row>
    <row r="67" spans="2:18" ht="18" customHeight="1">
      <c r="B67" s="265" t="s">
        <v>693</v>
      </c>
      <c r="C67" s="594">
        <v>7</v>
      </c>
      <c r="D67" s="595" t="s">
        <v>709</v>
      </c>
      <c r="E67" s="596"/>
      <c r="J67" s="462" t="e">
        <f>+#REF!/D127/1.1</f>
        <v>#REF!</v>
      </c>
    </row>
    <row r="68" spans="2:18" ht="18" customHeight="1">
      <c r="B68" s="265" t="s">
        <v>694</v>
      </c>
      <c r="C68" s="568"/>
      <c r="D68" s="944"/>
      <c r="E68" s="955"/>
    </row>
    <row r="69" spans="2:18">
      <c r="B69" s="265" t="s">
        <v>695</v>
      </c>
      <c r="C69" s="612"/>
      <c r="D69" s="944"/>
      <c r="E69" s="955"/>
    </row>
    <row r="70" spans="2:18" ht="18" customHeight="1">
      <c r="B70" s="265" t="s">
        <v>696</v>
      </c>
      <c r="C70" s="613"/>
      <c r="D70" s="246"/>
      <c r="E70" s="543"/>
      <c r="R70" s="305"/>
    </row>
    <row r="71" spans="2:18">
      <c r="B71" s="265" t="s">
        <v>697</v>
      </c>
      <c r="C71" s="614" t="s">
        <v>711</v>
      </c>
      <c r="D71" s="611" t="s">
        <v>710</v>
      </c>
      <c r="E71" s="597"/>
    </row>
    <row r="72" spans="2:18">
      <c r="B72" s="265" t="s">
        <v>698</v>
      </c>
      <c r="C72" s="614" t="s">
        <v>711</v>
      </c>
      <c r="D72" s="611" t="s">
        <v>691</v>
      </c>
      <c r="E72" s="597"/>
    </row>
    <row r="73" spans="2:18">
      <c r="B73" s="265" t="s">
        <v>714</v>
      </c>
      <c r="C73" s="614">
        <v>3</v>
      </c>
      <c r="D73" s="611" t="s">
        <v>715</v>
      </c>
      <c r="E73" s="597"/>
    </row>
    <row r="74" spans="2:18" ht="20.100000000000001" customHeight="1">
      <c r="B74" s="265" t="s">
        <v>712</v>
      </c>
      <c r="C74" s="615"/>
      <c r="D74" s="611" t="s">
        <v>529</v>
      </c>
      <c r="E74" s="597"/>
      <c r="Q74" s="305"/>
    </row>
    <row r="75" spans="2:18" ht="19.5" customHeight="1">
      <c r="B75" s="266" t="s">
        <v>713</v>
      </c>
      <c r="C75" s="625"/>
      <c r="D75" s="626" t="s">
        <v>530</v>
      </c>
      <c r="E75" s="627"/>
      <c r="Q75" s="305"/>
    </row>
    <row r="76" spans="2:18" ht="18" customHeight="1">
      <c r="B76" s="621" t="s">
        <v>718</v>
      </c>
      <c r="C76" s="622" t="s">
        <v>716</v>
      </c>
      <c r="D76" s="623" t="s">
        <v>717</v>
      </c>
      <c r="E76" s="624" t="s">
        <v>371</v>
      </c>
      <c r="N76" s="287"/>
      <c r="O76" s="287"/>
      <c r="Q76" s="305"/>
    </row>
    <row r="77" spans="2:18" ht="25.5" customHeight="1">
      <c r="B77" s="616" t="s">
        <v>724</v>
      </c>
      <c r="C77" s="617" t="s">
        <v>425</v>
      </c>
      <c r="D77" s="567" t="s">
        <v>425</v>
      </c>
      <c r="E77" s="618"/>
    </row>
    <row r="78" spans="2:18" ht="18" customHeight="1">
      <c r="B78" s="265" t="s">
        <v>725</v>
      </c>
      <c r="C78" s="595" t="s">
        <v>722</v>
      </c>
      <c r="D78" s="595" t="s">
        <v>722</v>
      </c>
      <c r="E78" s="610"/>
      <c r="K78" s="300"/>
      <c r="N78" s="348"/>
    </row>
    <row r="79" spans="2:18" ht="18" customHeight="1">
      <c r="B79" s="265" t="s">
        <v>726</v>
      </c>
      <c r="C79" s="595" t="s">
        <v>721</v>
      </c>
      <c r="D79" s="568"/>
      <c r="E79" s="610"/>
      <c r="L79" s="330"/>
      <c r="M79" s="350"/>
    </row>
    <row r="80" spans="2:18" ht="18" customHeight="1">
      <c r="B80" s="265" t="s">
        <v>727</v>
      </c>
      <c r="C80" s="568" t="s">
        <v>719</v>
      </c>
      <c r="D80" s="568"/>
      <c r="E80" s="599" t="s">
        <v>723</v>
      </c>
      <c r="J80" s="406" t="s">
        <v>663</v>
      </c>
      <c r="L80" s="350"/>
      <c r="M80" s="350"/>
    </row>
    <row r="81" spans="2:14" ht="18" customHeight="1">
      <c r="B81" s="265" t="s">
        <v>728</v>
      </c>
      <c r="C81" s="568" t="s">
        <v>720</v>
      </c>
      <c r="D81" s="568"/>
      <c r="E81" s="599" t="s">
        <v>723</v>
      </c>
      <c r="J81" s="406" t="s">
        <v>664</v>
      </c>
      <c r="L81" s="350"/>
      <c r="M81" s="350"/>
    </row>
    <row r="82" spans="2:14" ht="18" customHeight="1">
      <c r="B82" s="265" t="s">
        <v>729</v>
      </c>
      <c r="C82" s="568"/>
      <c r="D82" s="568"/>
      <c r="E82" s="610"/>
      <c r="K82" s="300"/>
      <c r="L82" s="317"/>
      <c r="M82" s="355"/>
    </row>
    <row r="83" spans="2:14" ht="18" customHeight="1">
      <c r="B83" s="266" t="s">
        <v>730</v>
      </c>
      <c r="C83" s="600"/>
      <c r="D83" s="619"/>
      <c r="E83" s="620"/>
      <c r="L83" s="317"/>
      <c r="M83" s="350"/>
    </row>
    <row r="84" spans="2:14" ht="18" customHeight="1">
      <c r="B84" s="630" t="s">
        <v>733</v>
      </c>
      <c r="C84" s="631"/>
      <c r="D84" s="631"/>
      <c r="E84" s="632"/>
      <c r="N84" s="322"/>
    </row>
    <row r="85" spans="2:14" ht="18" customHeight="1">
      <c r="B85" s="675" t="s">
        <v>731</v>
      </c>
      <c r="C85" s="676" t="s">
        <v>732</v>
      </c>
      <c r="D85" s="676" t="s">
        <v>735</v>
      </c>
      <c r="E85" s="677" t="s">
        <v>371</v>
      </c>
      <c r="H85" s="364"/>
    </row>
    <row r="86" spans="2:14">
      <c r="B86" s="671" t="str">
        <f>'01 .PAKT - (Chưa làm)'!G26</f>
        <v>Công tác tạm phục vụ thi công</v>
      </c>
      <c r="C86" s="672">
        <f>$D$86/$D$43</f>
        <v>67466.918714555766</v>
      </c>
      <c r="D86" s="673">
        <f>'Summary CPDA - Lập PATC'!D5</f>
        <v>820870000</v>
      </c>
      <c r="E86" s="674"/>
      <c r="G86" s="137"/>
    </row>
    <row r="87" spans="2:14">
      <c r="B87" s="663" t="str">
        <f>'01 .PAKT - (Chưa làm)'!G28</f>
        <v>Chi phí cho văn phòng công trường, công nhân</v>
      </c>
      <c r="C87" s="641">
        <f>D87/$D$43</f>
        <v>55197.583627845815</v>
      </c>
      <c r="D87" s="647">
        <f>'Summary CPDA - Lập PATC'!D17</f>
        <v>671589000</v>
      </c>
      <c r="E87" s="642"/>
      <c r="G87" s="137"/>
    </row>
    <row r="88" spans="2:14">
      <c r="B88" s="665" t="str">
        <f>'01 .PAKT - (Chưa làm)'!G29</f>
        <v>Máy móc phục vụ thi công</v>
      </c>
      <c r="C88" s="641">
        <f>D88/$D$43</f>
        <v>0</v>
      </c>
      <c r="D88" s="647">
        <f>'Summary CPDA - Lập PATC'!D25</f>
        <v>0</v>
      </c>
      <c r="E88" s="642"/>
      <c r="G88" s="137"/>
    </row>
    <row r="89" spans="2:14">
      <c r="B89" s="665" t="s">
        <v>408</v>
      </c>
      <c r="C89" s="641">
        <f>D89/$D$43</f>
        <v>119080.96934102639</v>
      </c>
      <c r="D89" s="647">
        <f>'Summary CPDA - Lập PATC'!D29</f>
        <v>1448858153.9722681</v>
      </c>
      <c r="E89" s="642"/>
      <c r="G89" s="137"/>
    </row>
    <row r="90" spans="2:14">
      <c r="B90" s="665" t="s">
        <v>414</v>
      </c>
      <c r="C90" s="641">
        <f>D90/$D$43</f>
        <v>4931.3717432399117</v>
      </c>
      <c r="D90" s="647">
        <f>'Summary CPDA - Lập PATC'!D35</f>
        <v>60000000</v>
      </c>
      <c r="E90" s="642"/>
      <c r="G90" s="137"/>
    </row>
    <row r="91" spans="2:14">
      <c r="B91" s="665" t="str">
        <f>'01 .PAKT - (Chưa làm)'!G30</f>
        <v>Huy động giải thể</v>
      </c>
      <c r="C91" s="641">
        <f>D91/$D$43</f>
        <v>4109.4764526999261</v>
      </c>
      <c r="D91" s="647">
        <f>'Summary CPDA - Lập PATC'!D42</f>
        <v>50000000</v>
      </c>
      <c r="E91" s="556"/>
      <c r="G91" s="137"/>
    </row>
    <row r="92" spans="2:14">
      <c r="B92" s="666" t="s">
        <v>734</v>
      </c>
      <c r="C92" s="641"/>
      <c r="D92" s="647"/>
      <c r="E92" s="556"/>
      <c r="G92" s="137"/>
    </row>
    <row r="93" spans="2:14">
      <c r="B93" s="667" t="str">
        <f>'01 .PAKT - (Chưa làm)'!G34</f>
        <v>TỔNG CÔNG (PHẦN PHỤ TRỢ)</v>
      </c>
      <c r="C93" s="668"/>
      <c r="D93" s="669">
        <f>SUM(D86:D92)</f>
        <v>3051317153.9722681</v>
      </c>
      <c r="E93" s="670"/>
      <c r="J93" s="633"/>
    </row>
    <row r="94" spans="2:14">
      <c r="B94" s="630" t="str">
        <f>'01 .PAKT - (Chưa làm)'!G36</f>
        <v>CHI PHÍ TRỰC TIẾP</v>
      </c>
      <c r="C94" s="631"/>
      <c r="D94" s="631"/>
      <c r="E94" s="632"/>
    </row>
    <row r="95" spans="2:14" ht="18" customHeight="1">
      <c r="B95" s="603" t="s">
        <v>731</v>
      </c>
      <c r="C95" s="628" t="s">
        <v>732</v>
      </c>
      <c r="D95" s="628" t="s">
        <v>735</v>
      </c>
      <c r="E95" s="629" t="s">
        <v>371</v>
      </c>
      <c r="H95" s="364"/>
    </row>
    <row r="96" spans="2:14">
      <c r="B96" s="678" t="s">
        <v>736</v>
      </c>
      <c r="C96" s="638"/>
      <c r="D96" s="679"/>
      <c r="E96" s="639"/>
    </row>
    <row r="97" spans="2:10">
      <c r="B97" s="665" t="s">
        <v>737</v>
      </c>
      <c r="C97" s="680" t="s">
        <v>743</v>
      </c>
      <c r="D97" s="681" t="s">
        <v>742</v>
      </c>
      <c r="E97" s="642"/>
    </row>
    <row r="98" spans="2:10">
      <c r="B98" s="665" t="s">
        <v>738</v>
      </c>
      <c r="C98" s="682" t="s">
        <v>744</v>
      </c>
      <c r="D98" s="647"/>
      <c r="E98" s="642"/>
    </row>
    <row r="99" spans="2:10">
      <c r="B99" s="663" t="s">
        <v>741</v>
      </c>
      <c r="C99" s="641"/>
      <c r="D99" s="647"/>
      <c r="E99" s="642"/>
    </row>
    <row r="100" spans="2:10">
      <c r="B100" s="665" t="s">
        <v>740</v>
      </c>
      <c r="C100" s="641"/>
      <c r="D100" s="647"/>
      <c r="E100" s="642"/>
    </row>
    <row r="101" spans="2:10">
      <c r="B101" s="665" t="s">
        <v>739</v>
      </c>
      <c r="C101" s="683"/>
      <c r="D101" s="647"/>
      <c r="E101" s="642"/>
    </row>
    <row r="102" spans="2:10">
      <c r="B102" s="684" t="s">
        <v>734</v>
      </c>
      <c r="C102" s="685"/>
      <c r="D102" s="686"/>
      <c r="E102" s="687"/>
      <c r="G102" s="137"/>
    </row>
    <row r="103" spans="2:10" s="309" customFormat="1">
      <c r="B103" s="654" t="str">
        <f>'01 .PAKT - (Chưa làm)'!G47</f>
        <v>TỔNG CỘNG (PHẦN XÂY DỰNG)</v>
      </c>
      <c r="C103" s="634"/>
      <c r="D103" s="635">
        <f>SUM(D96:D102)</f>
        <v>0</v>
      </c>
      <c r="E103" s="655"/>
      <c r="J103" s="636"/>
    </row>
    <row r="104" spans="2:10">
      <c r="B104" s="630" t="s">
        <v>750</v>
      </c>
      <c r="C104" s="631"/>
      <c r="D104" s="631"/>
      <c r="E104" s="632"/>
    </row>
    <row r="105" spans="2:10" ht="18" customHeight="1">
      <c r="B105" s="603" t="s">
        <v>749</v>
      </c>
      <c r="C105" s="628" t="s">
        <v>751</v>
      </c>
      <c r="D105" s="628" t="s">
        <v>405</v>
      </c>
      <c r="E105" s="629" t="s">
        <v>371</v>
      </c>
      <c r="H105" s="364"/>
    </row>
    <row r="106" spans="2:10" ht="18" customHeight="1">
      <c r="B106" s="656" t="s">
        <v>752</v>
      </c>
      <c r="C106" s="637" t="s">
        <v>754</v>
      </c>
      <c r="D106" s="638">
        <f>+D93</f>
        <v>3051317153.9722681</v>
      </c>
      <c r="E106" s="639"/>
      <c r="H106" s="364"/>
    </row>
    <row r="107" spans="2:10" ht="18" customHeight="1">
      <c r="B107" s="657" t="s">
        <v>753</v>
      </c>
      <c r="C107" s="640" t="s">
        <v>755</v>
      </c>
      <c r="D107" s="641">
        <f>D103</f>
        <v>0</v>
      </c>
      <c r="E107" s="642"/>
      <c r="H107" s="364"/>
    </row>
    <row r="108" spans="2:10" s="651" customFormat="1" ht="17.25">
      <c r="B108" s="658" t="s">
        <v>745</v>
      </c>
      <c r="C108" s="648" t="s">
        <v>747</v>
      </c>
      <c r="D108" s="649">
        <f>D106+D107</f>
        <v>3051317153.9722681</v>
      </c>
      <c r="E108" s="650"/>
      <c r="J108" s="652"/>
    </row>
    <row r="109" spans="2:10">
      <c r="B109" s="659" t="s">
        <v>746</v>
      </c>
      <c r="C109" s="643" t="s">
        <v>434</v>
      </c>
      <c r="D109" s="641">
        <f>ROUND(D108*E109/100,-3)</f>
        <v>0</v>
      </c>
      <c r="E109" s="642"/>
    </row>
    <row r="110" spans="2:10" ht="33">
      <c r="B110" s="660" t="s">
        <v>756</v>
      </c>
      <c r="C110" s="644" t="s">
        <v>748</v>
      </c>
      <c r="D110" s="645">
        <f>D109+D108</f>
        <v>3051317153.9722681</v>
      </c>
      <c r="E110" s="646"/>
    </row>
    <row r="111" spans="2:10">
      <c r="B111" s="630" t="s">
        <v>550</v>
      </c>
      <c r="C111" s="653"/>
      <c r="D111" s="631"/>
      <c r="E111" s="632"/>
    </row>
    <row r="112" spans="2:10" ht="18" customHeight="1">
      <c r="B112" s="603" t="s">
        <v>749</v>
      </c>
      <c r="C112" s="628" t="s">
        <v>751</v>
      </c>
      <c r="D112" s="628" t="s">
        <v>405</v>
      </c>
      <c r="E112" s="629" t="s">
        <v>371</v>
      </c>
      <c r="H112" s="364"/>
    </row>
    <row r="113" spans="2:10">
      <c r="B113" s="656" t="s">
        <v>609</v>
      </c>
      <c r="C113" s="688" t="s">
        <v>759</v>
      </c>
      <c r="D113" s="679">
        <f>'Summary CPDA - Lập PATC'!D30+'Summary CPDA - Lập PATC'!D33</f>
        <v>1047700000</v>
      </c>
      <c r="E113" s="689"/>
    </row>
    <row r="114" spans="2:10">
      <c r="B114" s="657" t="s">
        <v>551</v>
      </c>
      <c r="C114" s="690" t="s">
        <v>759</v>
      </c>
      <c r="D114" s="647">
        <f>'01 .PAKT - (Chưa làm)'!I55</f>
        <v>0</v>
      </c>
      <c r="E114" s="664"/>
    </row>
    <row r="115" spans="2:10">
      <c r="B115" s="657" t="s">
        <v>413</v>
      </c>
      <c r="C115" s="690" t="s">
        <v>759</v>
      </c>
      <c r="D115" s="647">
        <f>'Summary CPDA - Lập PATC'!D34</f>
        <v>109000000</v>
      </c>
      <c r="E115" s="642"/>
    </row>
    <row r="116" spans="2:10">
      <c r="B116" s="657" t="s">
        <v>758</v>
      </c>
      <c r="C116" s="690" t="s">
        <v>759</v>
      </c>
      <c r="D116" s="647">
        <f>'Summary CPDA - Lập PATC'!D32</f>
        <v>292158153.9722681</v>
      </c>
      <c r="E116" s="642"/>
    </row>
    <row r="117" spans="2:10">
      <c r="B117" s="657" t="s">
        <v>553</v>
      </c>
      <c r="C117" s="690" t="s">
        <v>759</v>
      </c>
      <c r="D117" s="647">
        <f>'Summary CPDA - Lập PATC'!D46</f>
        <v>50000000</v>
      </c>
      <c r="E117" s="642"/>
    </row>
    <row r="118" spans="2:10">
      <c r="B118" s="660" t="s">
        <v>757</v>
      </c>
      <c r="C118" s="644"/>
      <c r="D118" s="645">
        <f>SUM(D113:D117)</f>
        <v>1498858153.9722681</v>
      </c>
      <c r="E118" s="646"/>
    </row>
    <row r="119" spans="2:10">
      <c r="B119" s="630" t="str">
        <f>'01 .PAKT - (Chưa làm)'!G60</f>
        <v>TỔNG CỘNG</v>
      </c>
      <c r="C119" s="631"/>
      <c r="D119" s="631"/>
      <c r="E119" s="632"/>
    </row>
    <row r="120" spans="2:10" ht="18" customHeight="1">
      <c r="B120" s="603" t="s">
        <v>731</v>
      </c>
      <c r="C120" s="628" t="s">
        <v>732</v>
      </c>
      <c r="D120" s="628" t="s">
        <v>735</v>
      </c>
      <c r="E120" s="629" t="s">
        <v>371</v>
      </c>
      <c r="H120" s="364"/>
    </row>
    <row r="121" spans="2:10">
      <c r="B121" s="691" t="s">
        <v>760</v>
      </c>
      <c r="C121" s="638">
        <f>MAX($D$41:$D$45)/D121</f>
        <v>4.9476993829849551E-6</v>
      </c>
      <c r="D121" s="638">
        <f>D110</f>
        <v>3051317153.9722681</v>
      </c>
      <c r="E121" s="639"/>
    </row>
    <row r="122" spans="2:10">
      <c r="B122" s="692" t="s">
        <v>761</v>
      </c>
      <c r="C122" s="641">
        <f>MAX($D$41:$D$45)/D122</f>
        <v>1.0072334036406306E-5</v>
      </c>
      <c r="D122" s="641">
        <f>D118</f>
        <v>1498858153.9722681</v>
      </c>
      <c r="E122" s="642"/>
    </row>
    <row r="123" spans="2:10">
      <c r="B123" s="692" t="s">
        <v>762</v>
      </c>
      <c r="C123" s="641" t="e">
        <f t="shared" ref="C123:C127" si="0">MAX($D$41:$D$45)/D123</f>
        <v>#DIV/0!</v>
      </c>
      <c r="D123" s="641">
        <f>'Summary CPDA - Lập PATC'!D38</f>
        <v>0</v>
      </c>
      <c r="E123" s="642"/>
    </row>
    <row r="124" spans="2:10">
      <c r="B124" s="692" t="s">
        <v>763</v>
      </c>
      <c r="C124" s="641">
        <f t="shared" si="0"/>
        <v>7.5485000000000005E-4</v>
      </c>
      <c r="D124" s="641">
        <f>'Summary CPDA - Lập PATC'!D36</f>
        <v>20000000</v>
      </c>
      <c r="E124" s="642"/>
    </row>
    <row r="125" spans="2:10">
      <c r="B125" s="692" t="s">
        <v>764</v>
      </c>
      <c r="C125" s="641" t="e">
        <f t="shared" si="0"/>
        <v>#DIV/0!</v>
      </c>
      <c r="D125" s="641">
        <f>'Summary CPDA - Lập PATC'!D37</f>
        <v>0</v>
      </c>
      <c r="E125" s="642"/>
    </row>
    <row r="126" spans="2:10">
      <c r="B126" s="692" t="s">
        <v>765</v>
      </c>
      <c r="C126" s="641" t="e">
        <f t="shared" si="0"/>
        <v>#DIV/0!</v>
      </c>
      <c r="D126" s="641">
        <f>'Summary CPDA - Lập PATC'!D39</f>
        <v>0</v>
      </c>
      <c r="E126" s="642"/>
    </row>
    <row r="127" spans="2:10" ht="33">
      <c r="B127" s="693" t="s">
        <v>766</v>
      </c>
      <c r="C127" s="641">
        <f t="shared" si="0"/>
        <v>3.7742500000000003E-4</v>
      </c>
      <c r="D127" s="641">
        <f>'Summary CPDA - Lập PATC'!D41</f>
        <v>40000000</v>
      </c>
      <c r="E127" s="642"/>
    </row>
    <row r="128" spans="2:10" s="309" customFormat="1">
      <c r="B128" s="694" t="s">
        <v>280</v>
      </c>
      <c r="C128" s="645"/>
      <c r="D128" s="645">
        <f>SUM(D121:D127)</f>
        <v>4610175307.9445362</v>
      </c>
      <c r="E128" s="695"/>
      <c r="J128" s="413"/>
    </row>
    <row r="129" spans="2:10">
      <c r="B129" s="630" t="str">
        <f>'01 .PAKT - (Chưa làm)'!G70</f>
        <v>LỢI NHUẬN</v>
      </c>
      <c r="C129" s="631"/>
      <c r="D129" s="631"/>
      <c r="E129" s="632"/>
    </row>
    <row r="130" spans="2:10">
      <c r="B130" s="656" t="s">
        <v>768</v>
      </c>
      <c r="C130" s="688" t="s">
        <v>773</v>
      </c>
      <c r="D130" s="696">
        <f>ROUND(E130*$D$136/1.1,0)</f>
        <v>0</v>
      </c>
      <c r="E130" s="697">
        <v>0.04</v>
      </c>
    </row>
    <row r="131" spans="2:10">
      <c r="B131" s="657" t="s">
        <v>767</v>
      </c>
      <c r="C131" s="690" t="s">
        <v>773</v>
      </c>
      <c r="D131" s="698">
        <f t="shared" ref="D131" si="1">ROUND(E131*$D$136/1.1,0)</f>
        <v>0</v>
      </c>
      <c r="E131" s="699">
        <v>0.01</v>
      </c>
    </row>
    <row r="132" spans="2:10">
      <c r="B132" s="700" t="s">
        <v>769</v>
      </c>
      <c r="C132" s="701" t="s">
        <v>774</v>
      </c>
      <c r="D132" s="702"/>
      <c r="E132" s="703" t="e">
        <f>D132/$I$74</f>
        <v>#DIV/0!</v>
      </c>
    </row>
    <row r="133" spans="2:10" s="309" customFormat="1">
      <c r="B133" s="704" t="s">
        <v>280</v>
      </c>
      <c r="C133" s="705"/>
      <c r="D133" s="706">
        <f>+D128+D130+D131+D132</f>
        <v>4610175307.9445362</v>
      </c>
      <c r="E133" s="707"/>
      <c r="J133" s="413"/>
    </row>
    <row r="134" spans="2:10">
      <c r="B134" s="657" t="s">
        <v>772</v>
      </c>
      <c r="C134" s="690" t="s">
        <v>775</v>
      </c>
      <c r="D134" s="598">
        <f>+D133*E134</f>
        <v>461017530.79445362</v>
      </c>
      <c r="E134" s="699">
        <v>0.1</v>
      </c>
    </row>
    <row r="135" spans="2:10">
      <c r="B135" s="657" t="s">
        <v>771</v>
      </c>
      <c r="C135" s="708"/>
      <c r="D135" s="709">
        <f>ROUND(SUM(D133:D134),-3)</f>
        <v>5071193000</v>
      </c>
      <c r="E135" s="710"/>
    </row>
    <row r="136" spans="2:10" ht="17.25" thickBot="1">
      <c r="B136" s="711" t="s">
        <v>770</v>
      </c>
      <c r="C136" s="712"/>
      <c r="D136" s="713"/>
      <c r="E136" s="714"/>
      <c r="G136" s="309"/>
    </row>
    <row r="137" spans="2:10">
      <c r="B137" s="630" t="s">
        <v>543</v>
      </c>
      <c r="C137" s="631"/>
      <c r="D137" s="631"/>
      <c r="E137" s="632"/>
    </row>
    <row r="138" spans="2:10">
      <c r="B138" s="290"/>
      <c r="E138" s="283"/>
    </row>
    <row r="139" spans="2:10">
      <c r="B139" s="357"/>
      <c r="C139" s="451" t="s">
        <v>637</v>
      </c>
      <c r="D139" s="292"/>
      <c r="E139" s="661"/>
    </row>
    <row r="140" spans="2:10">
      <c r="B140" s="270"/>
      <c r="C140" s="416"/>
      <c r="D140" s="292"/>
      <c r="E140" s="283"/>
    </row>
    <row r="141" spans="2:10">
      <c r="B141" s="270"/>
      <c r="C141" s="465"/>
      <c r="D141" s="362"/>
      <c r="E141" s="283"/>
    </row>
    <row r="142" spans="2:10">
      <c r="B142" s="270" t="s">
        <v>485</v>
      </c>
      <c r="C142" s="662"/>
      <c r="D142" s="292"/>
      <c r="E142" s="283"/>
    </row>
    <row r="143" spans="2:10">
      <c r="B143" s="270"/>
      <c r="C143" s="451" t="s">
        <v>776</v>
      </c>
      <c r="D143" s="362"/>
      <c r="E143" s="283"/>
    </row>
    <row r="144" spans="2:10" ht="17.25" thickBot="1">
      <c r="B144" s="455"/>
      <c r="C144" s="456"/>
      <c r="D144" s="457"/>
      <c r="E144" s="460"/>
    </row>
  </sheetData>
  <mergeCells count="28">
    <mergeCell ref="D24:E24"/>
    <mergeCell ref="D69:E69"/>
    <mergeCell ref="D32:E32"/>
    <mergeCell ref="D33:E33"/>
    <mergeCell ref="D34:E34"/>
    <mergeCell ref="D35:E35"/>
    <mergeCell ref="D38:E38"/>
    <mergeCell ref="D36:E36"/>
    <mergeCell ref="D37:E37"/>
    <mergeCell ref="C65:E65"/>
    <mergeCell ref="C66:E66"/>
    <mergeCell ref="D68:E68"/>
    <mergeCell ref="B9:C9"/>
    <mergeCell ref="B13:E13"/>
    <mergeCell ref="B5:C5"/>
    <mergeCell ref="D5:E5"/>
    <mergeCell ref="D31:E31"/>
    <mergeCell ref="D25:E25"/>
    <mergeCell ref="D26:E26"/>
    <mergeCell ref="D27:E27"/>
    <mergeCell ref="D28:E28"/>
    <mergeCell ref="D29:E29"/>
    <mergeCell ref="D30:E30"/>
    <mergeCell ref="D9:E9"/>
    <mergeCell ref="D20:E20"/>
    <mergeCell ref="D21:E21"/>
    <mergeCell ref="D22:E22"/>
    <mergeCell ref="D23:E23"/>
  </mergeCells>
  <pageMargins left="0.31496062992125984" right="0.31496062992125984" top="0.35433070866141736" bottom="0.35433070866141736" header="0.31496062992125984" footer="0.31496062992125984"/>
  <pageSetup paperSize="9" scale="68" orientation="portrait" r:id="rId1"/>
  <colBreaks count="1" manualBreakCount="1">
    <brk id="5" max="170"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S80"/>
  <sheetViews>
    <sheetView showGridLines="0" topLeftCell="B1" zoomScale="115" zoomScaleNormal="115" zoomScaleSheetLayoutView="115" workbookViewId="0">
      <pane ySplit="1" topLeftCell="A2" activePane="bottomLeft" state="frozen"/>
      <selection pane="bottomLeft" activeCell="G32" sqref="G32"/>
    </sheetView>
  </sheetViews>
  <sheetFormatPr defaultRowHeight="16.5"/>
  <cols>
    <col min="1" max="1" width="1.375" style="248" customWidth="1"/>
    <col min="2" max="2" width="30.125" style="248" customWidth="1"/>
    <col min="3" max="3" width="24.75" style="248" customWidth="1"/>
    <col min="4" max="4" width="11.25" style="248" customWidth="1"/>
    <col min="5" max="5" width="16.125" style="248" customWidth="1"/>
    <col min="6" max="6" width="15.375" style="248" customWidth="1"/>
    <col min="7" max="7" width="40.375" style="248" customWidth="1"/>
    <col min="8" max="8" width="13.125" style="248" customWidth="1"/>
    <col min="9" max="9" width="20.75" style="248" bestFit="1" customWidth="1"/>
    <col min="10" max="10" width="20" style="248" customWidth="1"/>
    <col min="11" max="11" width="24.875" style="406" bestFit="1" customWidth="1"/>
    <col min="12" max="12" width="16.375" style="248" bestFit="1" customWidth="1"/>
    <col min="13" max="13" width="18.75" style="248" bestFit="1" customWidth="1"/>
    <col min="14" max="14" width="22.375" style="248" bestFit="1" customWidth="1"/>
    <col min="15" max="16" width="12" style="248" customWidth="1"/>
    <col min="17" max="18" width="9.125" style="248"/>
    <col min="19" max="19" width="11.125" style="248" customWidth="1"/>
    <col min="20" max="255" width="9.125" style="248"/>
    <col min="256" max="256" width="1.375" style="248" customWidth="1"/>
    <col min="257" max="257" width="17.625" style="248" customWidth="1"/>
    <col min="258" max="258" width="16.375" style="248" customWidth="1"/>
    <col min="259" max="259" width="8" style="248" customWidth="1"/>
    <col min="260" max="260" width="13.125" style="248" customWidth="1"/>
    <col min="261" max="261" width="15.375" style="248" customWidth="1"/>
    <col min="262" max="262" width="30" style="248" customWidth="1"/>
    <col min="263" max="263" width="9.375" style="248" customWidth="1"/>
    <col min="264" max="266" width="14.75" style="248" customWidth="1"/>
    <col min="267" max="267" width="4.375" style="248" customWidth="1"/>
    <col min="268" max="268" width="2.375" style="248" customWidth="1"/>
    <col min="269" max="269" width="7" style="248" customWidth="1"/>
    <col min="270" max="270" width="7.375" style="248" customWidth="1"/>
    <col min="271" max="272" width="12" style="248" customWidth="1"/>
    <col min="273" max="274" width="9.125" style="248"/>
    <col min="275" max="275" width="11.125" style="248" customWidth="1"/>
    <col min="276" max="511" width="9.125" style="248"/>
    <col min="512" max="512" width="1.375" style="248" customWidth="1"/>
    <col min="513" max="513" width="17.625" style="248" customWidth="1"/>
    <col min="514" max="514" width="16.375" style="248" customWidth="1"/>
    <col min="515" max="515" width="8" style="248" customWidth="1"/>
    <col min="516" max="516" width="13.125" style="248" customWidth="1"/>
    <col min="517" max="517" width="15.375" style="248" customWidth="1"/>
    <col min="518" max="518" width="30" style="248" customWidth="1"/>
    <col min="519" max="519" width="9.375" style="248" customWidth="1"/>
    <col min="520" max="522" width="14.75" style="248" customWidth="1"/>
    <col min="523" max="523" width="4.375" style="248" customWidth="1"/>
    <col min="524" max="524" width="2.375" style="248" customWidth="1"/>
    <col min="525" max="525" width="7" style="248" customWidth="1"/>
    <col min="526" max="526" width="7.375" style="248" customWidth="1"/>
    <col min="527" max="528" width="12" style="248" customWidth="1"/>
    <col min="529" max="530" width="9.125" style="248"/>
    <col min="531" max="531" width="11.125" style="248" customWidth="1"/>
    <col min="532" max="767" width="9.125" style="248"/>
    <col min="768" max="768" width="1.375" style="248" customWidth="1"/>
    <col min="769" max="769" width="17.625" style="248" customWidth="1"/>
    <col min="770" max="770" width="16.375" style="248" customWidth="1"/>
    <col min="771" max="771" width="8" style="248" customWidth="1"/>
    <col min="772" max="772" width="13.125" style="248" customWidth="1"/>
    <col min="773" max="773" width="15.375" style="248" customWidth="1"/>
    <col min="774" max="774" width="30" style="248" customWidth="1"/>
    <col min="775" max="775" width="9.375" style="248" customWidth="1"/>
    <col min="776" max="778" width="14.75" style="248" customWidth="1"/>
    <col min="779" max="779" width="4.375" style="248" customWidth="1"/>
    <col min="780" max="780" width="2.375" style="248" customWidth="1"/>
    <col min="781" max="781" width="7" style="248" customWidth="1"/>
    <col min="782" max="782" width="7.375" style="248" customWidth="1"/>
    <col min="783" max="784" width="12" style="248" customWidth="1"/>
    <col min="785" max="786" width="9.125" style="248"/>
    <col min="787" max="787" width="11.125" style="248" customWidth="1"/>
    <col min="788" max="1023" width="9.125" style="248"/>
    <col min="1024" max="1024" width="1.375" style="248" customWidth="1"/>
    <col min="1025" max="1025" width="17.625" style="248" customWidth="1"/>
    <col min="1026" max="1026" width="16.375" style="248" customWidth="1"/>
    <col min="1027" max="1027" width="8" style="248" customWidth="1"/>
    <col min="1028" max="1028" width="13.125" style="248" customWidth="1"/>
    <col min="1029" max="1029" width="15.375" style="248" customWidth="1"/>
    <col min="1030" max="1030" width="30" style="248" customWidth="1"/>
    <col min="1031" max="1031" width="9.375" style="248" customWidth="1"/>
    <col min="1032" max="1034" width="14.75" style="248" customWidth="1"/>
    <col min="1035" max="1035" width="4.375" style="248" customWidth="1"/>
    <col min="1036" max="1036" width="2.375" style="248" customWidth="1"/>
    <col min="1037" max="1037" width="7" style="248" customWidth="1"/>
    <col min="1038" max="1038" width="7.375" style="248" customWidth="1"/>
    <col min="1039" max="1040" width="12" style="248" customWidth="1"/>
    <col min="1041" max="1042" width="9.125" style="248"/>
    <col min="1043" max="1043" width="11.125" style="248" customWidth="1"/>
    <col min="1044" max="1279" width="9.125" style="248"/>
    <col min="1280" max="1280" width="1.375" style="248" customWidth="1"/>
    <col min="1281" max="1281" width="17.625" style="248" customWidth="1"/>
    <col min="1282" max="1282" width="16.375" style="248" customWidth="1"/>
    <col min="1283" max="1283" width="8" style="248" customWidth="1"/>
    <col min="1284" max="1284" width="13.125" style="248" customWidth="1"/>
    <col min="1285" max="1285" width="15.375" style="248" customWidth="1"/>
    <col min="1286" max="1286" width="30" style="248" customWidth="1"/>
    <col min="1287" max="1287" width="9.375" style="248" customWidth="1"/>
    <col min="1288" max="1290" width="14.75" style="248" customWidth="1"/>
    <col min="1291" max="1291" width="4.375" style="248" customWidth="1"/>
    <col min="1292" max="1292" width="2.375" style="248" customWidth="1"/>
    <col min="1293" max="1293" width="7" style="248" customWidth="1"/>
    <col min="1294" max="1294" width="7.375" style="248" customWidth="1"/>
    <col min="1295" max="1296" width="12" style="248" customWidth="1"/>
    <col min="1297" max="1298" width="9.125" style="248"/>
    <col min="1299" max="1299" width="11.125" style="248" customWidth="1"/>
    <col min="1300" max="1535" width="9.125" style="248"/>
    <col min="1536" max="1536" width="1.375" style="248" customWidth="1"/>
    <col min="1537" max="1537" width="17.625" style="248" customWidth="1"/>
    <col min="1538" max="1538" width="16.375" style="248" customWidth="1"/>
    <col min="1539" max="1539" width="8" style="248" customWidth="1"/>
    <col min="1540" max="1540" width="13.125" style="248" customWidth="1"/>
    <col min="1541" max="1541" width="15.375" style="248" customWidth="1"/>
    <col min="1542" max="1542" width="30" style="248" customWidth="1"/>
    <col min="1543" max="1543" width="9.375" style="248" customWidth="1"/>
    <col min="1544" max="1546" width="14.75" style="248" customWidth="1"/>
    <col min="1547" max="1547" width="4.375" style="248" customWidth="1"/>
    <col min="1548" max="1548" width="2.375" style="248" customWidth="1"/>
    <col min="1549" max="1549" width="7" style="248" customWidth="1"/>
    <col min="1550" max="1550" width="7.375" style="248" customWidth="1"/>
    <col min="1551" max="1552" width="12" style="248" customWidth="1"/>
    <col min="1553" max="1554" width="9.125" style="248"/>
    <col min="1555" max="1555" width="11.125" style="248" customWidth="1"/>
    <col min="1556" max="1791" width="9.125" style="248"/>
    <col min="1792" max="1792" width="1.375" style="248" customWidth="1"/>
    <col min="1793" max="1793" width="17.625" style="248" customWidth="1"/>
    <col min="1794" max="1794" width="16.375" style="248" customWidth="1"/>
    <col min="1795" max="1795" width="8" style="248" customWidth="1"/>
    <col min="1796" max="1796" width="13.125" style="248" customWidth="1"/>
    <col min="1797" max="1797" width="15.375" style="248" customWidth="1"/>
    <col min="1798" max="1798" width="30" style="248" customWidth="1"/>
    <col min="1799" max="1799" width="9.375" style="248" customWidth="1"/>
    <col min="1800" max="1802" width="14.75" style="248" customWidth="1"/>
    <col min="1803" max="1803" width="4.375" style="248" customWidth="1"/>
    <col min="1804" max="1804" width="2.375" style="248" customWidth="1"/>
    <col min="1805" max="1805" width="7" style="248" customWidth="1"/>
    <col min="1806" max="1806" width="7.375" style="248" customWidth="1"/>
    <col min="1807" max="1808" width="12" style="248" customWidth="1"/>
    <col min="1809" max="1810" width="9.125" style="248"/>
    <col min="1811" max="1811" width="11.125" style="248" customWidth="1"/>
    <col min="1812" max="2047" width="9.125" style="248"/>
    <col min="2048" max="2048" width="1.375" style="248" customWidth="1"/>
    <col min="2049" max="2049" width="17.625" style="248" customWidth="1"/>
    <col min="2050" max="2050" width="16.375" style="248" customWidth="1"/>
    <col min="2051" max="2051" width="8" style="248" customWidth="1"/>
    <col min="2052" max="2052" width="13.125" style="248" customWidth="1"/>
    <col min="2053" max="2053" width="15.375" style="248" customWidth="1"/>
    <col min="2054" max="2054" width="30" style="248" customWidth="1"/>
    <col min="2055" max="2055" width="9.375" style="248" customWidth="1"/>
    <col min="2056" max="2058" width="14.75" style="248" customWidth="1"/>
    <col min="2059" max="2059" width="4.375" style="248" customWidth="1"/>
    <col min="2060" max="2060" width="2.375" style="248" customWidth="1"/>
    <col min="2061" max="2061" width="7" style="248" customWidth="1"/>
    <col min="2062" max="2062" width="7.375" style="248" customWidth="1"/>
    <col min="2063" max="2064" width="12" style="248" customWidth="1"/>
    <col min="2065" max="2066" width="9.125" style="248"/>
    <col min="2067" max="2067" width="11.125" style="248" customWidth="1"/>
    <col min="2068" max="2303" width="9.125" style="248"/>
    <col min="2304" max="2304" width="1.375" style="248" customWidth="1"/>
    <col min="2305" max="2305" width="17.625" style="248" customWidth="1"/>
    <col min="2306" max="2306" width="16.375" style="248" customWidth="1"/>
    <col min="2307" max="2307" width="8" style="248" customWidth="1"/>
    <col min="2308" max="2308" width="13.125" style="248" customWidth="1"/>
    <col min="2309" max="2309" width="15.375" style="248" customWidth="1"/>
    <col min="2310" max="2310" width="30" style="248" customWidth="1"/>
    <col min="2311" max="2311" width="9.375" style="248" customWidth="1"/>
    <col min="2312" max="2314" width="14.75" style="248" customWidth="1"/>
    <col min="2315" max="2315" width="4.375" style="248" customWidth="1"/>
    <col min="2316" max="2316" width="2.375" style="248" customWidth="1"/>
    <col min="2317" max="2317" width="7" style="248" customWidth="1"/>
    <col min="2318" max="2318" width="7.375" style="248" customWidth="1"/>
    <col min="2319" max="2320" width="12" style="248" customWidth="1"/>
    <col min="2321" max="2322" width="9.125" style="248"/>
    <col min="2323" max="2323" width="11.125" style="248" customWidth="1"/>
    <col min="2324" max="2559" width="9.125" style="248"/>
    <col min="2560" max="2560" width="1.375" style="248" customWidth="1"/>
    <col min="2561" max="2561" width="17.625" style="248" customWidth="1"/>
    <col min="2562" max="2562" width="16.375" style="248" customWidth="1"/>
    <col min="2563" max="2563" width="8" style="248" customWidth="1"/>
    <col min="2564" max="2564" width="13.125" style="248" customWidth="1"/>
    <col min="2565" max="2565" width="15.375" style="248" customWidth="1"/>
    <col min="2566" max="2566" width="30" style="248" customWidth="1"/>
    <col min="2567" max="2567" width="9.375" style="248" customWidth="1"/>
    <col min="2568" max="2570" width="14.75" style="248" customWidth="1"/>
    <col min="2571" max="2571" width="4.375" style="248" customWidth="1"/>
    <col min="2572" max="2572" width="2.375" style="248" customWidth="1"/>
    <col min="2573" max="2573" width="7" style="248" customWidth="1"/>
    <col min="2574" max="2574" width="7.375" style="248" customWidth="1"/>
    <col min="2575" max="2576" width="12" style="248" customWidth="1"/>
    <col min="2577" max="2578" width="9.125" style="248"/>
    <col min="2579" max="2579" width="11.125" style="248" customWidth="1"/>
    <col min="2580" max="2815" width="9.125" style="248"/>
    <col min="2816" max="2816" width="1.375" style="248" customWidth="1"/>
    <col min="2817" max="2817" width="17.625" style="248" customWidth="1"/>
    <col min="2818" max="2818" width="16.375" style="248" customWidth="1"/>
    <col min="2819" max="2819" width="8" style="248" customWidth="1"/>
    <col min="2820" max="2820" width="13.125" style="248" customWidth="1"/>
    <col min="2821" max="2821" width="15.375" style="248" customWidth="1"/>
    <col min="2822" max="2822" width="30" style="248" customWidth="1"/>
    <col min="2823" max="2823" width="9.375" style="248" customWidth="1"/>
    <col min="2824" max="2826" width="14.75" style="248" customWidth="1"/>
    <col min="2827" max="2827" width="4.375" style="248" customWidth="1"/>
    <col min="2828" max="2828" width="2.375" style="248" customWidth="1"/>
    <col min="2829" max="2829" width="7" style="248" customWidth="1"/>
    <col min="2830" max="2830" width="7.375" style="248" customWidth="1"/>
    <col min="2831" max="2832" width="12" style="248" customWidth="1"/>
    <col min="2833" max="2834" width="9.125" style="248"/>
    <col min="2835" max="2835" width="11.125" style="248" customWidth="1"/>
    <col min="2836" max="3071" width="9.125" style="248"/>
    <col min="3072" max="3072" width="1.375" style="248" customWidth="1"/>
    <col min="3073" max="3073" width="17.625" style="248" customWidth="1"/>
    <col min="3074" max="3074" width="16.375" style="248" customWidth="1"/>
    <col min="3075" max="3075" width="8" style="248" customWidth="1"/>
    <col min="3076" max="3076" width="13.125" style="248" customWidth="1"/>
    <col min="3077" max="3077" width="15.375" style="248" customWidth="1"/>
    <col min="3078" max="3078" width="30" style="248" customWidth="1"/>
    <col min="3079" max="3079" width="9.375" style="248" customWidth="1"/>
    <col min="3080" max="3082" width="14.75" style="248" customWidth="1"/>
    <col min="3083" max="3083" width="4.375" style="248" customWidth="1"/>
    <col min="3084" max="3084" width="2.375" style="248" customWidth="1"/>
    <col min="3085" max="3085" width="7" style="248" customWidth="1"/>
    <col min="3086" max="3086" width="7.375" style="248" customWidth="1"/>
    <col min="3087" max="3088" width="12" style="248" customWidth="1"/>
    <col min="3089" max="3090" width="9.125" style="248"/>
    <col min="3091" max="3091" width="11.125" style="248" customWidth="1"/>
    <col min="3092" max="3327" width="9.125" style="248"/>
    <col min="3328" max="3328" width="1.375" style="248" customWidth="1"/>
    <col min="3329" max="3329" width="17.625" style="248" customWidth="1"/>
    <col min="3330" max="3330" width="16.375" style="248" customWidth="1"/>
    <col min="3331" max="3331" width="8" style="248" customWidth="1"/>
    <col min="3332" max="3332" width="13.125" style="248" customWidth="1"/>
    <col min="3333" max="3333" width="15.375" style="248" customWidth="1"/>
    <col min="3334" max="3334" width="30" style="248" customWidth="1"/>
    <col min="3335" max="3335" width="9.375" style="248" customWidth="1"/>
    <col min="3336" max="3338" width="14.75" style="248" customWidth="1"/>
    <col min="3339" max="3339" width="4.375" style="248" customWidth="1"/>
    <col min="3340" max="3340" width="2.375" style="248" customWidth="1"/>
    <col min="3341" max="3341" width="7" style="248" customWidth="1"/>
    <col min="3342" max="3342" width="7.375" style="248" customWidth="1"/>
    <col min="3343" max="3344" width="12" style="248" customWidth="1"/>
    <col min="3345" max="3346" width="9.125" style="248"/>
    <col min="3347" max="3347" width="11.125" style="248" customWidth="1"/>
    <col min="3348" max="3583" width="9.125" style="248"/>
    <col min="3584" max="3584" width="1.375" style="248" customWidth="1"/>
    <col min="3585" max="3585" width="17.625" style="248" customWidth="1"/>
    <col min="3586" max="3586" width="16.375" style="248" customWidth="1"/>
    <col min="3587" max="3587" width="8" style="248" customWidth="1"/>
    <col min="3588" max="3588" width="13.125" style="248" customWidth="1"/>
    <col min="3589" max="3589" width="15.375" style="248" customWidth="1"/>
    <col min="3590" max="3590" width="30" style="248" customWidth="1"/>
    <col min="3591" max="3591" width="9.375" style="248" customWidth="1"/>
    <col min="3592" max="3594" width="14.75" style="248" customWidth="1"/>
    <col min="3595" max="3595" width="4.375" style="248" customWidth="1"/>
    <col min="3596" max="3596" width="2.375" style="248" customWidth="1"/>
    <col min="3597" max="3597" width="7" style="248" customWidth="1"/>
    <col min="3598" max="3598" width="7.375" style="248" customWidth="1"/>
    <col min="3599" max="3600" width="12" style="248" customWidth="1"/>
    <col min="3601" max="3602" width="9.125" style="248"/>
    <col min="3603" max="3603" width="11.125" style="248" customWidth="1"/>
    <col min="3604" max="3839" width="9.125" style="248"/>
    <col min="3840" max="3840" width="1.375" style="248" customWidth="1"/>
    <col min="3841" max="3841" width="17.625" style="248" customWidth="1"/>
    <col min="3842" max="3842" width="16.375" style="248" customWidth="1"/>
    <col min="3843" max="3843" width="8" style="248" customWidth="1"/>
    <col min="3844" max="3844" width="13.125" style="248" customWidth="1"/>
    <col min="3845" max="3845" width="15.375" style="248" customWidth="1"/>
    <col min="3846" max="3846" width="30" style="248" customWidth="1"/>
    <col min="3847" max="3847" width="9.375" style="248" customWidth="1"/>
    <col min="3848" max="3850" width="14.75" style="248" customWidth="1"/>
    <col min="3851" max="3851" width="4.375" style="248" customWidth="1"/>
    <col min="3852" max="3852" width="2.375" style="248" customWidth="1"/>
    <col min="3853" max="3853" width="7" style="248" customWidth="1"/>
    <col min="3854" max="3854" width="7.375" style="248" customWidth="1"/>
    <col min="3855" max="3856" width="12" style="248" customWidth="1"/>
    <col min="3857" max="3858" width="9.125" style="248"/>
    <col min="3859" max="3859" width="11.125" style="248" customWidth="1"/>
    <col min="3860" max="4095" width="9.125" style="248"/>
    <col min="4096" max="4096" width="1.375" style="248" customWidth="1"/>
    <col min="4097" max="4097" width="17.625" style="248" customWidth="1"/>
    <col min="4098" max="4098" width="16.375" style="248" customWidth="1"/>
    <col min="4099" max="4099" width="8" style="248" customWidth="1"/>
    <col min="4100" max="4100" width="13.125" style="248" customWidth="1"/>
    <col min="4101" max="4101" width="15.375" style="248" customWidth="1"/>
    <col min="4102" max="4102" width="30" style="248" customWidth="1"/>
    <col min="4103" max="4103" width="9.375" style="248" customWidth="1"/>
    <col min="4104" max="4106" width="14.75" style="248" customWidth="1"/>
    <col min="4107" max="4107" width="4.375" style="248" customWidth="1"/>
    <col min="4108" max="4108" width="2.375" style="248" customWidth="1"/>
    <col min="4109" max="4109" width="7" style="248" customWidth="1"/>
    <col min="4110" max="4110" width="7.375" style="248" customWidth="1"/>
    <col min="4111" max="4112" width="12" style="248" customWidth="1"/>
    <col min="4113" max="4114" width="9.125" style="248"/>
    <col min="4115" max="4115" width="11.125" style="248" customWidth="1"/>
    <col min="4116" max="4351" width="9.125" style="248"/>
    <col min="4352" max="4352" width="1.375" style="248" customWidth="1"/>
    <col min="4353" max="4353" width="17.625" style="248" customWidth="1"/>
    <col min="4354" max="4354" width="16.375" style="248" customWidth="1"/>
    <col min="4355" max="4355" width="8" style="248" customWidth="1"/>
    <col min="4356" max="4356" width="13.125" style="248" customWidth="1"/>
    <col min="4357" max="4357" width="15.375" style="248" customWidth="1"/>
    <col min="4358" max="4358" width="30" style="248" customWidth="1"/>
    <col min="4359" max="4359" width="9.375" style="248" customWidth="1"/>
    <col min="4360" max="4362" width="14.75" style="248" customWidth="1"/>
    <col min="4363" max="4363" width="4.375" style="248" customWidth="1"/>
    <col min="4364" max="4364" width="2.375" style="248" customWidth="1"/>
    <col min="4365" max="4365" width="7" style="248" customWidth="1"/>
    <col min="4366" max="4366" width="7.375" style="248" customWidth="1"/>
    <col min="4367" max="4368" width="12" style="248" customWidth="1"/>
    <col min="4369" max="4370" width="9.125" style="248"/>
    <col min="4371" max="4371" width="11.125" style="248" customWidth="1"/>
    <col min="4372" max="4607" width="9.125" style="248"/>
    <col min="4608" max="4608" width="1.375" style="248" customWidth="1"/>
    <col min="4609" max="4609" width="17.625" style="248" customWidth="1"/>
    <col min="4610" max="4610" width="16.375" style="248" customWidth="1"/>
    <col min="4611" max="4611" width="8" style="248" customWidth="1"/>
    <col min="4612" max="4612" width="13.125" style="248" customWidth="1"/>
    <col min="4613" max="4613" width="15.375" style="248" customWidth="1"/>
    <col min="4614" max="4614" width="30" style="248" customWidth="1"/>
    <col min="4615" max="4615" width="9.375" style="248" customWidth="1"/>
    <col min="4616" max="4618" width="14.75" style="248" customWidth="1"/>
    <col min="4619" max="4619" width="4.375" style="248" customWidth="1"/>
    <col min="4620" max="4620" width="2.375" style="248" customWidth="1"/>
    <col min="4621" max="4621" width="7" style="248" customWidth="1"/>
    <col min="4622" max="4622" width="7.375" style="248" customWidth="1"/>
    <col min="4623" max="4624" width="12" style="248" customWidth="1"/>
    <col min="4625" max="4626" width="9.125" style="248"/>
    <col min="4627" max="4627" width="11.125" style="248" customWidth="1"/>
    <col min="4628" max="4863" width="9.125" style="248"/>
    <col min="4864" max="4864" width="1.375" style="248" customWidth="1"/>
    <col min="4865" max="4865" width="17.625" style="248" customWidth="1"/>
    <col min="4866" max="4866" width="16.375" style="248" customWidth="1"/>
    <col min="4867" max="4867" width="8" style="248" customWidth="1"/>
    <col min="4868" max="4868" width="13.125" style="248" customWidth="1"/>
    <col min="4869" max="4869" width="15.375" style="248" customWidth="1"/>
    <col min="4870" max="4870" width="30" style="248" customWidth="1"/>
    <col min="4871" max="4871" width="9.375" style="248" customWidth="1"/>
    <col min="4872" max="4874" width="14.75" style="248" customWidth="1"/>
    <col min="4875" max="4875" width="4.375" style="248" customWidth="1"/>
    <col min="4876" max="4876" width="2.375" style="248" customWidth="1"/>
    <col min="4877" max="4877" width="7" style="248" customWidth="1"/>
    <col min="4878" max="4878" width="7.375" style="248" customWidth="1"/>
    <col min="4879" max="4880" width="12" style="248" customWidth="1"/>
    <col min="4881" max="4882" width="9.125" style="248"/>
    <col min="4883" max="4883" width="11.125" style="248" customWidth="1"/>
    <col min="4884" max="5119" width="9.125" style="248"/>
    <col min="5120" max="5120" width="1.375" style="248" customWidth="1"/>
    <col min="5121" max="5121" width="17.625" style="248" customWidth="1"/>
    <col min="5122" max="5122" width="16.375" style="248" customWidth="1"/>
    <col min="5123" max="5123" width="8" style="248" customWidth="1"/>
    <col min="5124" max="5124" width="13.125" style="248" customWidth="1"/>
    <col min="5125" max="5125" width="15.375" style="248" customWidth="1"/>
    <col min="5126" max="5126" width="30" style="248" customWidth="1"/>
    <col min="5127" max="5127" width="9.375" style="248" customWidth="1"/>
    <col min="5128" max="5130" width="14.75" style="248" customWidth="1"/>
    <col min="5131" max="5131" width="4.375" style="248" customWidth="1"/>
    <col min="5132" max="5132" width="2.375" style="248" customWidth="1"/>
    <col min="5133" max="5133" width="7" style="248" customWidth="1"/>
    <col min="5134" max="5134" width="7.375" style="248" customWidth="1"/>
    <col min="5135" max="5136" width="12" style="248" customWidth="1"/>
    <col min="5137" max="5138" width="9.125" style="248"/>
    <col min="5139" max="5139" width="11.125" style="248" customWidth="1"/>
    <col min="5140" max="5375" width="9.125" style="248"/>
    <col min="5376" max="5376" width="1.375" style="248" customWidth="1"/>
    <col min="5377" max="5377" width="17.625" style="248" customWidth="1"/>
    <col min="5378" max="5378" width="16.375" style="248" customWidth="1"/>
    <col min="5379" max="5379" width="8" style="248" customWidth="1"/>
    <col min="5380" max="5380" width="13.125" style="248" customWidth="1"/>
    <col min="5381" max="5381" width="15.375" style="248" customWidth="1"/>
    <col min="5382" max="5382" width="30" style="248" customWidth="1"/>
    <col min="5383" max="5383" width="9.375" style="248" customWidth="1"/>
    <col min="5384" max="5386" width="14.75" style="248" customWidth="1"/>
    <col min="5387" max="5387" width="4.375" style="248" customWidth="1"/>
    <col min="5388" max="5388" width="2.375" style="248" customWidth="1"/>
    <col min="5389" max="5389" width="7" style="248" customWidth="1"/>
    <col min="5390" max="5390" width="7.375" style="248" customWidth="1"/>
    <col min="5391" max="5392" width="12" style="248" customWidth="1"/>
    <col min="5393" max="5394" width="9.125" style="248"/>
    <col min="5395" max="5395" width="11.125" style="248" customWidth="1"/>
    <col min="5396" max="5631" width="9.125" style="248"/>
    <col min="5632" max="5632" width="1.375" style="248" customWidth="1"/>
    <col min="5633" max="5633" width="17.625" style="248" customWidth="1"/>
    <col min="5634" max="5634" width="16.375" style="248" customWidth="1"/>
    <col min="5635" max="5635" width="8" style="248" customWidth="1"/>
    <col min="5636" max="5636" width="13.125" style="248" customWidth="1"/>
    <col min="5637" max="5637" width="15.375" style="248" customWidth="1"/>
    <col min="5638" max="5638" width="30" style="248" customWidth="1"/>
    <col min="5639" max="5639" width="9.375" style="248" customWidth="1"/>
    <col min="5640" max="5642" width="14.75" style="248" customWidth="1"/>
    <col min="5643" max="5643" width="4.375" style="248" customWidth="1"/>
    <col min="5644" max="5644" width="2.375" style="248" customWidth="1"/>
    <col min="5645" max="5645" width="7" style="248" customWidth="1"/>
    <col min="5646" max="5646" width="7.375" style="248" customWidth="1"/>
    <col min="5647" max="5648" width="12" style="248" customWidth="1"/>
    <col min="5649" max="5650" width="9.125" style="248"/>
    <col min="5651" max="5651" width="11.125" style="248" customWidth="1"/>
    <col min="5652" max="5887" width="9.125" style="248"/>
    <col min="5888" max="5888" width="1.375" style="248" customWidth="1"/>
    <col min="5889" max="5889" width="17.625" style="248" customWidth="1"/>
    <col min="5890" max="5890" width="16.375" style="248" customWidth="1"/>
    <col min="5891" max="5891" width="8" style="248" customWidth="1"/>
    <col min="5892" max="5892" width="13.125" style="248" customWidth="1"/>
    <col min="5893" max="5893" width="15.375" style="248" customWidth="1"/>
    <col min="5894" max="5894" width="30" style="248" customWidth="1"/>
    <col min="5895" max="5895" width="9.375" style="248" customWidth="1"/>
    <col min="5896" max="5898" width="14.75" style="248" customWidth="1"/>
    <col min="5899" max="5899" width="4.375" style="248" customWidth="1"/>
    <col min="5900" max="5900" width="2.375" style="248" customWidth="1"/>
    <col min="5901" max="5901" width="7" style="248" customWidth="1"/>
    <col min="5902" max="5902" width="7.375" style="248" customWidth="1"/>
    <col min="5903" max="5904" width="12" style="248" customWidth="1"/>
    <col min="5905" max="5906" width="9.125" style="248"/>
    <col min="5907" max="5907" width="11.125" style="248" customWidth="1"/>
    <col min="5908" max="6143" width="9.125" style="248"/>
    <col min="6144" max="6144" width="1.375" style="248" customWidth="1"/>
    <col min="6145" max="6145" width="17.625" style="248" customWidth="1"/>
    <col min="6146" max="6146" width="16.375" style="248" customWidth="1"/>
    <col min="6147" max="6147" width="8" style="248" customWidth="1"/>
    <col min="6148" max="6148" width="13.125" style="248" customWidth="1"/>
    <col min="6149" max="6149" width="15.375" style="248" customWidth="1"/>
    <col min="6150" max="6150" width="30" style="248" customWidth="1"/>
    <col min="6151" max="6151" width="9.375" style="248" customWidth="1"/>
    <col min="6152" max="6154" width="14.75" style="248" customWidth="1"/>
    <col min="6155" max="6155" width="4.375" style="248" customWidth="1"/>
    <col min="6156" max="6156" width="2.375" style="248" customWidth="1"/>
    <col min="6157" max="6157" width="7" style="248" customWidth="1"/>
    <col min="6158" max="6158" width="7.375" style="248" customWidth="1"/>
    <col min="6159" max="6160" width="12" style="248" customWidth="1"/>
    <col min="6161" max="6162" width="9.125" style="248"/>
    <col min="6163" max="6163" width="11.125" style="248" customWidth="1"/>
    <col min="6164" max="6399" width="9.125" style="248"/>
    <col min="6400" max="6400" width="1.375" style="248" customWidth="1"/>
    <col min="6401" max="6401" width="17.625" style="248" customWidth="1"/>
    <col min="6402" max="6402" width="16.375" style="248" customWidth="1"/>
    <col min="6403" max="6403" width="8" style="248" customWidth="1"/>
    <col min="6404" max="6404" width="13.125" style="248" customWidth="1"/>
    <col min="6405" max="6405" width="15.375" style="248" customWidth="1"/>
    <col min="6406" max="6406" width="30" style="248" customWidth="1"/>
    <col min="6407" max="6407" width="9.375" style="248" customWidth="1"/>
    <col min="6408" max="6410" width="14.75" style="248" customWidth="1"/>
    <col min="6411" max="6411" width="4.375" style="248" customWidth="1"/>
    <col min="6412" max="6412" width="2.375" style="248" customWidth="1"/>
    <col min="6413" max="6413" width="7" style="248" customWidth="1"/>
    <col min="6414" max="6414" width="7.375" style="248" customWidth="1"/>
    <col min="6415" max="6416" width="12" style="248" customWidth="1"/>
    <col min="6417" max="6418" width="9.125" style="248"/>
    <col min="6419" max="6419" width="11.125" style="248" customWidth="1"/>
    <col min="6420" max="6655" width="9.125" style="248"/>
    <col min="6656" max="6656" width="1.375" style="248" customWidth="1"/>
    <col min="6657" max="6657" width="17.625" style="248" customWidth="1"/>
    <col min="6658" max="6658" width="16.375" style="248" customWidth="1"/>
    <col min="6659" max="6659" width="8" style="248" customWidth="1"/>
    <col min="6660" max="6660" width="13.125" style="248" customWidth="1"/>
    <col min="6661" max="6661" width="15.375" style="248" customWidth="1"/>
    <col min="6662" max="6662" width="30" style="248" customWidth="1"/>
    <col min="6663" max="6663" width="9.375" style="248" customWidth="1"/>
    <col min="6664" max="6666" width="14.75" style="248" customWidth="1"/>
    <col min="6667" max="6667" width="4.375" style="248" customWidth="1"/>
    <col min="6668" max="6668" width="2.375" style="248" customWidth="1"/>
    <col min="6669" max="6669" width="7" style="248" customWidth="1"/>
    <col min="6670" max="6670" width="7.375" style="248" customWidth="1"/>
    <col min="6671" max="6672" width="12" style="248" customWidth="1"/>
    <col min="6673" max="6674" width="9.125" style="248"/>
    <col min="6675" max="6675" width="11.125" style="248" customWidth="1"/>
    <col min="6676" max="6911" width="9.125" style="248"/>
    <col min="6912" max="6912" width="1.375" style="248" customWidth="1"/>
    <col min="6913" max="6913" width="17.625" style="248" customWidth="1"/>
    <col min="6914" max="6914" width="16.375" style="248" customWidth="1"/>
    <col min="6915" max="6915" width="8" style="248" customWidth="1"/>
    <col min="6916" max="6916" width="13.125" style="248" customWidth="1"/>
    <col min="6917" max="6917" width="15.375" style="248" customWidth="1"/>
    <col min="6918" max="6918" width="30" style="248" customWidth="1"/>
    <col min="6919" max="6919" width="9.375" style="248" customWidth="1"/>
    <col min="6920" max="6922" width="14.75" style="248" customWidth="1"/>
    <col min="6923" max="6923" width="4.375" style="248" customWidth="1"/>
    <col min="6924" max="6924" width="2.375" style="248" customWidth="1"/>
    <col min="6925" max="6925" width="7" style="248" customWidth="1"/>
    <col min="6926" max="6926" width="7.375" style="248" customWidth="1"/>
    <col min="6927" max="6928" width="12" style="248" customWidth="1"/>
    <col min="6929" max="6930" width="9.125" style="248"/>
    <col min="6931" max="6931" width="11.125" style="248" customWidth="1"/>
    <col min="6932" max="7167" width="9.125" style="248"/>
    <col min="7168" max="7168" width="1.375" style="248" customWidth="1"/>
    <col min="7169" max="7169" width="17.625" style="248" customWidth="1"/>
    <col min="7170" max="7170" width="16.375" style="248" customWidth="1"/>
    <col min="7171" max="7171" width="8" style="248" customWidth="1"/>
    <col min="7172" max="7172" width="13.125" style="248" customWidth="1"/>
    <col min="7173" max="7173" width="15.375" style="248" customWidth="1"/>
    <col min="7174" max="7174" width="30" style="248" customWidth="1"/>
    <col min="7175" max="7175" width="9.375" style="248" customWidth="1"/>
    <col min="7176" max="7178" width="14.75" style="248" customWidth="1"/>
    <col min="7179" max="7179" width="4.375" style="248" customWidth="1"/>
    <col min="7180" max="7180" width="2.375" style="248" customWidth="1"/>
    <col min="7181" max="7181" width="7" style="248" customWidth="1"/>
    <col min="7182" max="7182" width="7.375" style="248" customWidth="1"/>
    <col min="7183" max="7184" width="12" style="248" customWidth="1"/>
    <col min="7185" max="7186" width="9.125" style="248"/>
    <col min="7187" max="7187" width="11.125" style="248" customWidth="1"/>
    <col min="7188" max="7423" width="9.125" style="248"/>
    <col min="7424" max="7424" width="1.375" style="248" customWidth="1"/>
    <col min="7425" max="7425" width="17.625" style="248" customWidth="1"/>
    <col min="7426" max="7426" width="16.375" style="248" customWidth="1"/>
    <col min="7427" max="7427" width="8" style="248" customWidth="1"/>
    <col min="7428" max="7428" width="13.125" style="248" customWidth="1"/>
    <col min="7429" max="7429" width="15.375" style="248" customWidth="1"/>
    <col min="7430" max="7430" width="30" style="248" customWidth="1"/>
    <col min="7431" max="7431" width="9.375" style="248" customWidth="1"/>
    <col min="7432" max="7434" width="14.75" style="248" customWidth="1"/>
    <col min="7435" max="7435" width="4.375" style="248" customWidth="1"/>
    <col min="7436" max="7436" width="2.375" style="248" customWidth="1"/>
    <col min="7437" max="7437" width="7" style="248" customWidth="1"/>
    <col min="7438" max="7438" width="7.375" style="248" customWidth="1"/>
    <col min="7439" max="7440" width="12" style="248" customWidth="1"/>
    <col min="7441" max="7442" width="9.125" style="248"/>
    <col min="7443" max="7443" width="11.125" style="248" customWidth="1"/>
    <col min="7444" max="7679" width="9.125" style="248"/>
    <col min="7680" max="7680" width="1.375" style="248" customWidth="1"/>
    <col min="7681" max="7681" width="17.625" style="248" customWidth="1"/>
    <col min="7682" max="7682" width="16.375" style="248" customWidth="1"/>
    <col min="7683" max="7683" width="8" style="248" customWidth="1"/>
    <col min="7684" max="7684" width="13.125" style="248" customWidth="1"/>
    <col min="7685" max="7685" width="15.375" style="248" customWidth="1"/>
    <col min="7686" max="7686" width="30" style="248" customWidth="1"/>
    <col min="7687" max="7687" width="9.375" style="248" customWidth="1"/>
    <col min="7688" max="7690" width="14.75" style="248" customWidth="1"/>
    <col min="7691" max="7691" width="4.375" style="248" customWidth="1"/>
    <col min="7692" max="7692" width="2.375" style="248" customWidth="1"/>
    <col min="7693" max="7693" width="7" style="248" customWidth="1"/>
    <col min="7694" max="7694" width="7.375" style="248" customWidth="1"/>
    <col min="7695" max="7696" width="12" style="248" customWidth="1"/>
    <col min="7697" max="7698" width="9.125" style="248"/>
    <col min="7699" max="7699" width="11.125" style="248" customWidth="1"/>
    <col min="7700" max="7935" width="9.125" style="248"/>
    <col min="7936" max="7936" width="1.375" style="248" customWidth="1"/>
    <col min="7937" max="7937" width="17.625" style="248" customWidth="1"/>
    <col min="7938" max="7938" width="16.375" style="248" customWidth="1"/>
    <col min="7939" max="7939" width="8" style="248" customWidth="1"/>
    <col min="7940" max="7940" width="13.125" style="248" customWidth="1"/>
    <col min="7941" max="7941" width="15.375" style="248" customWidth="1"/>
    <col min="7942" max="7942" width="30" style="248" customWidth="1"/>
    <col min="7943" max="7943" width="9.375" style="248" customWidth="1"/>
    <col min="7944" max="7946" width="14.75" style="248" customWidth="1"/>
    <col min="7947" max="7947" width="4.375" style="248" customWidth="1"/>
    <col min="7948" max="7948" width="2.375" style="248" customWidth="1"/>
    <col min="7949" max="7949" width="7" style="248" customWidth="1"/>
    <col min="7950" max="7950" width="7.375" style="248" customWidth="1"/>
    <col min="7951" max="7952" width="12" style="248" customWidth="1"/>
    <col min="7953" max="7954" width="9.125" style="248"/>
    <col min="7955" max="7955" width="11.125" style="248" customWidth="1"/>
    <col min="7956" max="8191" width="9.125" style="248"/>
    <col min="8192" max="8192" width="1.375" style="248" customWidth="1"/>
    <col min="8193" max="8193" width="17.625" style="248" customWidth="1"/>
    <col min="8194" max="8194" width="16.375" style="248" customWidth="1"/>
    <col min="8195" max="8195" width="8" style="248" customWidth="1"/>
    <col min="8196" max="8196" width="13.125" style="248" customWidth="1"/>
    <col min="8197" max="8197" width="15.375" style="248" customWidth="1"/>
    <col min="8198" max="8198" width="30" style="248" customWidth="1"/>
    <col min="8199" max="8199" width="9.375" style="248" customWidth="1"/>
    <col min="8200" max="8202" width="14.75" style="248" customWidth="1"/>
    <col min="8203" max="8203" width="4.375" style="248" customWidth="1"/>
    <col min="8204" max="8204" width="2.375" style="248" customWidth="1"/>
    <col min="8205" max="8205" width="7" style="248" customWidth="1"/>
    <col min="8206" max="8206" width="7.375" style="248" customWidth="1"/>
    <col min="8207" max="8208" width="12" style="248" customWidth="1"/>
    <col min="8209" max="8210" width="9.125" style="248"/>
    <col min="8211" max="8211" width="11.125" style="248" customWidth="1"/>
    <col min="8212" max="8447" width="9.125" style="248"/>
    <col min="8448" max="8448" width="1.375" style="248" customWidth="1"/>
    <col min="8449" max="8449" width="17.625" style="248" customWidth="1"/>
    <col min="8450" max="8450" width="16.375" style="248" customWidth="1"/>
    <col min="8451" max="8451" width="8" style="248" customWidth="1"/>
    <col min="8452" max="8452" width="13.125" style="248" customWidth="1"/>
    <col min="8453" max="8453" width="15.375" style="248" customWidth="1"/>
    <col min="8454" max="8454" width="30" style="248" customWidth="1"/>
    <col min="8455" max="8455" width="9.375" style="248" customWidth="1"/>
    <col min="8456" max="8458" width="14.75" style="248" customWidth="1"/>
    <col min="8459" max="8459" width="4.375" style="248" customWidth="1"/>
    <col min="8460" max="8460" width="2.375" style="248" customWidth="1"/>
    <col min="8461" max="8461" width="7" style="248" customWidth="1"/>
    <col min="8462" max="8462" width="7.375" style="248" customWidth="1"/>
    <col min="8463" max="8464" width="12" style="248" customWidth="1"/>
    <col min="8465" max="8466" width="9.125" style="248"/>
    <col min="8467" max="8467" width="11.125" style="248" customWidth="1"/>
    <col min="8468" max="8703" width="9.125" style="248"/>
    <col min="8704" max="8704" width="1.375" style="248" customWidth="1"/>
    <col min="8705" max="8705" width="17.625" style="248" customWidth="1"/>
    <col min="8706" max="8706" width="16.375" style="248" customWidth="1"/>
    <col min="8707" max="8707" width="8" style="248" customWidth="1"/>
    <col min="8708" max="8708" width="13.125" style="248" customWidth="1"/>
    <col min="8709" max="8709" width="15.375" style="248" customWidth="1"/>
    <col min="8710" max="8710" width="30" style="248" customWidth="1"/>
    <col min="8711" max="8711" width="9.375" style="248" customWidth="1"/>
    <col min="8712" max="8714" width="14.75" style="248" customWidth="1"/>
    <col min="8715" max="8715" width="4.375" style="248" customWidth="1"/>
    <col min="8716" max="8716" width="2.375" style="248" customWidth="1"/>
    <col min="8717" max="8717" width="7" style="248" customWidth="1"/>
    <col min="8718" max="8718" width="7.375" style="248" customWidth="1"/>
    <col min="8719" max="8720" width="12" style="248" customWidth="1"/>
    <col min="8721" max="8722" width="9.125" style="248"/>
    <col min="8723" max="8723" width="11.125" style="248" customWidth="1"/>
    <col min="8724" max="8959" width="9.125" style="248"/>
    <col min="8960" max="8960" width="1.375" style="248" customWidth="1"/>
    <col min="8961" max="8961" width="17.625" style="248" customWidth="1"/>
    <col min="8962" max="8962" width="16.375" style="248" customWidth="1"/>
    <col min="8963" max="8963" width="8" style="248" customWidth="1"/>
    <col min="8964" max="8964" width="13.125" style="248" customWidth="1"/>
    <col min="8965" max="8965" width="15.375" style="248" customWidth="1"/>
    <col min="8966" max="8966" width="30" style="248" customWidth="1"/>
    <col min="8967" max="8967" width="9.375" style="248" customWidth="1"/>
    <col min="8968" max="8970" width="14.75" style="248" customWidth="1"/>
    <col min="8971" max="8971" width="4.375" style="248" customWidth="1"/>
    <col min="8972" max="8972" width="2.375" style="248" customWidth="1"/>
    <col min="8973" max="8973" width="7" style="248" customWidth="1"/>
    <col min="8974" max="8974" width="7.375" style="248" customWidth="1"/>
    <col min="8975" max="8976" width="12" style="248" customWidth="1"/>
    <col min="8977" max="8978" width="9.125" style="248"/>
    <col min="8979" max="8979" width="11.125" style="248" customWidth="1"/>
    <col min="8980" max="9215" width="9.125" style="248"/>
    <col min="9216" max="9216" width="1.375" style="248" customWidth="1"/>
    <col min="9217" max="9217" width="17.625" style="248" customWidth="1"/>
    <col min="9218" max="9218" width="16.375" style="248" customWidth="1"/>
    <col min="9219" max="9219" width="8" style="248" customWidth="1"/>
    <col min="9220" max="9220" width="13.125" style="248" customWidth="1"/>
    <col min="9221" max="9221" width="15.375" style="248" customWidth="1"/>
    <col min="9222" max="9222" width="30" style="248" customWidth="1"/>
    <col min="9223" max="9223" width="9.375" style="248" customWidth="1"/>
    <col min="9224" max="9226" width="14.75" style="248" customWidth="1"/>
    <col min="9227" max="9227" width="4.375" style="248" customWidth="1"/>
    <col min="9228" max="9228" width="2.375" style="248" customWidth="1"/>
    <col min="9229" max="9229" width="7" style="248" customWidth="1"/>
    <col min="9230" max="9230" width="7.375" style="248" customWidth="1"/>
    <col min="9231" max="9232" width="12" style="248" customWidth="1"/>
    <col min="9233" max="9234" width="9.125" style="248"/>
    <col min="9235" max="9235" width="11.125" style="248" customWidth="1"/>
    <col min="9236" max="9471" width="9.125" style="248"/>
    <col min="9472" max="9472" width="1.375" style="248" customWidth="1"/>
    <col min="9473" max="9473" width="17.625" style="248" customWidth="1"/>
    <col min="9474" max="9474" width="16.375" style="248" customWidth="1"/>
    <col min="9475" max="9475" width="8" style="248" customWidth="1"/>
    <col min="9476" max="9476" width="13.125" style="248" customWidth="1"/>
    <col min="9477" max="9477" width="15.375" style="248" customWidth="1"/>
    <col min="9478" max="9478" width="30" style="248" customWidth="1"/>
    <col min="9479" max="9479" width="9.375" style="248" customWidth="1"/>
    <col min="9480" max="9482" width="14.75" style="248" customWidth="1"/>
    <col min="9483" max="9483" width="4.375" style="248" customWidth="1"/>
    <col min="9484" max="9484" width="2.375" style="248" customWidth="1"/>
    <col min="9485" max="9485" width="7" style="248" customWidth="1"/>
    <col min="9486" max="9486" width="7.375" style="248" customWidth="1"/>
    <col min="9487" max="9488" width="12" style="248" customWidth="1"/>
    <col min="9489" max="9490" width="9.125" style="248"/>
    <col min="9491" max="9491" width="11.125" style="248" customWidth="1"/>
    <col min="9492" max="9727" width="9.125" style="248"/>
    <col min="9728" max="9728" width="1.375" style="248" customWidth="1"/>
    <col min="9729" max="9729" width="17.625" style="248" customWidth="1"/>
    <col min="9730" max="9730" width="16.375" style="248" customWidth="1"/>
    <col min="9731" max="9731" width="8" style="248" customWidth="1"/>
    <col min="9732" max="9732" width="13.125" style="248" customWidth="1"/>
    <col min="9733" max="9733" width="15.375" style="248" customWidth="1"/>
    <col min="9734" max="9734" width="30" style="248" customWidth="1"/>
    <col min="9735" max="9735" width="9.375" style="248" customWidth="1"/>
    <col min="9736" max="9738" width="14.75" style="248" customWidth="1"/>
    <col min="9739" max="9739" width="4.375" style="248" customWidth="1"/>
    <col min="9740" max="9740" width="2.375" style="248" customWidth="1"/>
    <col min="9741" max="9741" width="7" style="248" customWidth="1"/>
    <col min="9742" max="9742" width="7.375" style="248" customWidth="1"/>
    <col min="9743" max="9744" width="12" style="248" customWidth="1"/>
    <col min="9745" max="9746" width="9.125" style="248"/>
    <col min="9747" max="9747" width="11.125" style="248" customWidth="1"/>
    <col min="9748" max="9983" width="9.125" style="248"/>
    <col min="9984" max="9984" width="1.375" style="248" customWidth="1"/>
    <col min="9985" max="9985" width="17.625" style="248" customWidth="1"/>
    <col min="9986" max="9986" width="16.375" style="248" customWidth="1"/>
    <col min="9987" max="9987" width="8" style="248" customWidth="1"/>
    <col min="9988" max="9988" width="13.125" style="248" customWidth="1"/>
    <col min="9989" max="9989" width="15.375" style="248" customWidth="1"/>
    <col min="9990" max="9990" width="30" style="248" customWidth="1"/>
    <col min="9991" max="9991" width="9.375" style="248" customWidth="1"/>
    <col min="9992" max="9994" width="14.75" style="248" customWidth="1"/>
    <col min="9995" max="9995" width="4.375" style="248" customWidth="1"/>
    <col min="9996" max="9996" width="2.375" style="248" customWidth="1"/>
    <col min="9997" max="9997" width="7" style="248" customWidth="1"/>
    <col min="9998" max="9998" width="7.375" style="248" customWidth="1"/>
    <col min="9999" max="10000" width="12" style="248" customWidth="1"/>
    <col min="10001" max="10002" width="9.125" style="248"/>
    <col min="10003" max="10003" width="11.125" style="248" customWidth="1"/>
    <col min="10004" max="10239" width="9.125" style="248"/>
    <col min="10240" max="10240" width="1.375" style="248" customWidth="1"/>
    <col min="10241" max="10241" width="17.625" style="248" customWidth="1"/>
    <col min="10242" max="10242" width="16.375" style="248" customWidth="1"/>
    <col min="10243" max="10243" width="8" style="248" customWidth="1"/>
    <col min="10244" max="10244" width="13.125" style="248" customWidth="1"/>
    <col min="10245" max="10245" width="15.375" style="248" customWidth="1"/>
    <col min="10246" max="10246" width="30" style="248" customWidth="1"/>
    <col min="10247" max="10247" width="9.375" style="248" customWidth="1"/>
    <col min="10248" max="10250" width="14.75" style="248" customWidth="1"/>
    <col min="10251" max="10251" width="4.375" style="248" customWidth="1"/>
    <col min="10252" max="10252" width="2.375" style="248" customWidth="1"/>
    <col min="10253" max="10253" width="7" style="248" customWidth="1"/>
    <col min="10254" max="10254" width="7.375" style="248" customWidth="1"/>
    <col min="10255" max="10256" width="12" style="248" customWidth="1"/>
    <col min="10257" max="10258" width="9.125" style="248"/>
    <col min="10259" max="10259" width="11.125" style="248" customWidth="1"/>
    <col min="10260" max="10495" width="9.125" style="248"/>
    <col min="10496" max="10496" width="1.375" style="248" customWidth="1"/>
    <col min="10497" max="10497" width="17.625" style="248" customWidth="1"/>
    <col min="10498" max="10498" width="16.375" style="248" customWidth="1"/>
    <col min="10499" max="10499" width="8" style="248" customWidth="1"/>
    <col min="10500" max="10500" width="13.125" style="248" customWidth="1"/>
    <col min="10501" max="10501" width="15.375" style="248" customWidth="1"/>
    <col min="10502" max="10502" width="30" style="248" customWidth="1"/>
    <col min="10503" max="10503" width="9.375" style="248" customWidth="1"/>
    <col min="10504" max="10506" width="14.75" style="248" customWidth="1"/>
    <col min="10507" max="10507" width="4.375" style="248" customWidth="1"/>
    <col min="10508" max="10508" width="2.375" style="248" customWidth="1"/>
    <col min="10509" max="10509" width="7" style="248" customWidth="1"/>
    <col min="10510" max="10510" width="7.375" style="248" customWidth="1"/>
    <col min="10511" max="10512" width="12" style="248" customWidth="1"/>
    <col min="10513" max="10514" width="9.125" style="248"/>
    <col min="10515" max="10515" width="11.125" style="248" customWidth="1"/>
    <col min="10516" max="10751" width="9.125" style="248"/>
    <col min="10752" max="10752" width="1.375" style="248" customWidth="1"/>
    <col min="10753" max="10753" width="17.625" style="248" customWidth="1"/>
    <col min="10754" max="10754" width="16.375" style="248" customWidth="1"/>
    <col min="10755" max="10755" width="8" style="248" customWidth="1"/>
    <col min="10756" max="10756" width="13.125" style="248" customWidth="1"/>
    <col min="10757" max="10757" width="15.375" style="248" customWidth="1"/>
    <col min="10758" max="10758" width="30" style="248" customWidth="1"/>
    <col min="10759" max="10759" width="9.375" style="248" customWidth="1"/>
    <col min="10760" max="10762" width="14.75" style="248" customWidth="1"/>
    <col min="10763" max="10763" width="4.375" style="248" customWidth="1"/>
    <col min="10764" max="10764" width="2.375" style="248" customWidth="1"/>
    <col min="10765" max="10765" width="7" style="248" customWidth="1"/>
    <col min="10766" max="10766" width="7.375" style="248" customWidth="1"/>
    <col min="10767" max="10768" width="12" style="248" customWidth="1"/>
    <col min="10769" max="10770" width="9.125" style="248"/>
    <col min="10771" max="10771" width="11.125" style="248" customWidth="1"/>
    <col min="10772" max="11007" width="9.125" style="248"/>
    <col min="11008" max="11008" width="1.375" style="248" customWidth="1"/>
    <col min="11009" max="11009" width="17.625" style="248" customWidth="1"/>
    <col min="11010" max="11010" width="16.375" style="248" customWidth="1"/>
    <col min="11011" max="11011" width="8" style="248" customWidth="1"/>
    <col min="11012" max="11012" width="13.125" style="248" customWidth="1"/>
    <col min="11013" max="11013" width="15.375" style="248" customWidth="1"/>
    <col min="11014" max="11014" width="30" style="248" customWidth="1"/>
    <col min="11015" max="11015" width="9.375" style="248" customWidth="1"/>
    <col min="11016" max="11018" width="14.75" style="248" customWidth="1"/>
    <col min="11019" max="11019" width="4.375" style="248" customWidth="1"/>
    <col min="11020" max="11020" width="2.375" style="248" customWidth="1"/>
    <col min="11021" max="11021" width="7" style="248" customWidth="1"/>
    <col min="11022" max="11022" width="7.375" style="248" customWidth="1"/>
    <col min="11023" max="11024" width="12" style="248" customWidth="1"/>
    <col min="11025" max="11026" width="9.125" style="248"/>
    <col min="11027" max="11027" width="11.125" style="248" customWidth="1"/>
    <col min="11028" max="11263" width="9.125" style="248"/>
    <col min="11264" max="11264" width="1.375" style="248" customWidth="1"/>
    <col min="11265" max="11265" width="17.625" style="248" customWidth="1"/>
    <col min="11266" max="11266" width="16.375" style="248" customWidth="1"/>
    <col min="11267" max="11267" width="8" style="248" customWidth="1"/>
    <col min="11268" max="11268" width="13.125" style="248" customWidth="1"/>
    <col min="11269" max="11269" width="15.375" style="248" customWidth="1"/>
    <col min="11270" max="11270" width="30" style="248" customWidth="1"/>
    <col min="11271" max="11271" width="9.375" style="248" customWidth="1"/>
    <col min="11272" max="11274" width="14.75" style="248" customWidth="1"/>
    <col min="11275" max="11275" width="4.375" style="248" customWidth="1"/>
    <col min="11276" max="11276" width="2.375" style="248" customWidth="1"/>
    <col min="11277" max="11277" width="7" style="248" customWidth="1"/>
    <col min="11278" max="11278" width="7.375" style="248" customWidth="1"/>
    <col min="11279" max="11280" width="12" style="248" customWidth="1"/>
    <col min="11281" max="11282" width="9.125" style="248"/>
    <col min="11283" max="11283" width="11.125" style="248" customWidth="1"/>
    <col min="11284" max="11519" width="9.125" style="248"/>
    <col min="11520" max="11520" width="1.375" style="248" customWidth="1"/>
    <col min="11521" max="11521" width="17.625" style="248" customWidth="1"/>
    <col min="11522" max="11522" width="16.375" style="248" customWidth="1"/>
    <col min="11523" max="11523" width="8" style="248" customWidth="1"/>
    <col min="11524" max="11524" width="13.125" style="248" customWidth="1"/>
    <col min="11525" max="11525" width="15.375" style="248" customWidth="1"/>
    <col min="11526" max="11526" width="30" style="248" customWidth="1"/>
    <col min="11527" max="11527" width="9.375" style="248" customWidth="1"/>
    <col min="11528" max="11530" width="14.75" style="248" customWidth="1"/>
    <col min="11531" max="11531" width="4.375" style="248" customWidth="1"/>
    <col min="11532" max="11532" width="2.375" style="248" customWidth="1"/>
    <col min="11533" max="11533" width="7" style="248" customWidth="1"/>
    <col min="11534" max="11534" width="7.375" style="248" customWidth="1"/>
    <col min="11535" max="11536" width="12" style="248" customWidth="1"/>
    <col min="11537" max="11538" width="9.125" style="248"/>
    <col min="11539" max="11539" width="11.125" style="248" customWidth="1"/>
    <col min="11540" max="11775" width="9.125" style="248"/>
    <col min="11776" max="11776" width="1.375" style="248" customWidth="1"/>
    <col min="11777" max="11777" width="17.625" style="248" customWidth="1"/>
    <col min="11778" max="11778" width="16.375" style="248" customWidth="1"/>
    <col min="11779" max="11779" width="8" style="248" customWidth="1"/>
    <col min="11780" max="11780" width="13.125" style="248" customWidth="1"/>
    <col min="11781" max="11781" width="15.375" style="248" customWidth="1"/>
    <col min="11782" max="11782" width="30" style="248" customWidth="1"/>
    <col min="11783" max="11783" width="9.375" style="248" customWidth="1"/>
    <col min="11784" max="11786" width="14.75" style="248" customWidth="1"/>
    <col min="11787" max="11787" width="4.375" style="248" customWidth="1"/>
    <col min="11788" max="11788" width="2.375" style="248" customWidth="1"/>
    <col min="11789" max="11789" width="7" style="248" customWidth="1"/>
    <col min="11790" max="11790" width="7.375" style="248" customWidth="1"/>
    <col min="11791" max="11792" width="12" style="248" customWidth="1"/>
    <col min="11793" max="11794" width="9.125" style="248"/>
    <col min="11795" max="11795" width="11.125" style="248" customWidth="1"/>
    <col min="11796" max="12031" width="9.125" style="248"/>
    <col min="12032" max="12032" width="1.375" style="248" customWidth="1"/>
    <col min="12033" max="12033" width="17.625" style="248" customWidth="1"/>
    <col min="12034" max="12034" width="16.375" style="248" customWidth="1"/>
    <col min="12035" max="12035" width="8" style="248" customWidth="1"/>
    <col min="12036" max="12036" width="13.125" style="248" customWidth="1"/>
    <col min="12037" max="12037" width="15.375" style="248" customWidth="1"/>
    <col min="12038" max="12038" width="30" style="248" customWidth="1"/>
    <col min="12039" max="12039" width="9.375" style="248" customWidth="1"/>
    <col min="12040" max="12042" width="14.75" style="248" customWidth="1"/>
    <col min="12043" max="12043" width="4.375" style="248" customWidth="1"/>
    <col min="12044" max="12044" width="2.375" style="248" customWidth="1"/>
    <col min="12045" max="12045" width="7" style="248" customWidth="1"/>
    <col min="12046" max="12046" width="7.375" style="248" customWidth="1"/>
    <col min="12047" max="12048" width="12" style="248" customWidth="1"/>
    <col min="12049" max="12050" width="9.125" style="248"/>
    <col min="12051" max="12051" width="11.125" style="248" customWidth="1"/>
    <col min="12052" max="12287" width="9.125" style="248"/>
    <col min="12288" max="12288" width="1.375" style="248" customWidth="1"/>
    <col min="12289" max="12289" width="17.625" style="248" customWidth="1"/>
    <col min="12290" max="12290" width="16.375" style="248" customWidth="1"/>
    <col min="12291" max="12291" width="8" style="248" customWidth="1"/>
    <col min="12292" max="12292" width="13.125" style="248" customWidth="1"/>
    <col min="12293" max="12293" width="15.375" style="248" customWidth="1"/>
    <col min="12294" max="12294" width="30" style="248" customWidth="1"/>
    <col min="12295" max="12295" width="9.375" style="248" customWidth="1"/>
    <col min="12296" max="12298" width="14.75" style="248" customWidth="1"/>
    <col min="12299" max="12299" width="4.375" style="248" customWidth="1"/>
    <col min="12300" max="12300" width="2.375" style="248" customWidth="1"/>
    <col min="12301" max="12301" width="7" style="248" customWidth="1"/>
    <col min="12302" max="12302" width="7.375" style="248" customWidth="1"/>
    <col min="12303" max="12304" width="12" style="248" customWidth="1"/>
    <col min="12305" max="12306" width="9.125" style="248"/>
    <col min="12307" max="12307" width="11.125" style="248" customWidth="1"/>
    <col min="12308" max="12543" width="9.125" style="248"/>
    <col min="12544" max="12544" width="1.375" style="248" customWidth="1"/>
    <col min="12545" max="12545" width="17.625" style="248" customWidth="1"/>
    <col min="12546" max="12546" width="16.375" style="248" customWidth="1"/>
    <col min="12547" max="12547" width="8" style="248" customWidth="1"/>
    <col min="12548" max="12548" width="13.125" style="248" customWidth="1"/>
    <col min="12549" max="12549" width="15.375" style="248" customWidth="1"/>
    <col min="12550" max="12550" width="30" style="248" customWidth="1"/>
    <col min="12551" max="12551" width="9.375" style="248" customWidth="1"/>
    <col min="12552" max="12554" width="14.75" style="248" customWidth="1"/>
    <col min="12555" max="12555" width="4.375" style="248" customWidth="1"/>
    <col min="12556" max="12556" width="2.375" style="248" customWidth="1"/>
    <col min="12557" max="12557" width="7" style="248" customWidth="1"/>
    <col min="12558" max="12558" width="7.375" style="248" customWidth="1"/>
    <col min="12559" max="12560" width="12" style="248" customWidth="1"/>
    <col min="12561" max="12562" width="9.125" style="248"/>
    <col min="12563" max="12563" width="11.125" style="248" customWidth="1"/>
    <col min="12564" max="12799" width="9.125" style="248"/>
    <col min="12800" max="12800" width="1.375" style="248" customWidth="1"/>
    <col min="12801" max="12801" width="17.625" style="248" customWidth="1"/>
    <col min="12802" max="12802" width="16.375" style="248" customWidth="1"/>
    <col min="12803" max="12803" width="8" style="248" customWidth="1"/>
    <col min="12804" max="12804" width="13.125" style="248" customWidth="1"/>
    <col min="12805" max="12805" width="15.375" style="248" customWidth="1"/>
    <col min="12806" max="12806" width="30" style="248" customWidth="1"/>
    <col min="12807" max="12807" width="9.375" style="248" customWidth="1"/>
    <col min="12808" max="12810" width="14.75" style="248" customWidth="1"/>
    <col min="12811" max="12811" width="4.375" style="248" customWidth="1"/>
    <col min="12812" max="12812" width="2.375" style="248" customWidth="1"/>
    <col min="12813" max="12813" width="7" style="248" customWidth="1"/>
    <col min="12814" max="12814" width="7.375" style="248" customWidth="1"/>
    <col min="12815" max="12816" width="12" style="248" customWidth="1"/>
    <col min="12817" max="12818" width="9.125" style="248"/>
    <col min="12819" max="12819" width="11.125" style="248" customWidth="1"/>
    <col min="12820" max="13055" width="9.125" style="248"/>
    <col min="13056" max="13056" width="1.375" style="248" customWidth="1"/>
    <col min="13057" max="13057" width="17.625" style="248" customWidth="1"/>
    <col min="13058" max="13058" width="16.375" style="248" customWidth="1"/>
    <col min="13059" max="13059" width="8" style="248" customWidth="1"/>
    <col min="13060" max="13060" width="13.125" style="248" customWidth="1"/>
    <col min="13061" max="13061" width="15.375" style="248" customWidth="1"/>
    <col min="13062" max="13062" width="30" style="248" customWidth="1"/>
    <col min="13063" max="13063" width="9.375" style="248" customWidth="1"/>
    <col min="13064" max="13066" width="14.75" style="248" customWidth="1"/>
    <col min="13067" max="13067" width="4.375" style="248" customWidth="1"/>
    <col min="13068" max="13068" width="2.375" style="248" customWidth="1"/>
    <col min="13069" max="13069" width="7" style="248" customWidth="1"/>
    <col min="13070" max="13070" width="7.375" style="248" customWidth="1"/>
    <col min="13071" max="13072" width="12" style="248" customWidth="1"/>
    <col min="13073" max="13074" width="9.125" style="248"/>
    <col min="13075" max="13075" width="11.125" style="248" customWidth="1"/>
    <col min="13076" max="13311" width="9.125" style="248"/>
    <col min="13312" max="13312" width="1.375" style="248" customWidth="1"/>
    <col min="13313" max="13313" width="17.625" style="248" customWidth="1"/>
    <col min="13314" max="13314" width="16.375" style="248" customWidth="1"/>
    <col min="13315" max="13315" width="8" style="248" customWidth="1"/>
    <col min="13316" max="13316" width="13.125" style="248" customWidth="1"/>
    <col min="13317" max="13317" width="15.375" style="248" customWidth="1"/>
    <col min="13318" max="13318" width="30" style="248" customWidth="1"/>
    <col min="13319" max="13319" width="9.375" style="248" customWidth="1"/>
    <col min="13320" max="13322" width="14.75" style="248" customWidth="1"/>
    <col min="13323" max="13323" width="4.375" style="248" customWidth="1"/>
    <col min="13324" max="13324" width="2.375" style="248" customWidth="1"/>
    <col min="13325" max="13325" width="7" style="248" customWidth="1"/>
    <col min="13326" max="13326" width="7.375" style="248" customWidth="1"/>
    <col min="13327" max="13328" width="12" style="248" customWidth="1"/>
    <col min="13329" max="13330" width="9.125" style="248"/>
    <col min="13331" max="13331" width="11.125" style="248" customWidth="1"/>
    <col min="13332" max="13567" width="9.125" style="248"/>
    <col min="13568" max="13568" width="1.375" style="248" customWidth="1"/>
    <col min="13569" max="13569" width="17.625" style="248" customWidth="1"/>
    <col min="13570" max="13570" width="16.375" style="248" customWidth="1"/>
    <col min="13571" max="13571" width="8" style="248" customWidth="1"/>
    <col min="13572" max="13572" width="13.125" style="248" customWidth="1"/>
    <col min="13573" max="13573" width="15.375" style="248" customWidth="1"/>
    <col min="13574" max="13574" width="30" style="248" customWidth="1"/>
    <col min="13575" max="13575" width="9.375" style="248" customWidth="1"/>
    <col min="13576" max="13578" width="14.75" style="248" customWidth="1"/>
    <col min="13579" max="13579" width="4.375" style="248" customWidth="1"/>
    <col min="13580" max="13580" width="2.375" style="248" customWidth="1"/>
    <col min="13581" max="13581" width="7" style="248" customWidth="1"/>
    <col min="13582" max="13582" width="7.375" style="248" customWidth="1"/>
    <col min="13583" max="13584" width="12" style="248" customWidth="1"/>
    <col min="13585" max="13586" width="9.125" style="248"/>
    <col min="13587" max="13587" width="11.125" style="248" customWidth="1"/>
    <col min="13588" max="13823" width="9.125" style="248"/>
    <col min="13824" max="13824" width="1.375" style="248" customWidth="1"/>
    <col min="13825" max="13825" width="17.625" style="248" customWidth="1"/>
    <col min="13826" max="13826" width="16.375" style="248" customWidth="1"/>
    <col min="13827" max="13827" width="8" style="248" customWidth="1"/>
    <col min="13828" max="13828" width="13.125" style="248" customWidth="1"/>
    <col min="13829" max="13829" width="15.375" style="248" customWidth="1"/>
    <col min="13830" max="13830" width="30" style="248" customWidth="1"/>
    <col min="13831" max="13831" width="9.375" style="248" customWidth="1"/>
    <col min="13832" max="13834" width="14.75" style="248" customWidth="1"/>
    <col min="13835" max="13835" width="4.375" style="248" customWidth="1"/>
    <col min="13836" max="13836" width="2.375" style="248" customWidth="1"/>
    <col min="13837" max="13837" width="7" style="248" customWidth="1"/>
    <col min="13838" max="13838" width="7.375" style="248" customWidth="1"/>
    <col min="13839" max="13840" width="12" style="248" customWidth="1"/>
    <col min="13841" max="13842" width="9.125" style="248"/>
    <col min="13843" max="13843" width="11.125" style="248" customWidth="1"/>
    <col min="13844" max="14079" width="9.125" style="248"/>
    <col min="14080" max="14080" width="1.375" style="248" customWidth="1"/>
    <col min="14081" max="14081" width="17.625" style="248" customWidth="1"/>
    <col min="14082" max="14082" width="16.375" style="248" customWidth="1"/>
    <col min="14083" max="14083" width="8" style="248" customWidth="1"/>
    <col min="14084" max="14084" width="13.125" style="248" customWidth="1"/>
    <col min="14085" max="14085" width="15.375" style="248" customWidth="1"/>
    <col min="14086" max="14086" width="30" style="248" customWidth="1"/>
    <col min="14087" max="14087" width="9.375" style="248" customWidth="1"/>
    <col min="14088" max="14090" width="14.75" style="248" customWidth="1"/>
    <col min="14091" max="14091" width="4.375" style="248" customWidth="1"/>
    <col min="14092" max="14092" width="2.375" style="248" customWidth="1"/>
    <col min="14093" max="14093" width="7" style="248" customWidth="1"/>
    <col min="14094" max="14094" width="7.375" style="248" customWidth="1"/>
    <col min="14095" max="14096" width="12" style="248" customWidth="1"/>
    <col min="14097" max="14098" width="9.125" style="248"/>
    <col min="14099" max="14099" width="11.125" style="248" customWidth="1"/>
    <col min="14100" max="14335" width="9.125" style="248"/>
    <col min="14336" max="14336" width="1.375" style="248" customWidth="1"/>
    <col min="14337" max="14337" width="17.625" style="248" customWidth="1"/>
    <col min="14338" max="14338" width="16.375" style="248" customWidth="1"/>
    <col min="14339" max="14339" width="8" style="248" customWidth="1"/>
    <col min="14340" max="14340" width="13.125" style="248" customWidth="1"/>
    <col min="14341" max="14341" width="15.375" style="248" customWidth="1"/>
    <col min="14342" max="14342" width="30" style="248" customWidth="1"/>
    <col min="14343" max="14343" width="9.375" style="248" customWidth="1"/>
    <col min="14344" max="14346" width="14.75" style="248" customWidth="1"/>
    <col min="14347" max="14347" width="4.375" style="248" customWidth="1"/>
    <col min="14348" max="14348" width="2.375" style="248" customWidth="1"/>
    <col min="14349" max="14349" width="7" style="248" customWidth="1"/>
    <col min="14350" max="14350" width="7.375" style="248" customWidth="1"/>
    <col min="14351" max="14352" width="12" style="248" customWidth="1"/>
    <col min="14353" max="14354" width="9.125" style="248"/>
    <col min="14355" max="14355" width="11.125" style="248" customWidth="1"/>
    <col min="14356" max="14591" width="9.125" style="248"/>
    <col min="14592" max="14592" width="1.375" style="248" customWidth="1"/>
    <col min="14593" max="14593" width="17.625" style="248" customWidth="1"/>
    <col min="14594" max="14594" width="16.375" style="248" customWidth="1"/>
    <col min="14595" max="14595" width="8" style="248" customWidth="1"/>
    <col min="14596" max="14596" width="13.125" style="248" customWidth="1"/>
    <col min="14597" max="14597" width="15.375" style="248" customWidth="1"/>
    <col min="14598" max="14598" width="30" style="248" customWidth="1"/>
    <col min="14599" max="14599" width="9.375" style="248" customWidth="1"/>
    <col min="14600" max="14602" width="14.75" style="248" customWidth="1"/>
    <col min="14603" max="14603" width="4.375" style="248" customWidth="1"/>
    <col min="14604" max="14604" width="2.375" style="248" customWidth="1"/>
    <col min="14605" max="14605" width="7" style="248" customWidth="1"/>
    <col min="14606" max="14606" width="7.375" style="248" customWidth="1"/>
    <col min="14607" max="14608" width="12" style="248" customWidth="1"/>
    <col min="14609" max="14610" width="9.125" style="248"/>
    <col min="14611" max="14611" width="11.125" style="248" customWidth="1"/>
    <col min="14612" max="14847" width="9.125" style="248"/>
    <col min="14848" max="14848" width="1.375" style="248" customWidth="1"/>
    <col min="14849" max="14849" width="17.625" style="248" customWidth="1"/>
    <col min="14850" max="14850" width="16.375" style="248" customWidth="1"/>
    <col min="14851" max="14851" width="8" style="248" customWidth="1"/>
    <col min="14852" max="14852" width="13.125" style="248" customWidth="1"/>
    <col min="14853" max="14853" width="15.375" style="248" customWidth="1"/>
    <col min="14854" max="14854" width="30" style="248" customWidth="1"/>
    <col min="14855" max="14855" width="9.375" style="248" customWidth="1"/>
    <col min="14856" max="14858" width="14.75" style="248" customWidth="1"/>
    <col min="14859" max="14859" width="4.375" style="248" customWidth="1"/>
    <col min="14860" max="14860" width="2.375" style="248" customWidth="1"/>
    <col min="14861" max="14861" width="7" style="248" customWidth="1"/>
    <col min="14862" max="14862" width="7.375" style="248" customWidth="1"/>
    <col min="14863" max="14864" width="12" style="248" customWidth="1"/>
    <col min="14865" max="14866" width="9.125" style="248"/>
    <col min="14867" max="14867" width="11.125" style="248" customWidth="1"/>
    <col min="14868" max="15103" width="9.125" style="248"/>
    <col min="15104" max="15104" width="1.375" style="248" customWidth="1"/>
    <col min="15105" max="15105" width="17.625" style="248" customWidth="1"/>
    <col min="15106" max="15106" width="16.375" style="248" customWidth="1"/>
    <col min="15107" max="15107" width="8" style="248" customWidth="1"/>
    <col min="15108" max="15108" width="13.125" style="248" customWidth="1"/>
    <col min="15109" max="15109" width="15.375" style="248" customWidth="1"/>
    <col min="15110" max="15110" width="30" style="248" customWidth="1"/>
    <col min="15111" max="15111" width="9.375" style="248" customWidth="1"/>
    <col min="15112" max="15114" width="14.75" style="248" customWidth="1"/>
    <col min="15115" max="15115" width="4.375" style="248" customWidth="1"/>
    <col min="15116" max="15116" width="2.375" style="248" customWidth="1"/>
    <col min="15117" max="15117" width="7" style="248" customWidth="1"/>
    <col min="15118" max="15118" width="7.375" style="248" customWidth="1"/>
    <col min="15119" max="15120" width="12" style="248" customWidth="1"/>
    <col min="15121" max="15122" width="9.125" style="248"/>
    <col min="15123" max="15123" width="11.125" style="248" customWidth="1"/>
    <col min="15124" max="15359" width="9.125" style="248"/>
    <col min="15360" max="15360" width="1.375" style="248" customWidth="1"/>
    <col min="15361" max="15361" width="17.625" style="248" customWidth="1"/>
    <col min="15362" max="15362" width="16.375" style="248" customWidth="1"/>
    <col min="15363" max="15363" width="8" style="248" customWidth="1"/>
    <col min="15364" max="15364" width="13.125" style="248" customWidth="1"/>
    <col min="15365" max="15365" width="15.375" style="248" customWidth="1"/>
    <col min="15366" max="15366" width="30" style="248" customWidth="1"/>
    <col min="15367" max="15367" width="9.375" style="248" customWidth="1"/>
    <col min="15368" max="15370" width="14.75" style="248" customWidth="1"/>
    <col min="15371" max="15371" width="4.375" style="248" customWidth="1"/>
    <col min="15372" max="15372" width="2.375" style="248" customWidth="1"/>
    <col min="15373" max="15373" width="7" style="248" customWidth="1"/>
    <col min="15374" max="15374" width="7.375" style="248" customWidth="1"/>
    <col min="15375" max="15376" width="12" style="248" customWidth="1"/>
    <col min="15377" max="15378" width="9.125" style="248"/>
    <col min="15379" max="15379" width="11.125" style="248" customWidth="1"/>
    <col min="15380" max="15615" width="9.125" style="248"/>
    <col min="15616" max="15616" width="1.375" style="248" customWidth="1"/>
    <col min="15617" max="15617" width="17.625" style="248" customWidth="1"/>
    <col min="15618" max="15618" width="16.375" style="248" customWidth="1"/>
    <col min="15619" max="15619" width="8" style="248" customWidth="1"/>
    <col min="15620" max="15620" width="13.125" style="248" customWidth="1"/>
    <col min="15621" max="15621" width="15.375" style="248" customWidth="1"/>
    <col min="15622" max="15622" width="30" style="248" customWidth="1"/>
    <col min="15623" max="15623" width="9.375" style="248" customWidth="1"/>
    <col min="15624" max="15626" width="14.75" style="248" customWidth="1"/>
    <col min="15627" max="15627" width="4.375" style="248" customWidth="1"/>
    <col min="15628" max="15628" width="2.375" style="248" customWidth="1"/>
    <col min="15629" max="15629" width="7" style="248" customWidth="1"/>
    <col min="15630" max="15630" width="7.375" style="248" customWidth="1"/>
    <col min="15631" max="15632" width="12" style="248" customWidth="1"/>
    <col min="15633" max="15634" width="9.125" style="248"/>
    <col min="15635" max="15635" width="11.125" style="248" customWidth="1"/>
    <col min="15636" max="15871" width="9.125" style="248"/>
    <col min="15872" max="15872" width="1.375" style="248" customWidth="1"/>
    <col min="15873" max="15873" width="17.625" style="248" customWidth="1"/>
    <col min="15874" max="15874" width="16.375" style="248" customWidth="1"/>
    <col min="15875" max="15875" width="8" style="248" customWidth="1"/>
    <col min="15876" max="15876" width="13.125" style="248" customWidth="1"/>
    <col min="15877" max="15877" width="15.375" style="248" customWidth="1"/>
    <col min="15878" max="15878" width="30" style="248" customWidth="1"/>
    <col min="15879" max="15879" width="9.375" style="248" customWidth="1"/>
    <col min="15880" max="15882" width="14.75" style="248" customWidth="1"/>
    <col min="15883" max="15883" width="4.375" style="248" customWidth="1"/>
    <col min="15884" max="15884" width="2.375" style="248" customWidth="1"/>
    <col min="15885" max="15885" width="7" style="248" customWidth="1"/>
    <col min="15886" max="15886" width="7.375" style="248" customWidth="1"/>
    <col min="15887" max="15888" width="12" style="248" customWidth="1"/>
    <col min="15889" max="15890" width="9.125" style="248"/>
    <col min="15891" max="15891" width="11.125" style="248" customWidth="1"/>
    <col min="15892" max="16127" width="9.125" style="248"/>
    <col min="16128" max="16128" width="1.375" style="248" customWidth="1"/>
    <col min="16129" max="16129" width="17.625" style="248" customWidth="1"/>
    <col min="16130" max="16130" width="16.375" style="248" customWidth="1"/>
    <col min="16131" max="16131" width="8" style="248" customWidth="1"/>
    <col min="16132" max="16132" width="13.125" style="248" customWidth="1"/>
    <col min="16133" max="16133" width="15.375" style="248" customWidth="1"/>
    <col min="16134" max="16134" width="30" style="248" customWidth="1"/>
    <col min="16135" max="16135" width="9.375" style="248" customWidth="1"/>
    <col min="16136" max="16138" width="14.75" style="248" customWidth="1"/>
    <col min="16139" max="16139" width="4.375" style="248" customWidth="1"/>
    <col min="16140" max="16140" width="2.375" style="248" customWidth="1"/>
    <col min="16141" max="16141" width="7" style="248" customWidth="1"/>
    <col min="16142" max="16142" width="7.375" style="248" customWidth="1"/>
    <col min="16143" max="16144" width="12" style="248" customWidth="1"/>
    <col min="16145" max="16146" width="9.125" style="248"/>
    <col min="16147" max="16147" width="11.125" style="248" customWidth="1"/>
    <col min="16148" max="16383" width="9.125" style="248"/>
    <col min="16384" max="16384" width="9" style="248" customWidth="1"/>
  </cols>
  <sheetData>
    <row r="1" spans="2:16" ht="29.25" customHeight="1" thickBot="1">
      <c r="B1" s="371" t="s">
        <v>579</v>
      </c>
      <c r="C1" s="273"/>
      <c r="D1" s="273"/>
      <c r="E1" s="273"/>
      <c r="F1" s="273"/>
      <c r="G1" s="273"/>
      <c r="H1" s="273"/>
      <c r="I1" s="273"/>
      <c r="J1" s="274"/>
      <c r="M1" s="248" t="s">
        <v>421</v>
      </c>
      <c r="N1" s="406">
        <f>+'[1]Tong hop NET'!$D$17</f>
        <v>9810337698.6134033</v>
      </c>
    </row>
    <row r="2" spans="2:16">
      <c r="B2" s="220" t="s">
        <v>567</v>
      </c>
      <c r="C2" s="275"/>
      <c r="D2" s="276"/>
      <c r="E2" s="221" t="s">
        <v>487</v>
      </c>
      <c r="F2" s="524">
        <f ca="1">NOW()</f>
        <v>45239.663322222223</v>
      </c>
      <c r="G2" s="958" t="s">
        <v>488</v>
      </c>
      <c r="H2" s="959"/>
      <c r="I2" s="959"/>
      <c r="J2" s="960"/>
    </row>
    <row r="3" spans="2:16" ht="18" customHeight="1">
      <c r="B3" s="222" t="s">
        <v>489</v>
      </c>
      <c r="C3" s="223"/>
      <c r="D3" s="277"/>
      <c r="E3" s="277"/>
      <c r="F3" s="278"/>
      <c r="G3" s="224" t="s">
        <v>490</v>
      </c>
      <c r="H3" s="224" t="s">
        <v>491</v>
      </c>
      <c r="I3" s="416"/>
      <c r="J3" s="417"/>
    </row>
    <row r="4" spans="2:16" ht="18" customHeight="1">
      <c r="B4" s="279"/>
      <c r="C4" s="225" t="s">
        <v>636</v>
      </c>
      <c r="D4" s="280"/>
      <c r="E4" s="280"/>
      <c r="F4" s="281"/>
      <c r="G4" s="282"/>
      <c r="H4" s="282"/>
      <c r="J4" s="283"/>
      <c r="P4" s="284"/>
    </row>
    <row r="5" spans="2:16" ht="20.25" customHeight="1">
      <c r="B5" s="226" t="s">
        <v>492</v>
      </c>
      <c r="C5" s="285"/>
      <c r="D5" s="285"/>
      <c r="E5" s="285"/>
      <c r="F5" s="286"/>
      <c r="G5" s="514" t="s">
        <v>654</v>
      </c>
      <c r="H5" s="282"/>
      <c r="I5" s="523" t="s">
        <v>654</v>
      </c>
      <c r="J5" s="283"/>
      <c r="O5" s="287"/>
      <c r="P5" s="287"/>
    </row>
    <row r="6" spans="2:16" ht="18" customHeight="1">
      <c r="B6" s="227" t="s">
        <v>645</v>
      </c>
      <c r="C6" s="494" t="s">
        <v>644</v>
      </c>
      <c r="D6" s="249"/>
      <c r="E6" s="272"/>
      <c r="F6" s="418"/>
      <c r="G6" s="282"/>
      <c r="H6" s="229"/>
      <c r="I6" s="288"/>
      <c r="J6" s="289"/>
      <c r="O6" s="287"/>
    </row>
    <row r="7" spans="2:16">
      <c r="B7" s="290"/>
      <c r="C7" s="291"/>
      <c r="D7" s="292"/>
      <c r="F7" s="293"/>
      <c r="G7" s="282"/>
      <c r="H7" s="224" t="s">
        <v>493</v>
      </c>
      <c r="I7" s="416"/>
      <c r="J7" s="417"/>
      <c r="O7" s="287"/>
    </row>
    <row r="8" spans="2:16">
      <c r="B8" s="290"/>
      <c r="C8" s="291"/>
      <c r="D8" s="292"/>
      <c r="F8" s="293"/>
      <c r="G8" s="282"/>
      <c r="H8" s="282"/>
      <c r="J8" s="283"/>
      <c r="O8" s="287"/>
    </row>
    <row r="9" spans="2:16">
      <c r="B9" s="290"/>
      <c r="C9" s="291"/>
      <c r="D9" s="292"/>
      <c r="F9" s="293"/>
      <c r="G9" s="282"/>
      <c r="H9" s="282"/>
      <c r="I9" s="523" t="s">
        <v>654</v>
      </c>
      <c r="J9" s="283"/>
      <c r="O9" s="287"/>
    </row>
    <row r="10" spans="2:16" ht="18" customHeight="1">
      <c r="B10" s="230" t="s">
        <v>646</v>
      </c>
      <c r="C10" s="231" t="s">
        <v>577</v>
      </c>
      <c r="D10" s="419"/>
      <c r="E10" s="419"/>
      <c r="F10" s="420"/>
      <c r="H10" s="282"/>
      <c r="J10" s="283"/>
      <c r="O10" s="287"/>
    </row>
    <row r="11" spans="2:16" ht="18" customHeight="1">
      <c r="B11" s="497" t="s">
        <v>649</v>
      </c>
      <c r="C11" s="232" t="s">
        <v>494</v>
      </c>
      <c r="D11" s="295"/>
      <c r="E11" s="295"/>
      <c r="F11" s="296"/>
      <c r="G11" s="297"/>
      <c r="H11" s="229"/>
      <c r="I11" s="288"/>
      <c r="J11" s="289"/>
      <c r="O11" s="287"/>
    </row>
    <row r="12" spans="2:16">
      <c r="B12" s="290"/>
      <c r="C12" s="298"/>
      <c r="F12" s="293"/>
      <c r="G12" s="421" t="s">
        <v>495</v>
      </c>
      <c r="H12" s="224"/>
      <c r="I12" s="416"/>
      <c r="J12" s="417"/>
      <c r="O12" s="287"/>
      <c r="P12" s="287"/>
    </row>
    <row r="13" spans="2:16">
      <c r="B13" s="290"/>
      <c r="C13" s="298"/>
      <c r="F13" s="293"/>
      <c r="G13" s="299"/>
      <c r="H13" s="282"/>
      <c r="J13" s="283"/>
      <c r="O13" s="287"/>
      <c r="P13" s="287"/>
    </row>
    <row r="14" spans="2:16" ht="18" customHeight="1">
      <c r="B14" s="230" t="s">
        <v>496</v>
      </c>
      <c r="C14" s="231" t="s">
        <v>577</v>
      </c>
      <c r="D14" s="419"/>
      <c r="E14" s="419"/>
      <c r="F14" s="420"/>
      <c r="H14" s="282"/>
      <c r="J14" s="283"/>
      <c r="O14" s="287"/>
      <c r="P14" s="287"/>
    </row>
    <row r="15" spans="2:16" ht="18" customHeight="1">
      <c r="B15" s="294"/>
      <c r="C15" s="232" t="s">
        <v>575</v>
      </c>
      <c r="D15" s="295"/>
      <c r="E15" s="295"/>
      <c r="F15" s="296"/>
      <c r="G15" s="523" t="s">
        <v>654</v>
      </c>
      <c r="H15" s="282"/>
      <c r="I15" s="523" t="s">
        <v>654</v>
      </c>
      <c r="J15" s="283"/>
      <c r="O15" s="287"/>
      <c r="P15" s="287"/>
    </row>
    <row r="16" spans="2:16" ht="18" customHeight="1">
      <c r="B16" s="230" t="s">
        <v>497</v>
      </c>
      <c r="C16" s="498" t="s">
        <v>434</v>
      </c>
      <c r="D16" s="419"/>
      <c r="E16" s="419"/>
      <c r="F16" s="420"/>
      <c r="G16" s="301"/>
      <c r="H16" s="229"/>
      <c r="I16" s="288"/>
      <c r="J16" s="289"/>
      <c r="O16" s="287"/>
      <c r="P16" s="287"/>
    </row>
    <row r="17" spans="2:19" ht="18" customHeight="1">
      <c r="B17" s="294"/>
      <c r="C17" s="232"/>
      <c r="D17" s="295"/>
      <c r="E17" s="295"/>
      <c r="F17" s="296"/>
      <c r="G17" s="421" t="s">
        <v>498</v>
      </c>
      <c r="H17" s="224"/>
      <c r="I17" s="416"/>
      <c r="J17" s="417"/>
      <c r="O17" s="287"/>
      <c r="P17" s="287"/>
    </row>
    <row r="18" spans="2:19" ht="18" customHeight="1">
      <c r="B18" s="230" t="s">
        <v>499</v>
      </c>
      <c r="C18" s="231" t="s">
        <v>578</v>
      </c>
      <c r="D18" s="419"/>
      <c r="E18" s="419"/>
      <c r="F18" s="420"/>
      <c r="H18" s="282"/>
      <c r="J18" s="283"/>
      <c r="O18" s="287"/>
      <c r="P18" s="287"/>
    </row>
    <row r="19" spans="2:19" ht="18" customHeight="1">
      <c r="B19" s="497" t="s">
        <v>650</v>
      </c>
      <c r="C19" s="232"/>
      <c r="D19" s="295"/>
      <c r="E19" s="295"/>
      <c r="F19" s="296"/>
      <c r="G19" s="523" t="s">
        <v>654</v>
      </c>
      <c r="H19" s="522" t="s">
        <v>654</v>
      </c>
      <c r="J19" s="283"/>
      <c r="O19" s="287"/>
      <c r="P19" s="287"/>
    </row>
    <row r="20" spans="2:19" ht="18" customHeight="1">
      <c r="B20" s="233" t="s">
        <v>653</v>
      </c>
      <c r="C20" s="499" t="s">
        <v>651</v>
      </c>
      <c r="D20" s="272"/>
      <c r="E20" s="272"/>
      <c r="F20" s="418"/>
      <c r="H20" s="282"/>
      <c r="J20" s="283"/>
      <c r="O20" s="287"/>
      <c r="P20" s="287"/>
    </row>
    <row r="21" spans="2:19" ht="18" customHeight="1">
      <c r="B21" s="234" t="s">
        <v>502</v>
      </c>
      <c r="C21" s="499" t="s">
        <v>651</v>
      </c>
      <c r="D21" s="272"/>
      <c r="E21" s="272"/>
      <c r="F21" s="418"/>
      <c r="G21" s="301"/>
      <c r="H21" s="229"/>
      <c r="I21" s="288"/>
      <c r="J21" s="289"/>
      <c r="O21" s="287"/>
      <c r="P21" s="287"/>
    </row>
    <row r="22" spans="2:19" ht="21" customHeight="1">
      <c r="B22" s="236" t="s">
        <v>503</v>
      </c>
      <c r="C22" s="306"/>
      <c r="D22" s="306"/>
      <c r="E22" s="306"/>
      <c r="F22" s="307"/>
      <c r="G22" s="235" t="s">
        <v>641</v>
      </c>
      <c r="H22" s="303"/>
      <c r="I22" s="303"/>
      <c r="J22" s="304"/>
      <c r="O22" s="287"/>
      <c r="P22" s="287"/>
      <c r="S22" s="305"/>
    </row>
    <row r="23" spans="2:19" s="309" customFormat="1" ht="18" customHeight="1">
      <c r="B23" s="238" t="s">
        <v>504</v>
      </c>
      <c r="C23" s="239">
        <v>1</v>
      </c>
      <c r="D23" s="228" t="s">
        <v>501</v>
      </c>
      <c r="E23" s="262"/>
      <c r="F23" s="385"/>
      <c r="G23" s="237" t="s">
        <v>507</v>
      </c>
      <c r="H23" s="306"/>
      <c r="I23" s="306"/>
      <c r="J23" s="308"/>
      <c r="K23" s="413"/>
      <c r="O23" s="310"/>
      <c r="P23" s="310"/>
      <c r="S23" s="311"/>
    </row>
    <row r="24" spans="2:19" ht="18.75" customHeight="1">
      <c r="B24" s="238" t="s">
        <v>505</v>
      </c>
      <c r="C24" s="239">
        <v>4</v>
      </c>
      <c r="D24" s="243" t="s">
        <v>622</v>
      </c>
      <c r="E24" s="246"/>
      <c r="F24" s="385">
        <v>2930</v>
      </c>
      <c r="G24" s="240" t="s">
        <v>508</v>
      </c>
      <c r="H24" s="241" t="s">
        <v>573</v>
      </c>
      <c r="I24" s="241" t="s">
        <v>643</v>
      </c>
      <c r="J24" s="242" t="s">
        <v>500</v>
      </c>
      <c r="O24" s="287"/>
      <c r="P24" s="287"/>
      <c r="S24" s="305"/>
    </row>
    <row r="25" spans="2:19" ht="18.75" customHeight="1">
      <c r="B25" s="238" t="s">
        <v>506</v>
      </c>
      <c r="C25" s="245" t="s">
        <v>605</v>
      </c>
      <c r="D25" s="246" t="s">
        <v>623</v>
      </c>
      <c r="E25" s="246"/>
      <c r="F25" s="385">
        <f>3079*3+F24</f>
        <v>12167</v>
      </c>
      <c r="G25" s="244" t="s">
        <v>568</v>
      </c>
      <c r="H25" s="312"/>
      <c r="I25" s="312"/>
      <c r="J25" s="313"/>
      <c r="O25" s="287"/>
      <c r="P25" s="287"/>
      <c r="S25" s="305"/>
    </row>
    <row r="26" spans="2:19">
      <c r="B26" s="247" t="s">
        <v>574</v>
      </c>
      <c r="C26" s="314"/>
      <c r="D26" s="271" t="s">
        <v>624</v>
      </c>
      <c r="E26" s="315"/>
      <c r="F26" s="385">
        <f>+F25+F24</f>
        <v>15097</v>
      </c>
      <c r="G26" s="422" t="str">
        <f>'Summary CPDA - Lập PATC'!B5</f>
        <v>Công tác tạm phục vụ thi công</v>
      </c>
      <c r="H26" s="423">
        <f>+I26/$F$25</f>
        <v>67466.918714555766</v>
      </c>
      <c r="I26" s="424">
        <f>'Summary CPDA - Lập PATC'!D5</f>
        <v>820870000</v>
      </c>
      <c r="J26" s="425"/>
      <c r="O26" s="287"/>
      <c r="P26" s="287"/>
      <c r="R26" s="305"/>
      <c r="S26" s="305"/>
    </row>
    <row r="27" spans="2:19">
      <c r="B27" s="505" t="s">
        <v>647</v>
      </c>
      <c r="C27" s="500"/>
      <c r="D27" s="501"/>
      <c r="F27" s="502"/>
      <c r="G27" s="503"/>
      <c r="H27" s="423"/>
      <c r="I27" s="424"/>
      <c r="J27" s="504"/>
      <c r="O27" s="287"/>
      <c r="P27" s="287"/>
      <c r="R27" s="305"/>
      <c r="S27" s="305"/>
    </row>
    <row r="28" spans="2:19" ht="33">
      <c r="B28" s="473" t="s">
        <v>392</v>
      </c>
      <c r="C28" s="474"/>
      <c r="D28" s="474"/>
      <c r="E28" s="474"/>
      <c r="F28" s="427"/>
      <c r="G28" s="422" t="str">
        <f>'Summary CPDA - Lập PATC'!B17</f>
        <v>Chi phí cho văn phòng công trường, công nhân</v>
      </c>
      <c r="H28" s="423">
        <f t="shared" ref="H28:H29" si="0">+I28/$F$25</f>
        <v>55197.583627845815</v>
      </c>
      <c r="I28" s="424">
        <f>'Summary CPDA - Lập PATC'!D17</f>
        <v>671589000</v>
      </c>
      <c r="J28" s="428"/>
      <c r="O28" s="287"/>
      <c r="P28" s="287"/>
      <c r="R28" s="305"/>
      <c r="S28" s="305"/>
    </row>
    <row r="29" spans="2:19" ht="18" customHeight="1">
      <c r="B29" s="475" t="s">
        <v>511</v>
      </c>
      <c r="C29" s="476"/>
      <c r="D29" s="477"/>
      <c r="E29" s="478" t="s">
        <v>572</v>
      </c>
      <c r="F29" s="429"/>
      <c r="G29" s="430" t="str">
        <f>'Summary CPDA - Lập PATC'!B25</f>
        <v>Máy móc phục vụ thi công</v>
      </c>
      <c r="H29" s="423">
        <f t="shared" si="0"/>
        <v>0</v>
      </c>
      <c r="I29" s="424">
        <f>'Summary CPDA - Lập PATC'!D25</f>
        <v>0</v>
      </c>
      <c r="J29" s="428"/>
      <c r="O29" s="287"/>
      <c r="P29" s="287"/>
      <c r="R29" s="305"/>
    </row>
    <row r="30" spans="2:19" ht="18" customHeight="1">
      <c r="B30" s="233" t="s">
        <v>613</v>
      </c>
      <c r="C30" s="319"/>
      <c r="D30" s="249" t="s">
        <v>476</v>
      </c>
      <c r="E30" s="302"/>
      <c r="F30" s="429"/>
      <c r="G30" s="430" t="str">
        <f>'Summary CPDA - Lập PATC'!B42</f>
        <v>Huy động giải thể</v>
      </c>
      <c r="H30" s="423"/>
      <c r="I30" s="424">
        <f>'Summary CPDA - Lập PATC'!D42-I58</f>
        <v>0</v>
      </c>
      <c r="J30" s="316"/>
      <c r="O30" s="317"/>
      <c r="P30" s="318"/>
      <c r="R30" s="305"/>
    </row>
    <row r="31" spans="2:19">
      <c r="B31" s="233" t="s">
        <v>606</v>
      </c>
      <c r="C31" s="321"/>
      <c r="D31" s="249" t="s">
        <v>476</v>
      </c>
      <c r="E31" s="395"/>
      <c r="F31" s="429"/>
      <c r="G31" s="521" t="s">
        <v>662</v>
      </c>
      <c r="H31" s="423"/>
      <c r="I31" s="424"/>
      <c r="J31" s="316"/>
      <c r="O31" s="320"/>
      <c r="P31" s="320"/>
    </row>
    <row r="32" spans="2:19" ht="18" customHeight="1">
      <c r="B32" s="233" t="s">
        <v>569</v>
      </c>
      <c r="C32" s="321"/>
      <c r="D32" s="249" t="s">
        <v>476</v>
      </c>
      <c r="E32" s="395"/>
      <c r="F32" s="429"/>
      <c r="G32" s="431"/>
      <c r="H32" s="423"/>
      <c r="I32" s="424"/>
      <c r="J32" s="316"/>
      <c r="O32" s="322"/>
      <c r="P32" s="322"/>
    </row>
    <row r="33" spans="2:16" ht="18" customHeight="1">
      <c r="B33" s="233" t="s">
        <v>570</v>
      </c>
      <c r="C33" s="321"/>
      <c r="D33" s="249" t="s">
        <v>100</v>
      </c>
      <c r="E33" s="395"/>
      <c r="F33" s="429"/>
      <c r="G33" s="431"/>
      <c r="H33" s="423"/>
      <c r="I33" s="424"/>
      <c r="J33" s="428"/>
      <c r="O33" s="322"/>
      <c r="P33" s="322"/>
    </row>
    <row r="34" spans="2:16" ht="18" customHeight="1">
      <c r="B34" s="233" t="s">
        <v>571</v>
      </c>
      <c r="C34" s="321"/>
      <c r="D34" s="249" t="s">
        <v>483</v>
      </c>
      <c r="E34" s="302"/>
      <c r="F34" s="429"/>
      <c r="G34" s="484" t="s">
        <v>509</v>
      </c>
      <c r="H34" s="432"/>
      <c r="I34" s="326"/>
      <c r="J34" s="403" t="e">
        <f>+I34/$I$74</f>
        <v>#DIV/0!</v>
      </c>
      <c r="O34" s="322"/>
      <c r="P34" s="322"/>
    </row>
    <row r="35" spans="2:16" ht="18" customHeight="1">
      <c r="B35" s="513" t="s">
        <v>647</v>
      </c>
      <c r="C35" s="506"/>
      <c r="D35" s="507"/>
      <c r="E35" s="507"/>
      <c r="F35" s="508"/>
      <c r="G35" s="509"/>
      <c r="H35" s="510"/>
      <c r="I35" s="511"/>
      <c r="J35" s="512"/>
      <c r="O35" s="322"/>
      <c r="P35" s="322"/>
    </row>
    <row r="36" spans="2:16" s="309" customFormat="1" ht="18" customHeight="1">
      <c r="B36" s="479" t="s">
        <v>652</v>
      </c>
      <c r="C36" s="480"/>
      <c r="D36" s="480"/>
      <c r="E36" s="480"/>
      <c r="F36" s="481"/>
      <c r="G36" s="482" t="s">
        <v>555</v>
      </c>
      <c r="H36" s="433"/>
      <c r="I36" s="434"/>
      <c r="J36" s="327"/>
      <c r="K36" s="413" t="s">
        <v>665</v>
      </c>
      <c r="O36" s="483"/>
      <c r="P36" s="483"/>
    </row>
    <row r="37" spans="2:16" ht="18" customHeight="1">
      <c r="B37" s="233" t="s">
        <v>612</v>
      </c>
      <c r="C37" s="328"/>
      <c r="D37" s="466"/>
      <c r="E37" s="272"/>
      <c r="F37" s="418"/>
      <c r="G37" s="329" t="s">
        <v>625</v>
      </c>
      <c r="H37" s="423">
        <f>+I37/F24</f>
        <v>0</v>
      </c>
      <c r="I37" s="323"/>
      <c r="J37" s="324">
        <f>+SUM(I37:I42,I46)/F26</f>
        <v>0</v>
      </c>
      <c r="L37" s="406"/>
    </row>
    <row r="38" spans="2:16" ht="18" customHeight="1">
      <c r="B38" s="233" t="s">
        <v>512</v>
      </c>
      <c r="C38" s="328"/>
      <c r="D38" s="272"/>
      <c r="E38" s="272"/>
      <c r="F38" s="418"/>
      <c r="G38" s="329" t="s">
        <v>635</v>
      </c>
      <c r="H38" s="423">
        <f>+I38/F24</f>
        <v>0</v>
      </c>
      <c r="I38" s="323"/>
      <c r="J38" s="324"/>
      <c r="L38" s="406"/>
    </row>
    <row r="39" spans="2:16" ht="18" customHeight="1">
      <c r="B39" s="233" t="s">
        <v>513</v>
      </c>
      <c r="C39" s="328"/>
      <c r="D39" s="272"/>
      <c r="E39" s="272"/>
      <c r="F39" s="418"/>
      <c r="G39" s="329" t="s">
        <v>626</v>
      </c>
      <c r="H39" s="423">
        <f>+I39/$F$25</f>
        <v>0</v>
      </c>
      <c r="I39" s="323"/>
      <c r="J39" s="324"/>
      <c r="L39" s="406"/>
    </row>
    <row r="40" spans="2:16" ht="18" customHeight="1">
      <c r="B40" s="233" t="s">
        <v>514</v>
      </c>
      <c r="C40" s="262"/>
      <c r="D40" s="250" t="s">
        <v>510</v>
      </c>
      <c r="E40" s="272"/>
      <c r="F40" s="418"/>
      <c r="G40" s="461" t="s">
        <v>627</v>
      </c>
      <c r="H40" s="423">
        <f t="shared" ref="H40:H41" si="1">+I40/$F$25</f>
        <v>0</v>
      </c>
      <c r="I40" s="323"/>
      <c r="J40" s="324"/>
      <c r="L40" s="406"/>
    </row>
    <row r="41" spans="2:16" ht="18" customHeight="1">
      <c r="B41" s="233" t="s">
        <v>515</v>
      </c>
      <c r="C41" s="262"/>
      <c r="D41" s="249">
        <f>H11</f>
        <v>0</v>
      </c>
      <c r="E41" s="272"/>
      <c r="F41" s="418"/>
      <c r="G41" s="329" t="s">
        <v>628</v>
      </c>
      <c r="H41" s="423">
        <f t="shared" si="1"/>
        <v>0</v>
      </c>
      <c r="I41" s="323"/>
      <c r="J41" s="428"/>
    </row>
    <row r="42" spans="2:16" ht="18" customHeight="1">
      <c r="B42" s="233" t="s">
        <v>516</v>
      </c>
      <c r="C42" s="328"/>
      <c r="D42" s="272"/>
      <c r="E42" s="272"/>
      <c r="F42" s="418"/>
      <c r="G42" s="436" t="s">
        <v>629</v>
      </c>
      <c r="H42" s="463">
        <f>+I42/$F$26</f>
        <v>0</v>
      </c>
      <c r="I42" s="323"/>
      <c r="J42" s="428"/>
      <c r="M42" s="330"/>
    </row>
    <row r="43" spans="2:16" ht="18" customHeight="1">
      <c r="B43" s="233" t="s">
        <v>517</v>
      </c>
      <c r="C43" s="328"/>
      <c r="D43" s="272"/>
      <c r="E43" s="272"/>
      <c r="F43" s="418"/>
      <c r="G43" s="436" t="s">
        <v>632</v>
      </c>
      <c r="H43" s="463"/>
      <c r="I43" s="323"/>
      <c r="J43" s="428"/>
    </row>
    <row r="44" spans="2:16" ht="18" customHeight="1">
      <c r="B44" s="479" t="s">
        <v>518</v>
      </c>
      <c r="C44" s="480"/>
      <c r="D44" s="480"/>
      <c r="E44" s="480"/>
      <c r="F44" s="481"/>
      <c r="G44" s="251" t="s">
        <v>630</v>
      </c>
      <c r="H44" s="437"/>
      <c r="I44" s="323"/>
      <c r="J44" s="324"/>
      <c r="O44" s="322"/>
    </row>
    <row r="45" spans="2:16" ht="18" customHeight="1">
      <c r="B45" s="252" t="s">
        <v>519</v>
      </c>
      <c r="C45" s="249" t="s">
        <v>638</v>
      </c>
      <c r="D45" s="272"/>
      <c r="E45" s="272"/>
      <c r="F45" s="418"/>
      <c r="G45" s="251" t="s">
        <v>631</v>
      </c>
      <c r="H45" s="464"/>
      <c r="I45" s="323"/>
      <c r="J45" s="324"/>
      <c r="O45" s="322"/>
    </row>
    <row r="46" spans="2:16" ht="18" customHeight="1">
      <c r="B46" s="253" t="s">
        <v>520</v>
      </c>
      <c r="C46" s="249" t="s">
        <v>639</v>
      </c>
      <c r="D46" s="272"/>
      <c r="E46" s="272"/>
      <c r="F46" s="418"/>
      <c r="G46" s="251" t="s">
        <v>640</v>
      </c>
      <c r="H46" s="373"/>
      <c r="I46" s="323"/>
      <c r="J46" s="324"/>
      <c r="O46" s="332"/>
      <c r="P46" s="254"/>
    </row>
    <row r="47" spans="2:16" ht="18" customHeight="1">
      <c r="B47" s="252" t="s">
        <v>521</v>
      </c>
      <c r="C47" s="488">
        <v>7</v>
      </c>
      <c r="D47" s="333" t="s">
        <v>607</v>
      </c>
      <c r="E47" s="334"/>
      <c r="F47" s="438"/>
      <c r="G47" s="485" t="s">
        <v>544</v>
      </c>
      <c r="H47" s="379"/>
      <c r="I47" s="335"/>
      <c r="J47" s="404" t="e">
        <f>+I47/$I$74</f>
        <v>#DIV/0!</v>
      </c>
      <c r="K47" s="462" t="e">
        <f>+I77/I47/1.1</f>
        <v>#DIV/0!</v>
      </c>
    </row>
    <row r="48" spans="2:16" ht="18" customHeight="1">
      <c r="B48" s="336"/>
      <c r="C48" s="272"/>
      <c r="D48" s="272"/>
      <c r="E48" s="334"/>
      <c r="F48" s="438"/>
      <c r="G48" s="380" t="s">
        <v>545</v>
      </c>
      <c r="H48" s="381"/>
      <c r="I48" s="337">
        <f>I47+I34</f>
        <v>0</v>
      </c>
      <c r="J48" s="338"/>
      <c r="L48" s="300"/>
    </row>
    <row r="49" spans="2:19" ht="18" customHeight="1">
      <c r="B49" s="252" t="s">
        <v>522</v>
      </c>
      <c r="C49" s="231"/>
      <c r="D49" s="419"/>
      <c r="E49" s="419"/>
      <c r="F49" s="420"/>
      <c r="G49" s="489" t="s">
        <v>546</v>
      </c>
      <c r="H49" s="435"/>
      <c r="I49" s="423">
        <f>ROUND(I48*M42/100,-3)</f>
        <v>0</v>
      </c>
      <c r="J49" s="428"/>
    </row>
    <row r="50" spans="2:19" ht="18" customHeight="1">
      <c r="B50" s="336"/>
      <c r="C50" s="232"/>
      <c r="D50" s="295"/>
      <c r="E50" s="295"/>
      <c r="F50" s="296"/>
      <c r="G50" s="382" t="s">
        <v>547</v>
      </c>
      <c r="H50" s="383"/>
      <c r="I50" s="340">
        <f>I49+I48</f>
        <v>0</v>
      </c>
      <c r="J50" s="405" t="e">
        <f>+I50/$I$74</f>
        <v>#DIV/0!</v>
      </c>
    </row>
    <row r="51" spans="2:19">
      <c r="B51" s="963" t="s">
        <v>523</v>
      </c>
      <c r="C51" s="400" t="s">
        <v>524</v>
      </c>
      <c r="D51" s="419"/>
      <c r="E51" s="419"/>
      <c r="F51" s="420"/>
      <c r="G51" s="439" t="s">
        <v>548</v>
      </c>
      <c r="H51" s="439"/>
      <c r="I51" s="440">
        <f>+I34</f>
        <v>0</v>
      </c>
      <c r="J51" s="341"/>
    </row>
    <row r="52" spans="2:19" ht="18" customHeight="1">
      <c r="B52" s="964"/>
      <c r="C52" s="232"/>
      <c r="D52" s="295"/>
      <c r="E52" s="295"/>
      <c r="F52" s="296"/>
      <c r="G52" s="383" t="s">
        <v>549</v>
      </c>
      <c r="H52" s="383"/>
      <c r="I52" s="339">
        <f>I47</f>
        <v>0</v>
      </c>
      <c r="J52" s="342"/>
      <c r="S52" s="305"/>
    </row>
    <row r="53" spans="2:19" ht="18" customHeight="1">
      <c r="B53" s="255" t="s">
        <v>525</v>
      </c>
      <c r="C53" s="343"/>
      <c r="F53" s="293"/>
      <c r="G53" s="486" t="s">
        <v>550</v>
      </c>
      <c r="H53" s="441"/>
      <c r="I53" s="441"/>
      <c r="J53" s="344"/>
      <c r="S53" s="305"/>
    </row>
    <row r="54" spans="2:19">
      <c r="B54" s="256" t="s">
        <v>526</v>
      </c>
      <c r="C54" s="961"/>
      <c r="D54" s="491" t="s">
        <v>527</v>
      </c>
      <c r="E54" s="442"/>
      <c r="F54" s="517" t="s">
        <v>659</v>
      </c>
      <c r="G54" s="493" t="s">
        <v>609</v>
      </c>
      <c r="H54" s="373"/>
      <c r="I54" s="323">
        <f>'Summary CPDA - Lập PATC'!D30+'Summary CPDA - Lập PATC'!D33</f>
        <v>1047700000</v>
      </c>
      <c r="J54" s="399" t="e">
        <f>+I54/$I$74</f>
        <v>#DIV/0!</v>
      </c>
    </row>
    <row r="55" spans="2:19">
      <c r="B55" s="259" t="s">
        <v>484</v>
      </c>
      <c r="C55" s="962"/>
      <c r="D55" s="492" t="s">
        <v>528</v>
      </c>
      <c r="E55" s="345"/>
      <c r="F55" s="518" t="s">
        <v>659</v>
      </c>
      <c r="G55" s="493" t="s">
        <v>551</v>
      </c>
      <c r="H55" s="373"/>
      <c r="I55" s="323">
        <f>'Summary CPDA - Lập PATC'!D31</f>
        <v>0</v>
      </c>
      <c r="J55" s="365"/>
    </row>
    <row r="56" spans="2:19" ht="20.100000000000001" customHeight="1">
      <c r="B56" s="259"/>
      <c r="C56" s="962"/>
      <c r="D56" s="492" t="s">
        <v>529</v>
      </c>
      <c r="E56" s="292"/>
      <c r="F56" s="518" t="s">
        <v>659</v>
      </c>
      <c r="G56" s="493" t="s">
        <v>413</v>
      </c>
      <c r="H56" s="373"/>
      <c r="I56" s="323">
        <f>'Summary CPDA - Lập PATC'!D34</f>
        <v>109000000</v>
      </c>
      <c r="J56" s="324"/>
      <c r="R56" s="305"/>
    </row>
    <row r="57" spans="2:19" ht="20.100000000000001" customHeight="1">
      <c r="B57" s="259"/>
      <c r="C57" s="962"/>
      <c r="D57" s="492" t="s">
        <v>530</v>
      </c>
      <c r="E57" s="292"/>
      <c r="F57" s="518" t="s">
        <v>659</v>
      </c>
      <c r="G57" s="493" t="s">
        <v>552</v>
      </c>
      <c r="H57" s="373"/>
      <c r="I57" s="323">
        <f>'Summary CPDA - Lập PATC'!D32</f>
        <v>292158153.9722681</v>
      </c>
      <c r="J57" s="324"/>
      <c r="R57" s="305"/>
    </row>
    <row r="58" spans="2:19" ht="20.100000000000001" customHeight="1">
      <c r="B58" s="259"/>
      <c r="C58" s="257" t="s">
        <v>531</v>
      </c>
      <c r="D58" s="444"/>
      <c r="E58" s="444"/>
      <c r="F58" s="443"/>
      <c r="G58" s="493" t="s">
        <v>553</v>
      </c>
      <c r="H58" s="373"/>
      <c r="I58" s="323">
        <f>'Summary CPDA - Lập PATC'!D46</f>
        <v>50000000</v>
      </c>
      <c r="J58" s="428"/>
    </row>
    <row r="59" spans="2:19" ht="25.5" customHeight="1">
      <c r="B59" s="260" t="s">
        <v>532</v>
      </c>
      <c r="C59" s="261" t="s">
        <v>533</v>
      </c>
      <c r="D59" s="249" t="s">
        <v>485</v>
      </c>
      <c r="E59" s="519" t="s">
        <v>660</v>
      </c>
      <c r="F59" s="418"/>
      <c r="G59" s="384" t="s">
        <v>554</v>
      </c>
      <c r="H59" s="381"/>
      <c r="I59" s="346"/>
      <c r="J59" s="399" t="e">
        <f>+I59/$I$74</f>
        <v>#DIV/0!</v>
      </c>
    </row>
    <row r="60" spans="2:19" ht="18" customHeight="1">
      <c r="B60" s="227" t="s">
        <v>532</v>
      </c>
      <c r="C60" s="262" t="s">
        <v>534</v>
      </c>
      <c r="D60" s="249" t="s">
        <v>485</v>
      </c>
      <c r="E60" s="272"/>
      <c r="F60" s="418"/>
      <c r="G60" s="486" t="s">
        <v>392</v>
      </c>
      <c r="H60" s="445"/>
      <c r="I60" s="445"/>
      <c r="J60" s="347"/>
    </row>
    <row r="61" spans="2:19" ht="18" customHeight="1">
      <c r="B61" s="263" t="s">
        <v>535</v>
      </c>
      <c r="C61" s="419" t="s">
        <v>536</v>
      </c>
      <c r="D61" s="419"/>
      <c r="E61" s="419"/>
      <c r="F61" s="420"/>
      <c r="G61" s="264" t="s">
        <v>508</v>
      </c>
      <c r="H61" s="241" t="s">
        <v>573</v>
      </c>
      <c r="I61" s="241" t="s">
        <v>643</v>
      </c>
      <c r="J61" s="242"/>
      <c r="L61" s="300"/>
      <c r="O61" s="348"/>
    </row>
    <row r="62" spans="2:19" ht="18" customHeight="1">
      <c r="B62" s="336"/>
      <c r="C62" s="232"/>
      <c r="D62" s="295"/>
      <c r="E62" s="295"/>
      <c r="F62" s="296"/>
      <c r="G62" s="258" t="s">
        <v>555</v>
      </c>
      <c r="H62" s="446">
        <f>+I62/$F$26</f>
        <v>0</v>
      </c>
      <c r="I62" s="331">
        <f>I50</f>
        <v>0</v>
      </c>
      <c r="J62" s="351" t="e">
        <f>I62/$I$74</f>
        <v>#DIV/0!</v>
      </c>
      <c r="M62" s="349"/>
      <c r="N62" s="349"/>
    </row>
    <row r="63" spans="2:19" ht="18" customHeight="1">
      <c r="B63" s="265" t="s">
        <v>538</v>
      </c>
      <c r="C63" s="272"/>
      <c r="D63" s="302" t="s">
        <v>485</v>
      </c>
      <c r="E63" s="272"/>
      <c r="F63" s="368"/>
      <c r="G63" s="258" t="s">
        <v>550</v>
      </c>
      <c r="H63" s="446">
        <f t="shared" ref="H63:H68" si="2">+I63/$F$26</f>
        <v>0</v>
      </c>
      <c r="I63" s="331">
        <f>I59</f>
        <v>0</v>
      </c>
      <c r="J63" s="351" t="e">
        <f t="shared" ref="J63:J68" si="3">I63/$I$74</f>
        <v>#DIV/0!</v>
      </c>
      <c r="M63" s="330"/>
      <c r="N63" s="350"/>
    </row>
    <row r="64" spans="2:19" ht="18" customHeight="1">
      <c r="B64" s="265" t="s">
        <v>539</v>
      </c>
      <c r="C64" s="272"/>
      <c r="D64" s="302" t="s">
        <v>599</v>
      </c>
      <c r="E64" s="272"/>
      <c r="F64" s="369" t="s">
        <v>583</v>
      </c>
      <c r="G64" s="258" t="s">
        <v>556</v>
      </c>
      <c r="H64" s="446">
        <f t="shared" si="2"/>
        <v>0</v>
      </c>
      <c r="I64" s="331">
        <f>'Summary CPDA - Lập PATC'!D38</f>
        <v>0</v>
      </c>
      <c r="J64" s="351" t="e">
        <f t="shared" si="3"/>
        <v>#DIV/0!</v>
      </c>
      <c r="K64" s="406" t="s">
        <v>663</v>
      </c>
      <c r="M64" s="350"/>
      <c r="N64" s="350"/>
    </row>
    <row r="65" spans="2:14" ht="18" customHeight="1">
      <c r="B65" s="266" t="s">
        <v>540</v>
      </c>
      <c r="C65" s="280"/>
      <c r="D65" s="325" t="s">
        <v>537</v>
      </c>
      <c r="E65" s="280"/>
      <c r="F65" s="370" t="s">
        <v>583</v>
      </c>
      <c r="G65" s="258" t="s">
        <v>557</v>
      </c>
      <c r="H65" s="446">
        <f t="shared" si="2"/>
        <v>1324.7665099026297</v>
      </c>
      <c r="I65" s="331">
        <f>'Summary CPDA - Lập PATC'!D36</f>
        <v>20000000</v>
      </c>
      <c r="J65" s="351" t="e">
        <f t="shared" si="3"/>
        <v>#DIV/0!</v>
      </c>
      <c r="K65" s="406" t="s">
        <v>664</v>
      </c>
      <c r="M65" s="350"/>
      <c r="N65" s="350"/>
    </row>
    <row r="66" spans="2:14" ht="18" customHeight="1">
      <c r="B66" s="367" t="s">
        <v>541</v>
      </c>
      <c r="C66" s="352"/>
      <c r="E66" s="353"/>
      <c r="F66" s="354"/>
      <c r="G66" s="258" t="s">
        <v>558</v>
      </c>
      <c r="H66" s="446">
        <f t="shared" si="2"/>
        <v>0</v>
      </c>
      <c r="I66" s="331">
        <f>'Summary CPDA - Lập PATC'!D37</f>
        <v>0</v>
      </c>
      <c r="J66" s="351" t="e">
        <f t="shared" si="3"/>
        <v>#DIV/0!</v>
      </c>
      <c r="L66" s="300"/>
      <c r="M66" s="317"/>
      <c r="N66" s="355"/>
    </row>
    <row r="67" spans="2:14" ht="18" customHeight="1">
      <c r="B67" s="267" t="s">
        <v>488</v>
      </c>
      <c r="C67" s="268"/>
      <c r="D67" s="447"/>
      <c r="E67" s="447"/>
      <c r="F67" s="356"/>
      <c r="G67" s="258" t="s">
        <v>559</v>
      </c>
      <c r="H67" s="446">
        <f t="shared" si="2"/>
        <v>0</v>
      </c>
      <c r="I67" s="331">
        <f>'Summary CPDA - Lập PATC'!D39</f>
        <v>0</v>
      </c>
      <c r="J67" s="351" t="e">
        <f t="shared" si="3"/>
        <v>#DIV/0!</v>
      </c>
      <c r="M67" s="317"/>
      <c r="N67" s="350"/>
    </row>
    <row r="68" spans="2:14" ht="33">
      <c r="B68" s="448" t="s">
        <v>542</v>
      </c>
      <c r="C68" s="426"/>
      <c r="D68" s="426"/>
      <c r="E68" s="426"/>
      <c r="F68" s="427"/>
      <c r="G68" s="269" t="s">
        <v>560</v>
      </c>
      <c r="H68" s="446">
        <f t="shared" si="2"/>
        <v>2649.5330198052593</v>
      </c>
      <c r="I68" s="331">
        <f>'Summary CPDA - Lập PATC'!D41</f>
        <v>40000000</v>
      </c>
      <c r="J68" s="351" t="e">
        <f t="shared" si="3"/>
        <v>#DIV/0!</v>
      </c>
      <c r="M68" s="350"/>
      <c r="N68" s="317"/>
    </row>
    <row r="69" spans="2:14" ht="18" customHeight="1">
      <c r="B69" s="357"/>
      <c r="C69" s="292"/>
      <c r="D69" s="292"/>
      <c r="E69" s="292"/>
      <c r="F69" s="358"/>
      <c r="G69" s="470" t="s">
        <v>392</v>
      </c>
      <c r="H69" s="471">
        <f>+I69/$F$26</f>
        <v>0</v>
      </c>
      <c r="I69" s="340"/>
      <c r="J69" s="472"/>
      <c r="M69" s="359"/>
      <c r="N69" s="350"/>
    </row>
    <row r="70" spans="2:14" ht="18" customHeight="1">
      <c r="B70" s="448" t="s">
        <v>543</v>
      </c>
      <c r="C70" s="416"/>
      <c r="D70" s="416"/>
      <c r="E70" s="416"/>
      <c r="F70" s="449"/>
      <c r="G70" s="487" t="s">
        <v>561</v>
      </c>
      <c r="H70" s="467"/>
      <c r="I70" s="468"/>
      <c r="J70" s="469"/>
      <c r="M70" s="359"/>
      <c r="N70" s="350"/>
    </row>
    <row r="71" spans="2:14" ht="18" customHeight="1">
      <c r="B71" s="290"/>
      <c r="G71" s="376" t="s">
        <v>562</v>
      </c>
      <c r="H71" s="377"/>
      <c r="I71" s="360">
        <f>ROUND(J71*$I$77/1.1,0)</f>
        <v>0</v>
      </c>
      <c r="J71" s="450">
        <v>0.04</v>
      </c>
      <c r="M71" s="359"/>
      <c r="N71" s="350"/>
    </row>
    <row r="72" spans="2:14" ht="18" customHeight="1">
      <c r="B72" s="357"/>
      <c r="C72" s="451" t="s">
        <v>637</v>
      </c>
      <c r="D72" s="292"/>
      <c r="E72" s="352"/>
      <c r="F72" s="358"/>
      <c r="G72" s="376" t="s">
        <v>563</v>
      </c>
      <c r="H72" s="378"/>
      <c r="I72" s="360">
        <f>ROUND(J72*$I$77/1.1,0)</f>
        <v>0</v>
      </c>
      <c r="J72" s="450">
        <v>0.01</v>
      </c>
      <c r="M72" s="359"/>
      <c r="N72" s="317"/>
    </row>
    <row r="73" spans="2:14" ht="20.25" customHeight="1">
      <c r="B73" s="270"/>
      <c r="C73" s="416"/>
      <c r="D73" s="292"/>
      <c r="F73" s="361"/>
      <c r="G73" s="452" t="s">
        <v>564</v>
      </c>
      <c r="H73" s="391"/>
      <c r="I73" s="366"/>
      <c r="J73" s="453" t="e">
        <f>I73/$I$74</f>
        <v>#DIV/0!</v>
      </c>
      <c r="K73" s="414"/>
    </row>
    <row r="74" spans="2:14" ht="18" customHeight="1">
      <c r="B74" s="270"/>
      <c r="C74" s="465"/>
      <c r="D74" s="362"/>
      <c r="F74" s="358"/>
      <c r="G74" s="392" t="s">
        <v>392</v>
      </c>
      <c r="H74" s="454"/>
      <c r="I74" s="440">
        <f>+I69+I71+I72+I73</f>
        <v>0</v>
      </c>
      <c r="J74" s="393"/>
      <c r="K74" s="248"/>
    </row>
    <row r="75" spans="2:14" ht="19.5" customHeight="1">
      <c r="B75" s="270" t="s">
        <v>485</v>
      </c>
      <c r="C75" s="288"/>
      <c r="D75" s="292"/>
      <c r="F75" s="358"/>
      <c r="G75" s="372" t="str">
        <f>"VAT ( "&amp;10&amp;" %)"</f>
        <v>VAT ( 10 %)</v>
      </c>
      <c r="H75" s="373"/>
      <c r="I75" s="331">
        <f>+I74*J75</f>
        <v>0</v>
      </c>
      <c r="J75" s="450">
        <v>0.1</v>
      </c>
      <c r="K75" s="317"/>
    </row>
    <row r="76" spans="2:14" ht="18" customHeight="1">
      <c r="B76" s="270"/>
      <c r="C76" s="451" t="s">
        <v>642</v>
      </c>
      <c r="D76" s="362"/>
      <c r="F76" s="358"/>
      <c r="G76" s="374" t="s">
        <v>565</v>
      </c>
      <c r="H76" s="394"/>
      <c r="I76" s="363">
        <f>ROUND(SUM(I74:I75),-3)</f>
        <v>0</v>
      </c>
      <c r="J76" s="338"/>
      <c r="K76" s="248"/>
    </row>
    <row r="77" spans="2:14" ht="18" customHeight="1" thickBot="1">
      <c r="B77" s="455"/>
      <c r="C77" s="456"/>
      <c r="D77" s="457"/>
      <c r="E77" s="456"/>
      <c r="F77" s="458"/>
      <c r="G77" s="459" t="s">
        <v>566</v>
      </c>
      <c r="H77" s="375"/>
      <c r="I77" s="525"/>
      <c r="J77" s="460">
        <f>+I77/F26</f>
        <v>0</v>
      </c>
      <c r="K77" s="248"/>
    </row>
    <row r="78" spans="2:14" ht="18" customHeight="1">
      <c r="K78" s="248"/>
    </row>
    <row r="79" spans="2:14" ht="18" customHeight="1">
      <c r="I79" s="364"/>
    </row>
    <row r="80" spans="2:14" ht="18" customHeight="1">
      <c r="I80" s="364"/>
    </row>
  </sheetData>
  <mergeCells count="3">
    <mergeCell ref="G2:J2"/>
    <mergeCell ref="C54:C57"/>
    <mergeCell ref="B51:B52"/>
  </mergeCells>
  <printOptions horizontalCentered="1"/>
  <pageMargins left="0.261811024" right="0" top="0.30118110199999998" bottom="0.30118110199999998" header="0.31496062992126" footer="0.31496062992126"/>
  <pageSetup paperSize="9" scale="52"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G49"/>
  <sheetViews>
    <sheetView zoomScale="130" zoomScaleNormal="130" zoomScaleSheetLayoutView="130" workbookViewId="0">
      <pane ySplit="3" topLeftCell="A4" activePane="bottomLeft" state="frozen"/>
      <selection activeCell="F18" sqref="F18"/>
      <selection pane="bottomLeft" activeCell="D12" sqref="D12"/>
    </sheetView>
  </sheetViews>
  <sheetFormatPr defaultColWidth="8.875" defaultRowHeight="19.899999999999999" customHeight="1"/>
  <cols>
    <col min="1" max="1" width="3.875" style="129" bestFit="1" customWidth="1"/>
    <col min="2" max="2" width="43.125" style="137" customWidth="1"/>
    <col min="3" max="3" width="23.75" style="129" customWidth="1"/>
    <col min="4" max="4" width="17" style="129" customWidth="1"/>
    <col min="5" max="5" width="12.75" style="129" customWidth="1"/>
    <col min="6" max="6" width="12.625" style="129" customWidth="1"/>
    <col min="7" max="7" width="13.25" style="129" customWidth="1"/>
    <col min="8" max="16384" width="8.875" style="129"/>
  </cols>
  <sheetData>
    <row r="1" spans="1:7" ht="19.899999999999999" customHeight="1">
      <c r="A1" s="189" t="s">
        <v>655</v>
      </c>
      <c r="B1" s="190"/>
      <c r="C1" s="191"/>
      <c r="D1" s="191"/>
      <c r="E1" s="191"/>
    </row>
    <row r="2" spans="1:7" ht="7.5" customHeight="1"/>
    <row r="3" spans="1:7" s="193" customFormat="1" ht="38.25" customHeight="1">
      <c r="A3" s="218" t="s">
        <v>3</v>
      </c>
      <c r="B3" s="218" t="s">
        <v>4</v>
      </c>
      <c r="C3" s="218" t="s">
        <v>377</v>
      </c>
      <c r="D3" s="218" t="s">
        <v>405</v>
      </c>
      <c r="E3" s="218" t="s">
        <v>450</v>
      </c>
    </row>
    <row r="4" spans="1:7" s="193" customFormat="1" ht="19.899999999999999" customHeight="1">
      <c r="A4" s="192" t="s">
        <v>428</v>
      </c>
      <c r="B4" s="194" t="s">
        <v>417</v>
      </c>
      <c r="C4" s="192"/>
      <c r="D4" s="195">
        <f>+D5+D17+D25+D29+D35+D42</f>
        <v>3051317153.9722681</v>
      </c>
      <c r="E4" s="386" t="e">
        <f>D4/'01 .PAKT - (Chưa làm)'!$I$74</f>
        <v>#DIV/0!</v>
      </c>
      <c r="F4" s="196"/>
      <c r="G4" s="196"/>
    </row>
    <row r="5" spans="1:7" ht="19.899999999999999" customHeight="1">
      <c r="A5" s="197" t="s">
        <v>661</v>
      </c>
      <c r="B5" s="516" t="s">
        <v>406</v>
      </c>
      <c r="C5" s="198"/>
      <c r="D5" s="199">
        <f>+SUM(D6:D15)</f>
        <v>820870000</v>
      </c>
      <c r="E5" s="216" t="e">
        <f>D5/'01 .PAKT - (Chưa làm)'!$I$74</f>
        <v>#DIV/0!</v>
      </c>
      <c r="G5" s="200"/>
    </row>
    <row r="6" spans="1:7" ht="21.75" customHeight="1">
      <c r="A6" s="201">
        <v>1</v>
      </c>
      <c r="B6" s="202" t="str">
        <f>'01 Phuc vu thi cong - Lập PATC'!B4</f>
        <v>Đường tạm phục vụ thi công (Nhập tay)</v>
      </c>
      <c r="C6" s="202"/>
      <c r="D6" s="203">
        <f>+'01 Phuc vu thi cong - Lập PATC'!M4+'01 Phuc vu thi cong - Lập PATC'!I4</f>
        <v>0</v>
      </c>
      <c r="E6" s="204"/>
    </row>
    <row r="7" spans="1:7" ht="21.75" customHeight="1">
      <c r="A7" s="201">
        <v>2</v>
      </c>
      <c r="B7" s="202" t="str">
        <f>'01 Phuc vu thi cong - Lập PATC'!B8</f>
        <v>Hệ thống thoát nước công trường</v>
      </c>
      <c r="C7" s="202"/>
      <c r="D7" s="203">
        <f>+'01 Phuc vu thi cong - Lập PATC'!I8</f>
        <v>0</v>
      </c>
      <c r="E7" s="204"/>
    </row>
    <row r="8" spans="1:7" ht="21.75" customHeight="1">
      <c r="A8" s="201"/>
      <c r="B8" s="202" t="str">
        <f>'01 Phuc vu thi cong - Lập PATC'!B13</f>
        <v>Cổng, hàng rào, biển hiệu công trường</v>
      </c>
      <c r="C8" s="202"/>
      <c r="D8" s="203">
        <f>+'01 Phuc vu thi cong - Lập PATC'!I13</f>
        <v>27500000</v>
      </c>
      <c r="E8" s="204"/>
    </row>
    <row r="9" spans="1:7" ht="21.75" customHeight="1">
      <c r="A9" s="201"/>
      <c r="B9" s="202" t="str">
        <f>'01 Phuc vu thi cong - Lập PATC'!B19</f>
        <v>An toàn lao động vệ sinh môi trường</v>
      </c>
      <c r="C9" s="202"/>
      <c r="D9" s="203">
        <f>+'01 Phuc vu thi cong - Lập PATC'!I19</f>
        <v>474270000</v>
      </c>
      <c r="E9" s="204"/>
    </row>
    <row r="10" spans="1:7" ht="21.75" customHeight="1">
      <c r="A10" s="201"/>
      <c r="B10" s="202" t="str">
        <f>'01 Phuc vu thi cong - Lập PATC'!B38</f>
        <v>Hệ thống điện tạm phục vụ thi công</v>
      </c>
      <c r="C10" s="202"/>
      <c r="D10" s="203">
        <f>+'01 Phuc vu thi cong - Lập PATC'!I38</f>
        <v>90350000</v>
      </c>
      <c r="E10" s="204"/>
    </row>
    <row r="11" spans="1:7" ht="21.75" customHeight="1">
      <c r="A11" s="201"/>
      <c r="B11" s="202" t="str">
        <f>'01 Phuc vu thi cong - Lập PATC'!B64</f>
        <v>Hệ thống cấp nước công trường</v>
      </c>
      <c r="C11" s="202"/>
      <c r="D11" s="203">
        <f>'01 Phuc vu thi cong - Lập PATC'!I64</f>
        <v>42700000</v>
      </c>
      <c r="E11" s="204"/>
    </row>
    <row r="12" spans="1:7" ht="21.75" customHeight="1">
      <c r="A12" s="201"/>
      <c r="B12" s="202" t="str">
        <f>'01 Phuc vu thi cong - Lập PATC'!B73</f>
        <v>Kho bãi phục vụ thi công</v>
      </c>
      <c r="C12" s="202"/>
      <c r="D12" s="203">
        <f>'01 Phuc vu thi cong - Lập PATC'!I73</f>
        <v>13500000</v>
      </c>
      <c r="E12" s="204"/>
    </row>
    <row r="13" spans="1:7" ht="21.75" customHeight="1">
      <c r="A13" s="201"/>
      <c r="B13" s="202" t="str">
        <f>'01 Phuc vu thi cong - Lập PATC'!B78</f>
        <v>Giáo phục vụ thi công</v>
      </c>
      <c r="C13" s="202"/>
      <c r="D13" s="203">
        <f>+'01 Phuc vu thi cong - Lập PATC'!M78</f>
        <v>0</v>
      </c>
      <c r="E13" s="204"/>
    </row>
    <row r="14" spans="1:7" ht="21.75" customHeight="1">
      <c r="A14" s="201"/>
      <c r="B14" s="202" t="str">
        <f>'01 Phuc vu thi cong - Lập PATC'!B108</f>
        <v>Bảo dưỡng, bảo hộ</v>
      </c>
      <c r="C14" s="202"/>
      <c r="D14" s="203">
        <f>'01 Phuc vu thi cong - Lập PATC'!I108</f>
        <v>0</v>
      </c>
      <c r="E14" s="204"/>
    </row>
    <row r="15" spans="1:7" ht="21.75" customHeight="1">
      <c r="A15" s="201"/>
      <c r="B15" s="202" t="s">
        <v>464</v>
      </c>
      <c r="C15" s="202"/>
      <c r="D15" s="203">
        <f>'01 Phuc vu thi cong - Lập PATC'!I111</f>
        <v>172550000</v>
      </c>
      <c r="E15" s="204"/>
    </row>
    <row r="16" spans="1:7" ht="21.75" customHeight="1">
      <c r="A16" s="201"/>
      <c r="B16" s="520" t="s">
        <v>662</v>
      </c>
      <c r="C16" s="202"/>
      <c r="D16" s="203"/>
      <c r="E16" s="204"/>
    </row>
    <row r="17" spans="1:7" s="130" customFormat="1" ht="14.25">
      <c r="A17" s="205">
        <v>2</v>
      </c>
      <c r="B17" s="206" t="s">
        <v>456</v>
      </c>
      <c r="C17" s="206"/>
      <c r="D17" s="207">
        <f>+SUM(D18:D24)</f>
        <v>671589000</v>
      </c>
      <c r="E17" s="208" t="e">
        <f>D17/'01 .PAKT - (Chưa làm)'!$I$74</f>
        <v>#DIV/0!</v>
      </c>
    </row>
    <row r="18" spans="1:7" ht="21.75" customHeight="1">
      <c r="A18" s="201"/>
      <c r="B18" s="202" t="str">
        <f>'02 Van phong - Lập PATC'!B4</f>
        <v>Văn phòng công trường</v>
      </c>
      <c r="C18" s="202"/>
      <c r="D18" s="203">
        <f>+'02 Van phong - Lập PATC'!M4</f>
        <v>155000000</v>
      </c>
      <c r="E18" s="204"/>
    </row>
    <row r="19" spans="1:7" ht="21.75" customHeight="1">
      <c r="A19" s="201"/>
      <c r="B19" s="202" t="str">
        <f>'02 Van phong - Lập PATC'!B27</f>
        <v>Nhà ở cho kỹ sư BĐH</v>
      </c>
      <c r="C19" s="202"/>
      <c r="D19" s="203">
        <f>'02 Van phong - Lập PATC'!M27</f>
        <v>70000000</v>
      </c>
      <c r="E19" s="204"/>
    </row>
    <row r="20" spans="1:7" ht="21.75" customHeight="1">
      <c r="A20" s="201"/>
      <c r="B20" s="202" t="str">
        <f>'02 Van phong - Lập PATC'!B46</f>
        <v>Hệ thống trang thiết bị văn phòng làm việc</v>
      </c>
      <c r="C20" s="202"/>
      <c r="D20" s="203">
        <f>+'02 Van phong - Lập PATC'!I46</f>
        <v>27139000</v>
      </c>
      <c r="E20" s="204"/>
    </row>
    <row r="21" spans="1:7" ht="21.75" customHeight="1">
      <c r="A21" s="201"/>
      <c r="B21" s="202" t="str">
        <f>'02 Van phong - Lập PATC'!B69</f>
        <v>Trang thiết bị phục cá nhân</v>
      </c>
      <c r="C21" s="202"/>
      <c r="D21" s="203">
        <f>+'02 Van phong - Lập PATC'!I69</f>
        <v>86345000</v>
      </c>
      <c r="E21" s="204"/>
    </row>
    <row r="22" spans="1:7" ht="21.75" customHeight="1">
      <c r="A22" s="201"/>
      <c r="B22" s="202" t="str">
        <f>'02 Van phong - Lập PATC'!B87</f>
        <v>Trang thiết bị y tế theo yêu cầu của thầu chính</v>
      </c>
      <c r="C22" s="202"/>
      <c r="D22" s="203"/>
      <c r="E22" s="204"/>
    </row>
    <row r="23" spans="1:7" ht="21.75" customHeight="1">
      <c r="A23" s="201"/>
      <c r="B23" s="202" t="str">
        <f>'02 Van phong - Lập PATC'!B96</f>
        <v>Trang thiết bị cho khu nhà ở</v>
      </c>
      <c r="C23" s="202"/>
      <c r="D23" s="203">
        <f>'02 Van phong - Lập PATC'!I96</f>
        <v>0</v>
      </c>
      <c r="E23" s="204"/>
    </row>
    <row r="24" spans="1:7" ht="21.75" customHeight="1">
      <c r="A24" s="201"/>
      <c r="B24" s="202" t="s">
        <v>463</v>
      </c>
      <c r="C24" s="202"/>
      <c r="D24" s="203">
        <f>'02 Van phong - Lập PATC'!M116</f>
        <v>333105000</v>
      </c>
      <c r="E24" s="204"/>
    </row>
    <row r="25" spans="1:7" s="130" customFormat="1" ht="19.899999999999999" customHeight="1">
      <c r="A25" s="205">
        <v>3</v>
      </c>
      <c r="B25" s="206" t="s">
        <v>407</v>
      </c>
      <c r="C25" s="206"/>
      <c r="D25" s="209">
        <f>+SUM(D26:D28)</f>
        <v>0</v>
      </c>
      <c r="E25" s="208" t="e">
        <f>D25/'01 .PAKT - (Chưa làm)'!$I$74</f>
        <v>#DIV/0!</v>
      </c>
      <c r="F25" s="130" t="s">
        <v>657</v>
      </c>
      <c r="G25" s="130" t="s">
        <v>658</v>
      </c>
    </row>
    <row r="26" spans="1:7" ht="21.75" customHeight="1">
      <c r="A26" s="201"/>
      <c r="B26" s="202" t="str">
        <f>'03 Thiet bi thi cong - MTC'!B4</f>
        <v>Máy phục vụ công tác đất</v>
      </c>
      <c r="C26" s="202"/>
      <c r="D26" s="203"/>
      <c r="E26" s="204"/>
    </row>
    <row r="27" spans="1:7" ht="21.75" customHeight="1">
      <c r="A27" s="201"/>
      <c r="B27" s="202" t="str">
        <f>'03 Thiet bi thi cong - MTC'!B7</f>
        <v>Thiết bị phục vụ thi công</v>
      </c>
      <c r="C27" s="202"/>
      <c r="D27" s="203"/>
      <c r="E27" s="204"/>
    </row>
    <row r="28" spans="1:7" ht="21.75" customHeight="1">
      <c r="A28" s="201"/>
      <c r="B28" s="202">
        <f>'03 Thiet bi thi cong - MTC'!B34</f>
        <v>0</v>
      </c>
      <c r="C28" s="202"/>
      <c r="D28" s="203">
        <f>'03 Thiet bi thi cong - MTC'!M7</f>
        <v>0</v>
      </c>
      <c r="E28" s="204"/>
    </row>
    <row r="29" spans="1:7" s="130" customFormat="1" ht="19.899999999999999" customHeight="1">
      <c r="A29" s="205">
        <v>4</v>
      </c>
      <c r="B29" s="206" t="s">
        <v>408</v>
      </c>
      <c r="C29" s="206"/>
      <c r="D29" s="207">
        <f>+SUM(D30:D34)</f>
        <v>1448858153.9722681</v>
      </c>
      <c r="E29" s="208" t="e">
        <f>D29/'01 .PAKT - (Chưa làm)'!$I$74</f>
        <v>#DIV/0!</v>
      </c>
    </row>
    <row r="30" spans="1:7" ht="21.75" customHeight="1">
      <c r="A30" s="201"/>
      <c r="B30" s="202" t="s">
        <v>409</v>
      </c>
      <c r="C30" s="202"/>
      <c r="D30" s="715">
        <f>+'04 schedule (NC)'!M27</f>
        <v>931500000</v>
      </c>
      <c r="E30" s="208" t="e">
        <f>D30/'01 .PAKT - (Chưa làm)'!$I$74</f>
        <v>#DIV/0!</v>
      </c>
    </row>
    <row r="31" spans="1:7" ht="21.75" customHeight="1">
      <c r="A31" s="201"/>
      <c r="B31" s="202" t="s">
        <v>410</v>
      </c>
      <c r="C31" s="202"/>
      <c r="D31" s="203">
        <f>+'04 schedule (NC)'!M30</f>
        <v>0</v>
      </c>
      <c r="E31" s="208"/>
    </row>
    <row r="32" spans="1:7" ht="21.75" customHeight="1">
      <c r="A32" s="201"/>
      <c r="B32" s="202" t="s">
        <v>411</v>
      </c>
      <c r="C32" s="202"/>
      <c r="D32" s="203">
        <f>+'01 .PAKT - (Chưa làm)'!N1*2%+'04 schedule (NC)'!M28</f>
        <v>292158153.9722681</v>
      </c>
      <c r="E32" s="204"/>
    </row>
    <row r="33" spans="1:5" ht="21.75" customHeight="1">
      <c r="A33" s="201"/>
      <c r="B33" s="202" t="s">
        <v>412</v>
      </c>
      <c r="C33" s="202"/>
      <c r="D33" s="203">
        <f>+'04 schedule (NC)'!M29</f>
        <v>116200000</v>
      </c>
      <c r="E33" s="204"/>
    </row>
    <row r="34" spans="1:5" ht="21.75" customHeight="1">
      <c r="A34" s="201"/>
      <c r="B34" s="202" t="s">
        <v>413</v>
      </c>
      <c r="C34" s="202"/>
      <c r="D34" s="203">
        <f>+'07 CPTX (CP chung)'!F25</f>
        <v>109000000</v>
      </c>
      <c r="E34" s="204"/>
    </row>
    <row r="35" spans="1:5" s="130" customFormat="1" ht="19.899999999999999" customHeight="1">
      <c r="A35" s="205">
        <v>5</v>
      </c>
      <c r="B35" s="206" t="s">
        <v>414</v>
      </c>
      <c r="C35" s="206"/>
      <c r="D35" s="207">
        <f>+SUM(D36:D41)</f>
        <v>60000000</v>
      </c>
      <c r="E35" s="208" t="e">
        <f>D35/'01 .PAKT - (Chưa làm)'!$I$74</f>
        <v>#DIV/0!</v>
      </c>
    </row>
    <row r="36" spans="1:5" ht="30.6" customHeight="1">
      <c r="A36" s="201"/>
      <c r="B36" s="202" t="str">
        <f>'08 Chi phi tai chinh (Thu chi)'!B6</f>
        <v>Chi phí mua hồ sơ mời thầu, làm hồ sơ thầu, bảo lãnh dự thầu</v>
      </c>
      <c r="C36" s="202"/>
      <c r="D36" s="203">
        <v>20000000</v>
      </c>
      <c r="E36" s="204"/>
    </row>
    <row r="37" spans="1:5" ht="21.75" customHeight="1">
      <c r="A37" s="201"/>
      <c r="B37" s="202" t="str">
        <f>'08 Chi phi tai chinh (Thu chi)'!B10</f>
        <v>Chi phí bảo lãnh khi thực hiện</v>
      </c>
      <c r="C37" s="202"/>
      <c r="D37" s="203">
        <f>+'08 Chi phi tai chinh (Thu chi)'!G10</f>
        <v>0</v>
      </c>
      <c r="E37" s="204"/>
    </row>
    <row r="38" spans="1:5" ht="21.75" customHeight="1">
      <c r="A38" s="201"/>
      <c r="B38" s="202" t="str">
        <f>'08 Chi phi tai chinh (Thu chi)'!B14</f>
        <v>Lãi vay</v>
      </c>
      <c r="C38" s="202"/>
      <c r="D38" s="203">
        <f>+'08 Chi phi tai chinh (Thu chi)'!G14</f>
        <v>0</v>
      </c>
      <c r="E38" s="204"/>
    </row>
    <row r="39" spans="1:5" ht="19.899999999999999" customHeight="1">
      <c r="A39" s="201"/>
      <c r="B39" s="202" t="str">
        <f>'08 Chi phi tai chinh (Thu chi)'!B16</f>
        <v>Bảo lãnh khi hoàn thành công trình</v>
      </c>
      <c r="C39" s="202"/>
      <c r="D39" s="203">
        <f>+'08 Chi phi tai chinh (Thu chi)'!G16</f>
        <v>0</v>
      </c>
      <c r="E39" s="204"/>
    </row>
    <row r="40" spans="1:5" ht="21.75" customHeight="1">
      <c r="A40" s="201"/>
      <c r="B40" s="202" t="str">
        <f>'08 Chi phi tai chinh (Thu chi)'!B18</f>
        <v>Phí chuyển tiền ngân hàng</v>
      </c>
      <c r="C40" s="202"/>
      <c r="D40" s="203">
        <f>'08 Chi phi tai chinh (Thu chi)'!G18</f>
        <v>0</v>
      </c>
      <c r="E40" s="204"/>
    </row>
    <row r="41" spans="1:5" ht="30">
      <c r="A41" s="201"/>
      <c r="B41" s="202" t="str">
        <f>'08 Chi phi tai chinh (Thu chi)'!B20</f>
        <v>Chi phí bảo hiểm</v>
      </c>
      <c r="C41" s="202" t="s">
        <v>448</v>
      </c>
      <c r="D41" s="203">
        <f>'08 Chi phi tai chinh (Thu chi)'!G20</f>
        <v>40000000</v>
      </c>
      <c r="E41" s="204"/>
    </row>
    <row r="42" spans="1:5" s="130" customFormat="1" ht="19.899999999999999" customHeight="1">
      <c r="A42" s="205">
        <v>6</v>
      </c>
      <c r="B42" s="206" t="s">
        <v>415</v>
      </c>
      <c r="C42" s="206"/>
      <c r="D42" s="207">
        <f>+SUM(D43:D46)</f>
        <v>50000000</v>
      </c>
      <c r="E42" s="208" t="e">
        <f>D42/'01 .PAKT - (Chưa làm)'!$I$74</f>
        <v>#DIV/0!</v>
      </c>
    </row>
    <row r="43" spans="1:5" ht="19.899999999999999" customHeight="1">
      <c r="A43" s="201"/>
      <c r="B43" s="202" t="str">
        <f>'09 Huy dong giai the (CP chung)'!B4</f>
        <v>Chi phí cho công tác chuẩn bị dự án</v>
      </c>
      <c r="C43" s="202"/>
      <c r="D43" s="203">
        <f>'09 Huy dong giai the (CP chung)'!I4</f>
        <v>0</v>
      </c>
      <c r="E43" s="204"/>
    </row>
    <row r="44" spans="1:5" ht="19.899999999999999" customHeight="1">
      <c r="A44" s="201"/>
      <c r="B44" s="202" t="str">
        <f>'09 Huy dong giai the (CP chung)'!B8</f>
        <v>Chi phí giải thể</v>
      </c>
      <c r="C44" s="202"/>
      <c r="D44" s="203">
        <f>'09 Huy dong giai the (CP chung)'!I8</f>
        <v>0</v>
      </c>
      <c r="E44" s="204"/>
    </row>
    <row r="45" spans="1:5" ht="30">
      <c r="A45" s="201"/>
      <c r="B45" s="202" t="str">
        <f>'09 Huy dong giai the (CP chung)'!B10</f>
        <v>Hoàn trả các công trình hiện trạng sau thi công</v>
      </c>
      <c r="C45" s="202" t="s">
        <v>479</v>
      </c>
      <c r="D45" s="203"/>
      <c r="E45" s="204"/>
    </row>
    <row r="46" spans="1:5" ht="19.899999999999999" customHeight="1">
      <c r="A46" s="387"/>
      <c r="B46" s="388" t="str">
        <f>'09 Huy dong giai the (CP chung)'!B15</f>
        <v>Chi phí khởi công hoàn thành</v>
      </c>
      <c r="C46" s="388"/>
      <c r="D46" s="389">
        <f>'09 Huy dong giai the (CP chung)'!I15</f>
        <v>50000000</v>
      </c>
      <c r="E46" s="390"/>
    </row>
    <row r="48" spans="1:5" ht="19.899999999999999" customHeight="1">
      <c r="D48" s="215"/>
    </row>
    <row r="49" spans="4:4" ht="19.899999999999999" customHeight="1">
      <c r="D49" s="215"/>
    </row>
  </sheetData>
  <pageMargins left="0" right="0" top="0.24803149599999999" bottom="0.24803149599999999" header="0" footer="0.31496062992126"/>
  <pageSetup paperSize="9" scale="98"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N117"/>
  <sheetViews>
    <sheetView showGridLines="0" zoomScaleNormal="100" zoomScaleSheetLayoutView="115" workbookViewId="0">
      <pane ySplit="3" topLeftCell="A4" activePane="bottomLeft" state="frozen"/>
      <selection activeCell="F18" sqref="F18"/>
      <selection pane="bottomLeft" activeCell="N12" sqref="N12"/>
    </sheetView>
  </sheetViews>
  <sheetFormatPr defaultColWidth="8.875" defaultRowHeight="19.899999999999999" customHeight="1" outlineLevelRow="1"/>
  <cols>
    <col min="1" max="1" width="5.375" style="2" customWidth="1"/>
    <col min="2" max="2" width="32.75" style="2" customWidth="1"/>
    <col min="3" max="3" width="21.75" style="2" customWidth="1"/>
    <col min="4" max="4" width="13.625" style="2" customWidth="1"/>
    <col min="5" max="5" width="13.125" style="2" customWidth="1"/>
    <col min="6" max="6" width="9.375" style="2" customWidth="1"/>
    <col min="7" max="7" width="12.75" style="2" bestFit="1" customWidth="1"/>
    <col min="8" max="8" width="8.75" style="2" customWidth="1"/>
    <col min="9" max="9" width="15.75" style="2" customWidth="1"/>
    <col min="10" max="10" width="11.25" style="2" customWidth="1"/>
    <col min="11" max="11" width="13.625" style="2" customWidth="1"/>
    <col min="12" max="12" width="13.125" style="2" customWidth="1"/>
    <col min="13" max="13" width="16.75" style="2" customWidth="1"/>
    <col min="14" max="14" width="14.125" style="2" customWidth="1"/>
    <col min="15" max="16384" width="8.875" style="2"/>
  </cols>
  <sheetData>
    <row r="1" spans="1:14" ht="19.899999999999999" customHeight="1">
      <c r="A1" s="1" t="s">
        <v>0</v>
      </c>
    </row>
    <row r="2" spans="1:14" ht="28.9" customHeight="1">
      <c r="F2" s="3" t="s">
        <v>1</v>
      </c>
      <c r="G2" s="4"/>
      <c r="H2" s="4"/>
      <c r="I2" s="5"/>
      <c r="J2" s="3" t="s">
        <v>2</v>
      </c>
      <c r="K2" s="4"/>
      <c r="L2" s="4"/>
      <c r="M2" s="5"/>
    </row>
    <row r="3" spans="1:14" s="7" customFormat="1" ht="39" customHeight="1">
      <c r="A3" s="6" t="s">
        <v>3</v>
      </c>
      <c r="B3" s="6" t="s">
        <v>4</v>
      </c>
      <c r="C3" s="6" t="s">
        <v>5</v>
      </c>
      <c r="D3" s="6" t="s">
        <v>6</v>
      </c>
      <c r="E3" s="6" t="s">
        <v>7</v>
      </c>
      <c r="F3" s="6" t="s">
        <v>8</v>
      </c>
      <c r="G3" s="6" t="s">
        <v>9</v>
      </c>
      <c r="H3" s="6" t="s">
        <v>10</v>
      </c>
      <c r="I3" s="6" t="s">
        <v>11</v>
      </c>
      <c r="J3" s="6" t="s">
        <v>8</v>
      </c>
      <c r="K3" s="6" t="s">
        <v>12</v>
      </c>
      <c r="L3" s="6" t="s">
        <v>13</v>
      </c>
      <c r="M3" s="6" t="s">
        <v>11</v>
      </c>
    </row>
    <row r="4" spans="1:14" s="158" customFormat="1" ht="19.899999999999999" customHeight="1">
      <c r="A4" s="151">
        <v>1</v>
      </c>
      <c r="B4" s="152" t="s">
        <v>656</v>
      </c>
      <c r="C4" s="153"/>
      <c r="D4" s="154"/>
      <c r="E4" s="153"/>
      <c r="F4" s="155"/>
      <c r="G4" s="156"/>
      <c r="H4" s="153"/>
      <c r="I4" s="157">
        <f>+SUM(I5:I6)</f>
        <v>0</v>
      </c>
      <c r="J4" s="155"/>
      <c r="K4" s="156"/>
      <c r="L4" s="156"/>
      <c r="M4" s="157">
        <f>+SUM(M5:M6)</f>
        <v>0</v>
      </c>
    </row>
    <row r="5" spans="1:14" ht="19.899999999999999" customHeight="1" outlineLevel="1">
      <c r="A5" s="14"/>
      <c r="B5" s="15" t="s">
        <v>429</v>
      </c>
      <c r="C5" s="15"/>
      <c r="D5" s="16" t="s">
        <v>15</v>
      </c>
      <c r="E5" s="21"/>
      <c r="F5" s="17"/>
      <c r="G5" s="18"/>
      <c r="H5" s="19">
        <v>1</v>
      </c>
      <c r="I5" s="18">
        <f>H5*G5*F5</f>
        <v>0</v>
      </c>
      <c r="J5" s="17">
        <f>+E5</f>
        <v>0</v>
      </c>
      <c r="K5" s="18">
        <v>5000</v>
      </c>
      <c r="L5" s="18"/>
      <c r="M5" s="18">
        <f>J5*K5*L5</f>
        <v>0</v>
      </c>
      <c r="N5" s="2" t="s">
        <v>480</v>
      </c>
    </row>
    <row r="6" spans="1:14" ht="19.899999999999999" customHeight="1" outlineLevel="1">
      <c r="A6" s="179"/>
      <c r="B6" s="180" t="s">
        <v>14</v>
      </c>
      <c r="C6" s="180"/>
      <c r="D6" s="181" t="s">
        <v>15</v>
      </c>
      <c r="E6" s="217"/>
      <c r="F6" s="182"/>
      <c r="G6" s="183"/>
      <c r="H6" s="19">
        <v>1</v>
      </c>
      <c r="I6" s="18">
        <f t="shared" ref="I6" si="0">H6*G6*F6</f>
        <v>0</v>
      </c>
      <c r="J6" s="182"/>
      <c r="K6" s="183"/>
      <c r="L6" s="183"/>
      <c r="M6" s="18"/>
    </row>
    <row r="7" spans="1:14" ht="19.899999999999999" customHeight="1" outlineLevel="1">
      <c r="A7" s="179"/>
      <c r="B7" s="515" t="s">
        <v>647</v>
      </c>
      <c r="C7" s="180"/>
      <c r="D7" s="181"/>
      <c r="E7" s="217"/>
      <c r="F7" s="182"/>
      <c r="G7" s="183"/>
      <c r="H7" s="184"/>
      <c r="I7" s="183"/>
      <c r="J7" s="182"/>
      <c r="K7" s="183"/>
      <c r="L7" s="183"/>
      <c r="M7" s="183"/>
    </row>
    <row r="8" spans="1:14" s="158" customFormat="1" ht="19.899999999999999" customHeight="1">
      <c r="A8" s="159">
        <v>2</v>
      </c>
      <c r="B8" s="160" t="s">
        <v>16</v>
      </c>
      <c r="C8" s="161"/>
      <c r="D8" s="162"/>
      <c r="E8" s="167"/>
      <c r="F8" s="163"/>
      <c r="G8" s="164"/>
      <c r="H8" s="165"/>
      <c r="I8" s="166">
        <f>+SUM(I9:I12)</f>
        <v>0</v>
      </c>
      <c r="J8" s="163"/>
      <c r="K8" s="164"/>
      <c r="L8" s="164"/>
      <c r="M8" s="164"/>
    </row>
    <row r="9" spans="1:14" ht="29.45" customHeight="1" outlineLevel="1">
      <c r="A9" s="14"/>
      <c r="B9" s="15" t="s">
        <v>17</v>
      </c>
      <c r="C9" s="15" t="s">
        <v>18</v>
      </c>
      <c r="D9" s="16" t="s">
        <v>19</v>
      </c>
      <c r="E9" s="21"/>
      <c r="F9" s="17"/>
      <c r="G9" s="18">
        <f>0.4*0.6*140000</f>
        <v>33600</v>
      </c>
      <c r="H9" s="19">
        <v>1</v>
      </c>
      <c r="I9" s="18">
        <f>H9*G9*F9</f>
        <v>0</v>
      </c>
      <c r="J9" s="17"/>
      <c r="K9" s="18"/>
      <c r="L9" s="18"/>
      <c r="M9" s="18">
        <f t="shared" ref="M9:M49" si="1">L9*K9*J9</f>
        <v>0</v>
      </c>
    </row>
    <row r="10" spans="1:14" ht="19.899999999999999" customHeight="1" outlineLevel="1">
      <c r="A10" s="14"/>
      <c r="B10" s="15" t="s">
        <v>20</v>
      </c>
      <c r="C10" s="15"/>
      <c r="D10" s="16" t="s">
        <v>21</v>
      </c>
      <c r="E10" s="21"/>
      <c r="F10" s="17"/>
      <c r="G10" s="18">
        <f>1*1*2*100000</f>
        <v>200000</v>
      </c>
      <c r="H10" s="19">
        <v>1</v>
      </c>
      <c r="I10" s="18">
        <f t="shared" ref="I10:I51" si="2">H10*G10*F10</f>
        <v>0</v>
      </c>
      <c r="J10" s="17"/>
      <c r="K10" s="18"/>
      <c r="L10" s="18"/>
      <c r="M10" s="18">
        <f t="shared" si="1"/>
        <v>0</v>
      </c>
    </row>
    <row r="11" spans="1:14" ht="19.899999999999999" customHeight="1" outlineLevel="1">
      <c r="A11" s="14"/>
      <c r="B11" s="15" t="s">
        <v>22</v>
      </c>
      <c r="C11" s="15"/>
      <c r="D11" s="16" t="s">
        <v>26</v>
      </c>
      <c r="E11" s="21"/>
      <c r="F11" s="17"/>
      <c r="G11" s="18">
        <v>40000000</v>
      </c>
      <c r="H11" s="19">
        <v>0.5</v>
      </c>
      <c r="I11" s="18">
        <f t="shared" si="2"/>
        <v>0</v>
      </c>
      <c r="J11" s="17"/>
      <c r="K11" s="18"/>
      <c r="L11" s="18"/>
      <c r="M11" s="18"/>
    </row>
    <row r="12" spans="1:14" ht="19.899999999999999" customHeight="1" outlineLevel="1">
      <c r="A12" s="14"/>
      <c r="B12" s="15" t="s">
        <v>433</v>
      </c>
      <c r="C12" s="15"/>
      <c r="D12" s="16" t="s">
        <v>19</v>
      </c>
      <c r="E12" s="21"/>
      <c r="F12" s="17"/>
      <c r="G12" s="18">
        <v>30000</v>
      </c>
      <c r="H12" s="19">
        <v>1</v>
      </c>
      <c r="I12" s="18">
        <f t="shared" ref="I12" si="3">H12*G12*F12</f>
        <v>0</v>
      </c>
      <c r="J12" s="17"/>
      <c r="K12" s="18"/>
      <c r="L12" s="18"/>
      <c r="M12" s="18"/>
    </row>
    <row r="13" spans="1:14" s="158" customFormat="1" ht="15">
      <c r="A13" s="159">
        <v>3</v>
      </c>
      <c r="B13" s="160" t="s">
        <v>23</v>
      </c>
      <c r="C13" s="161"/>
      <c r="D13" s="162"/>
      <c r="E13" s="167"/>
      <c r="F13" s="163"/>
      <c r="G13" s="164"/>
      <c r="H13" s="167"/>
      <c r="I13" s="166">
        <f>+SUM(I14:I18)</f>
        <v>27500000</v>
      </c>
      <c r="J13" s="163"/>
      <c r="K13" s="164"/>
      <c r="L13" s="164"/>
      <c r="M13" s="164">
        <f t="shared" si="1"/>
        <v>0</v>
      </c>
    </row>
    <row r="14" spans="1:14" ht="30" outlineLevel="1">
      <c r="A14" s="14"/>
      <c r="B14" s="15" t="s">
        <v>24</v>
      </c>
      <c r="C14" s="15" t="s">
        <v>471</v>
      </c>
      <c r="D14" s="16" t="s">
        <v>19</v>
      </c>
      <c r="E14" s="21"/>
      <c r="F14" s="17">
        <f>+E14</f>
        <v>0</v>
      </c>
      <c r="G14" s="18">
        <v>100000</v>
      </c>
      <c r="H14" s="19"/>
      <c r="I14" s="18">
        <f>F14*G14</f>
        <v>0</v>
      </c>
      <c r="J14" s="17"/>
      <c r="K14" s="18"/>
      <c r="L14" s="18"/>
      <c r="M14" s="18">
        <f t="shared" si="1"/>
        <v>0</v>
      </c>
    </row>
    <row r="15" spans="1:14" ht="30" outlineLevel="1">
      <c r="A15" s="14"/>
      <c r="B15" s="15" t="s">
        <v>24</v>
      </c>
      <c r="C15" s="15" t="s">
        <v>472</v>
      </c>
      <c r="D15" s="16" t="s">
        <v>19</v>
      </c>
      <c r="E15" s="21">
        <v>248</v>
      </c>
      <c r="F15" s="17">
        <v>0</v>
      </c>
      <c r="G15" s="18">
        <v>350000</v>
      </c>
      <c r="H15" s="19"/>
      <c r="I15" s="18">
        <f>F15*G15</f>
        <v>0</v>
      </c>
      <c r="J15" s="17"/>
      <c r="K15" s="18"/>
      <c r="L15" s="18"/>
      <c r="M15" s="18">
        <f t="shared" ref="M15" si="4">L15*K15*J15</f>
        <v>0</v>
      </c>
    </row>
    <row r="16" spans="1:14" ht="19.899999999999999" customHeight="1" outlineLevel="1">
      <c r="A16" s="14"/>
      <c r="B16" s="15" t="s">
        <v>25</v>
      </c>
      <c r="C16" s="15"/>
      <c r="D16" s="16" t="s">
        <v>26</v>
      </c>
      <c r="E16" s="21">
        <v>1</v>
      </c>
      <c r="F16" s="17">
        <f>E16</f>
        <v>1</v>
      </c>
      <c r="G16" s="18">
        <v>20000000</v>
      </c>
      <c r="H16" s="19">
        <v>0.5</v>
      </c>
      <c r="I16" s="18">
        <f>F16*G16*H16</f>
        <v>10000000</v>
      </c>
      <c r="J16" s="17"/>
      <c r="K16" s="18"/>
      <c r="L16" s="18"/>
      <c r="M16" s="18">
        <f t="shared" si="1"/>
        <v>0</v>
      </c>
    </row>
    <row r="17" spans="1:13" ht="19.899999999999999" customHeight="1" outlineLevel="1">
      <c r="A17" s="14"/>
      <c r="B17" s="15" t="s">
        <v>27</v>
      </c>
      <c r="C17" s="15"/>
      <c r="D17" s="16" t="s">
        <v>26</v>
      </c>
      <c r="E17" s="21">
        <v>1</v>
      </c>
      <c r="F17" s="21">
        <f>E17</f>
        <v>1</v>
      </c>
      <c r="G17" s="18">
        <v>15000000</v>
      </c>
      <c r="H17" s="19">
        <v>0.5</v>
      </c>
      <c r="I17" s="18">
        <f>H17*G17*F17</f>
        <v>7500000</v>
      </c>
      <c r="J17" s="17"/>
      <c r="K17" s="18"/>
      <c r="L17" s="18"/>
      <c r="M17" s="18">
        <f t="shared" si="1"/>
        <v>0</v>
      </c>
    </row>
    <row r="18" spans="1:13" ht="30" outlineLevel="1">
      <c r="A18" s="14"/>
      <c r="B18" s="15" t="s">
        <v>28</v>
      </c>
      <c r="C18" s="15"/>
      <c r="D18" s="16" t="s">
        <v>26</v>
      </c>
      <c r="E18" s="21">
        <v>1</v>
      </c>
      <c r="F18" s="21">
        <f>E18</f>
        <v>1</v>
      </c>
      <c r="G18" s="18">
        <v>10000000</v>
      </c>
      <c r="H18" s="19">
        <v>1</v>
      </c>
      <c r="I18" s="18">
        <f>H18*G18*F18</f>
        <v>10000000</v>
      </c>
      <c r="J18" s="17"/>
      <c r="K18" s="18"/>
      <c r="L18" s="18"/>
      <c r="M18" s="18"/>
    </row>
    <row r="19" spans="1:13" s="170" customFormat="1" ht="14.25">
      <c r="A19" s="159">
        <v>4</v>
      </c>
      <c r="B19" s="160" t="s">
        <v>29</v>
      </c>
      <c r="C19" s="160"/>
      <c r="D19" s="159"/>
      <c r="E19" s="169"/>
      <c r="F19" s="169"/>
      <c r="G19" s="166"/>
      <c r="H19" s="169"/>
      <c r="I19" s="166">
        <f>+SUM(I20:I37)</f>
        <v>474270000</v>
      </c>
      <c r="J19" s="168"/>
      <c r="K19" s="166"/>
      <c r="L19" s="166"/>
      <c r="M19" s="166">
        <f t="shared" si="1"/>
        <v>0</v>
      </c>
    </row>
    <row r="20" spans="1:13" ht="19.899999999999999" customHeight="1" outlineLevel="1">
      <c r="A20" s="14"/>
      <c r="B20" s="15" t="s">
        <v>30</v>
      </c>
      <c r="C20" s="15" t="s">
        <v>31</v>
      </c>
      <c r="D20" s="16" t="s">
        <v>55</v>
      </c>
      <c r="E20" s="21">
        <v>1</v>
      </c>
      <c r="F20" s="21">
        <f>+E20</f>
        <v>1</v>
      </c>
      <c r="G20" s="18">
        <v>15000000</v>
      </c>
      <c r="H20" s="19">
        <v>1</v>
      </c>
      <c r="I20" s="18">
        <f>+PRODUCT(F20:H20)</f>
        <v>15000000</v>
      </c>
      <c r="J20" s="17"/>
      <c r="K20" s="18"/>
      <c r="L20" s="18"/>
      <c r="M20" s="18">
        <f t="shared" si="1"/>
        <v>0</v>
      </c>
    </row>
    <row r="21" spans="1:13" ht="19.899999999999999" customHeight="1" outlineLevel="1">
      <c r="A21" s="14"/>
      <c r="B21" s="15" t="s">
        <v>32</v>
      </c>
      <c r="C21" s="15" t="s">
        <v>33</v>
      </c>
      <c r="D21" s="16" t="s">
        <v>34</v>
      </c>
      <c r="E21" s="21">
        <f>+E23</f>
        <v>310</v>
      </c>
      <c r="F21" s="21">
        <f>+E21</f>
        <v>310</v>
      </c>
      <c r="G21" s="18">
        <v>20000</v>
      </c>
      <c r="H21" s="19">
        <v>1</v>
      </c>
      <c r="I21" s="18">
        <f t="shared" si="2"/>
        <v>6200000</v>
      </c>
      <c r="J21" s="17"/>
      <c r="K21" s="18"/>
      <c r="L21" s="18"/>
      <c r="M21" s="18">
        <f t="shared" si="1"/>
        <v>0</v>
      </c>
    </row>
    <row r="22" spans="1:13" ht="19.899999999999999" customHeight="1" outlineLevel="1">
      <c r="A22" s="14"/>
      <c r="B22" s="15" t="s">
        <v>35</v>
      </c>
      <c r="C22" s="15"/>
      <c r="D22" s="16"/>
      <c r="E22" s="21">
        <f>+INT('01 .PAKT - (Chưa làm)'!N1/'01 .PAKT - (Chưa làm)'!C47/300000/30)</f>
        <v>155</v>
      </c>
      <c r="F22" s="17"/>
      <c r="G22" s="18"/>
      <c r="H22" s="21"/>
      <c r="I22" s="18">
        <f t="shared" si="2"/>
        <v>0</v>
      </c>
      <c r="J22" s="17"/>
      <c r="K22" s="18"/>
      <c r="L22" s="18"/>
      <c r="M22" s="18">
        <f t="shared" si="1"/>
        <v>0</v>
      </c>
    </row>
    <row r="23" spans="1:13" ht="19.899999999999999" customHeight="1" outlineLevel="1">
      <c r="A23" s="14"/>
      <c r="B23" s="22" t="s">
        <v>36</v>
      </c>
      <c r="C23" s="15"/>
      <c r="D23" s="16" t="s">
        <v>26</v>
      </c>
      <c r="E23" s="21">
        <f>+E22*2</f>
        <v>310</v>
      </c>
      <c r="F23" s="21">
        <f t="shared" ref="F23:F26" si="5">+E23</f>
        <v>310</v>
      </c>
      <c r="G23" s="18">
        <v>60000</v>
      </c>
      <c r="H23" s="19">
        <v>1</v>
      </c>
      <c r="I23" s="18">
        <f>H23*G23*F23</f>
        <v>18600000</v>
      </c>
      <c r="J23" s="17"/>
      <c r="K23" s="18"/>
      <c r="L23" s="18"/>
      <c r="M23" s="18">
        <f t="shared" si="1"/>
        <v>0</v>
      </c>
    </row>
    <row r="24" spans="1:13" ht="19.899999999999999" customHeight="1" outlineLevel="1">
      <c r="A24" s="14"/>
      <c r="B24" s="22" t="s">
        <v>37</v>
      </c>
      <c r="C24" s="15"/>
      <c r="D24" s="16" t="s">
        <v>26</v>
      </c>
      <c r="E24" s="21">
        <f>E23</f>
        <v>310</v>
      </c>
      <c r="F24" s="21">
        <f t="shared" si="5"/>
        <v>310</v>
      </c>
      <c r="G24" s="18">
        <v>40000</v>
      </c>
      <c r="H24" s="19">
        <v>1</v>
      </c>
      <c r="I24" s="18">
        <f>H24*G24*F24</f>
        <v>12400000</v>
      </c>
      <c r="J24" s="17"/>
      <c r="K24" s="18"/>
      <c r="L24" s="18"/>
      <c r="M24" s="18">
        <f t="shared" si="1"/>
        <v>0</v>
      </c>
    </row>
    <row r="25" spans="1:13" ht="19.899999999999999" customHeight="1" outlineLevel="1">
      <c r="A25" s="14"/>
      <c r="B25" s="22" t="s">
        <v>38</v>
      </c>
      <c r="C25" s="15"/>
      <c r="D25" s="16" t="s">
        <v>452</v>
      </c>
      <c r="E25" s="21">
        <f>+E24</f>
        <v>310</v>
      </c>
      <c r="F25" s="21">
        <f t="shared" si="5"/>
        <v>310</v>
      </c>
      <c r="G25" s="18">
        <v>150000</v>
      </c>
      <c r="H25" s="19">
        <v>1</v>
      </c>
      <c r="I25" s="18">
        <f t="shared" si="2"/>
        <v>46500000</v>
      </c>
      <c r="J25" s="17"/>
      <c r="K25" s="18"/>
      <c r="L25" s="18"/>
      <c r="M25" s="18">
        <f t="shared" si="1"/>
        <v>0</v>
      </c>
    </row>
    <row r="26" spans="1:13" ht="19.899999999999999" customHeight="1" outlineLevel="1">
      <c r="A26" s="14"/>
      <c r="B26" s="22" t="s">
        <v>39</v>
      </c>
      <c r="C26" s="15"/>
      <c r="D26" s="16" t="s">
        <v>452</v>
      </c>
      <c r="E26" s="21"/>
      <c r="F26" s="21">
        <f t="shared" si="5"/>
        <v>0</v>
      </c>
      <c r="G26" s="18">
        <v>80000</v>
      </c>
      <c r="H26" s="19">
        <v>1</v>
      </c>
      <c r="I26" s="18">
        <f t="shared" si="2"/>
        <v>0</v>
      </c>
      <c r="J26" s="17"/>
      <c r="K26" s="18"/>
      <c r="L26" s="18"/>
      <c r="M26" s="18">
        <f t="shared" si="1"/>
        <v>0</v>
      </c>
    </row>
    <row r="27" spans="1:13" ht="19.899999999999999" customHeight="1" outlineLevel="1">
      <c r="A27" s="14"/>
      <c r="B27" s="22" t="s">
        <v>40</v>
      </c>
      <c r="C27" s="15"/>
      <c r="D27" s="16" t="s">
        <v>26</v>
      </c>
      <c r="E27" s="21"/>
      <c r="F27" s="21"/>
      <c r="G27" s="18">
        <v>75000</v>
      </c>
      <c r="H27" s="19">
        <v>1</v>
      </c>
      <c r="I27" s="18">
        <f t="shared" si="2"/>
        <v>0</v>
      </c>
      <c r="J27" s="17"/>
      <c r="K27" s="18"/>
      <c r="L27" s="18"/>
      <c r="M27" s="18">
        <f t="shared" si="1"/>
        <v>0</v>
      </c>
    </row>
    <row r="28" spans="1:13" ht="19.899999999999999" customHeight="1" outlineLevel="1">
      <c r="A28" s="14"/>
      <c r="B28" s="22" t="s">
        <v>41</v>
      </c>
      <c r="C28" s="15"/>
      <c r="D28" s="16" t="s">
        <v>26</v>
      </c>
      <c r="E28" s="21">
        <f>+E25</f>
        <v>310</v>
      </c>
      <c r="F28" s="21">
        <f>+E28</f>
        <v>310</v>
      </c>
      <c r="G28" s="18">
        <v>80000</v>
      </c>
      <c r="H28" s="19">
        <v>1</v>
      </c>
      <c r="I28" s="18">
        <f t="shared" si="2"/>
        <v>24800000</v>
      </c>
      <c r="J28" s="17"/>
      <c r="K28" s="18"/>
      <c r="L28" s="18"/>
      <c r="M28" s="18">
        <f t="shared" si="1"/>
        <v>0</v>
      </c>
    </row>
    <row r="29" spans="1:13" ht="19.899999999999999" customHeight="1" outlineLevel="1">
      <c r="A29" s="14"/>
      <c r="B29" s="22" t="s">
        <v>42</v>
      </c>
      <c r="C29" s="15"/>
      <c r="D29" s="16" t="s">
        <v>26</v>
      </c>
      <c r="E29" s="21"/>
      <c r="F29" s="21"/>
      <c r="G29" s="18">
        <v>30000</v>
      </c>
      <c r="H29" s="19">
        <v>1</v>
      </c>
      <c r="I29" s="18">
        <f t="shared" si="2"/>
        <v>0</v>
      </c>
      <c r="J29" s="17"/>
      <c r="K29" s="18"/>
      <c r="L29" s="18"/>
      <c r="M29" s="18"/>
    </row>
    <row r="30" spans="1:13" ht="19.899999999999999" customHeight="1" outlineLevel="1">
      <c r="A30" s="14"/>
      <c r="B30" s="15" t="s">
        <v>43</v>
      </c>
      <c r="C30" s="15"/>
      <c r="D30" s="16" t="s">
        <v>19</v>
      </c>
      <c r="E30" s="21">
        <v>248</v>
      </c>
      <c r="F30" s="21">
        <f>+E30</f>
        <v>248</v>
      </c>
      <c r="G30" s="18">
        <v>100000</v>
      </c>
      <c r="H30" s="19">
        <v>1</v>
      </c>
      <c r="I30" s="18">
        <f t="shared" si="2"/>
        <v>24800000</v>
      </c>
      <c r="J30" s="17"/>
      <c r="K30" s="18"/>
      <c r="L30" s="18"/>
      <c r="M30" s="18">
        <f t="shared" si="1"/>
        <v>0</v>
      </c>
    </row>
    <row r="31" spans="1:13" ht="19.899999999999999" customHeight="1" outlineLevel="1">
      <c r="A31" s="14"/>
      <c r="B31" s="15" t="s">
        <v>44</v>
      </c>
      <c r="C31" s="15"/>
      <c r="D31" s="16"/>
      <c r="E31" s="21"/>
      <c r="F31" s="17"/>
      <c r="G31" s="18"/>
      <c r="H31" s="21"/>
      <c r="I31" s="18">
        <f t="shared" si="2"/>
        <v>0</v>
      </c>
      <c r="J31" s="17"/>
      <c r="K31" s="18"/>
      <c r="L31" s="18"/>
      <c r="M31" s="18">
        <f t="shared" si="1"/>
        <v>0</v>
      </c>
    </row>
    <row r="32" spans="1:13" ht="15" outlineLevel="1">
      <c r="A32" s="14"/>
      <c r="B32" s="15" t="s">
        <v>45</v>
      </c>
      <c r="C32" s="15"/>
      <c r="D32" s="16" t="s">
        <v>55</v>
      </c>
      <c r="E32" s="21"/>
      <c r="F32" s="17">
        <f t="shared" ref="F32:F37" si="6">+E32</f>
        <v>0</v>
      </c>
      <c r="G32" s="18">
        <f>13*1.1*2*30*100000</f>
        <v>85800000</v>
      </c>
      <c r="H32" s="21"/>
      <c r="I32" s="18">
        <f>+F32*G32</f>
        <v>0</v>
      </c>
      <c r="J32" s="17"/>
      <c r="K32" s="18"/>
      <c r="L32" s="18"/>
      <c r="M32" s="18"/>
    </row>
    <row r="33" spans="1:14" ht="19.899999999999999" customHeight="1" outlineLevel="1">
      <c r="A33" s="14"/>
      <c r="B33" s="15" t="s">
        <v>46</v>
      </c>
      <c r="C33" s="15"/>
      <c r="D33" s="16" t="s">
        <v>481</v>
      </c>
      <c r="E33" s="21"/>
      <c r="F33" s="17">
        <f t="shared" si="6"/>
        <v>0</v>
      </c>
      <c r="G33" s="18">
        <v>4500000</v>
      </c>
      <c r="H33" s="21"/>
      <c r="I33" s="18">
        <f>F33*G33</f>
        <v>0</v>
      </c>
      <c r="J33" s="17"/>
      <c r="K33" s="18"/>
      <c r="L33" s="18"/>
      <c r="M33" s="18">
        <f t="shared" si="1"/>
        <v>0</v>
      </c>
    </row>
    <row r="34" spans="1:14" ht="15" outlineLevel="1">
      <c r="A34" s="14"/>
      <c r="B34" s="15" t="s">
        <v>48</v>
      </c>
      <c r="C34" s="15"/>
      <c r="D34" s="16" t="s">
        <v>26</v>
      </c>
      <c r="E34" s="21"/>
      <c r="F34" s="17">
        <f t="shared" si="6"/>
        <v>0</v>
      </c>
      <c r="G34" s="18">
        <v>60000000</v>
      </c>
      <c r="H34" s="19">
        <v>0.5</v>
      </c>
      <c r="I34" s="18">
        <f>H34*G34*F34</f>
        <v>0</v>
      </c>
      <c r="J34" s="17"/>
      <c r="K34" s="18"/>
      <c r="L34" s="18"/>
      <c r="M34" s="18"/>
    </row>
    <row r="35" spans="1:14" ht="19.899999999999999" customHeight="1" outlineLevel="1">
      <c r="A35" s="14"/>
      <c r="B35" s="15" t="s">
        <v>49</v>
      </c>
      <c r="C35" s="15"/>
      <c r="D35" s="16" t="s">
        <v>26</v>
      </c>
      <c r="E35" s="21"/>
      <c r="F35" s="17">
        <f t="shared" si="6"/>
        <v>0</v>
      </c>
      <c r="G35" s="18">
        <v>5000000</v>
      </c>
      <c r="H35" s="19">
        <v>1</v>
      </c>
      <c r="I35" s="18">
        <f>H35*G35*F35</f>
        <v>0</v>
      </c>
      <c r="J35" s="17"/>
      <c r="K35" s="18"/>
      <c r="L35" s="18"/>
      <c r="M35" s="18"/>
    </row>
    <row r="36" spans="1:14" ht="33" customHeight="1" outlineLevel="1">
      <c r="A36" s="179"/>
      <c r="B36" s="180" t="s">
        <v>453</v>
      </c>
      <c r="C36" s="180"/>
      <c r="D36" s="16" t="s">
        <v>47</v>
      </c>
      <c r="E36" s="217">
        <f>5*'01 .PAKT - (Chưa làm)'!C47</f>
        <v>35</v>
      </c>
      <c r="F36" s="182">
        <f t="shared" si="6"/>
        <v>35</v>
      </c>
      <c r="G36" s="183">
        <v>5000000</v>
      </c>
      <c r="H36" s="184"/>
      <c r="I36" s="183">
        <f>F36*G36</f>
        <v>175000000</v>
      </c>
      <c r="J36" s="182"/>
      <c r="K36" s="183"/>
      <c r="L36" s="183"/>
      <c r="M36" s="183"/>
    </row>
    <row r="37" spans="1:14" ht="33" customHeight="1" outlineLevel="1">
      <c r="A37" s="179"/>
      <c r="B37" s="180" t="s">
        <v>581</v>
      </c>
      <c r="C37" s="180"/>
      <c r="D37" s="16" t="s">
        <v>55</v>
      </c>
      <c r="E37" s="21">
        <f>+'[1]Tong hop NET'!$H$12</f>
        <v>15097</v>
      </c>
      <c r="F37" s="401">
        <f t="shared" si="6"/>
        <v>15097</v>
      </c>
      <c r="G37" s="18">
        <v>10000</v>
      </c>
      <c r="H37" s="19">
        <v>1</v>
      </c>
      <c r="I37" s="18">
        <f>H37*G37*F37</f>
        <v>150970000</v>
      </c>
      <c r="J37" s="182"/>
      <c r="K37" s="183"/>
      <c r="L37" s="183"/>
      <c r="M37" s="183"/>
    </row>
    <row r="38" spans="1:14" s="158" customFormat="1" ht="15">
      <c r="A38" s="159">
        <v>5</v>
      </c>
      <c r="B38" s="160" t="s">
        <v>50</v>
      </c>
      <c r="C38" s="161"/>
      <c r="D38" s="162"/>
      <c r="E38" s="167"/>
      <c r="F38" s="163"/>
      <c r="G38" s="164"/>
      <c r="H38" s="167"/>
      <c r="I38" s="166">
        <f>+SUM(I39:I63)</f>
        <v>90350000</v>
      </c>
      <c r="J38" s="163"/>
      <c r="K38" s="164"/>
      <c r="L38" s="164"/>
      <c r="M38" s="164">
        <f t="shared" si="1"/>
        <v>0</v>
      </c>
    </row>
    <row r="39" spans="1:14" ht="15" outlineLevel="1">
      <c r="A39" s="14"/>
      <c r="B39" s="20" t="s">
        <v>51</v>
      </c>
      <c r="C39" s="15"/>
      <c r="D39" s="16"/>
      <c r="E39" s="21"/>
      <c r="F39" s="17"/>
      <c r="G39" s="18"/>
      <c r="H39" s="21"/>
      <c r="I39" s="18"/>
      <c r="J39" s="17"/>
      <c r="K39" s="18"/>
      <c r="L39" s="18"/>
      <c r="M39" s="18">
        <f t="shared" si="1"/>
        <v>0</v>
      </c>
    </row>
    <row r="40" spans="1:14" ht="19.899999999999999" customHeight="1" outlineLevel="1">
      <c r="A40" s="14"/>
      <c r="B40" s="15" t="s">
        <v>52</v>
      </c>
      <c r="C40" s="15" t="s">
        <v>435</v>
      </c>
      <c r="D40" s="16" t="s">
        <v>53</v>
      </c>
      <c r="E40" s="21"/>
      <c r="F40" s="17"/>
      <c r="G40" s="18"/>
      <c r="H40" s="21"/>
      <c r="I40" s="18">
        <f t="shared" si="2"/>
        <v>0</v>
      </c>
      <c r="J40" s="17"/>
      <c r="K40" s="18"/>
      <c r="L40" s="18"/>
      <c r="M40" s="18">
        <f t="shared" si="1"/>
        <v>0</v>
      </c>
    </row>
    <row r="41" spans="1:14" ht="19.899999999999999" customHeight="1" outlineLevel="1">
      <c r="A41" s="14"/>
      <c r="B41" s="15" t="s">
        <v>54</v>
      </c>
      <c r="C41" s="15" t="s">
        <v>435</v>
      </c>
      <c r="D41" s="16" t="s">
        <v>55</v>
      </c>
      <c r="E41" s="21"/>
      <c r="F41" s="17"/>
      <c r="G41" s="18"/>
      <c r="H41" s="21"/>
      <c r="I41" s="18">
        <f t="shared" si="2"/>
        <v>0</v>
      </c>
      <c r="J41" s="17"/>
      <c r="K41" s="18"/>
      <c r="L41" s="18"/>
      <c r="M41" s="18">
        <f t="shared" si="1"/>
        <v>0</v>
      </c>
    </row>
    <row r="42" spans="1:14" ht="19.899999999999999" customHeight="1" outlineLevel="1">
      <c r="A42" s="14"/>
      <c r="B42" s="15" t="s">
        <v>56</v>
      </c>
      <c r="C42" s="15" t="s">
        <v>435</v>
      </c>
      <c r="D42" s="16" t="s">
        <v>19</v>
      </c>
      <c r="E42" s="21"/>
      <c r="F42" s="17"/>
      <c r="G42" s="18"/>
      <c r="H42" s="21"/>
      <c r="I42" s="18">
        <f t="shared" si="2"/>
        <v>0</v>
      </c>
      <c r="J42" s="17"/>
      <c r="K42" s="18"/>
      <c r="L42" s="18"/>
      <c r="M42" s="18">
        <f t="shared" si="1"/>
        <v>0</v>
      </c>
    </row>
    <row r="43" spans="1:14" ht="19.899999999999999" customHeight="1" outlineLevel="1">
      <c r="A43" s="14"/>
      <c r="B43" s="15" t="s">
        <v>57</v>
      </c>
      <c r="C43" s="15" t="s">
        <v>435</v>
      </c>
      <c r="D43" s="16" t="s">
        <v>58</v>
      </c>
      <c r="E43" s="21"/>
      <c r="F43" s="17"/>
      <c r="G43" s="18"/>
      <c r="H43" s="21"/>
      <c r="I43" s="18">
        <f t="shared" si="2"/>
        <v>0</v>
      </c>
      <c r="J43" s="17"/>
      <c r="K43" s="18"/>
      <c r="L43" s="18"/>
      <c r="M43" s="18">
        <f t="shared" si="1"/>
        <v>0</v>
      </c>
    </row>
    <row r="44" spans="1:14" ht="45" customHeight="1" outlineLevel="1">
      <c r="A44" s="14"/>
      <c r="B44" s="20" t="s">
        <v>59</v>
      </c>
      <c r="C44" s="15"/>
      <c r="D44" s="16"/>
      <c r="E44" s="21"/>
      <c r="F44" s="17"/>
      <c r="G44" s="18"/>
      <c r="H44" s="21"/>
      <c r="I44" s="18"/>
      <c r="J44" s="17"/>
      <c r="K44" s="18"/>
      <c r="L44" s="18"/>
      <c r="M44" s="18">
        <f t="shared" si="1"/>
        <v>0</v>
      </c>
    </row>
    <row r="45" spans="1:14" ht="45" customHeight="1" outlineLevel="1">
      <c r="A45" s="14"/>
      <c r="B45" s="15" t="s">
        <v>436</v>
      </c>
      <c r="C45" s="15" t="s">
        <v>437</v>
      </c>
      <c r="D45" s="16" t="s">
        <v>61</v>
      </c>
      <c r="E45" s="21">
        <v>1</v>
      </c>
      <c r="F45" s="21">
        <f>+E45</f>
        <v>1</v>
      </c>
      <c r="G45" s="18">
        <v>15000000</v>
      </c>
      <c r="H45" s="19">
        <v>0.5</v>
      </c>
      <c r="I45" s="18">
        <f t="shared" si="2"/>
        <v>7500000</v>
      </c>
      <c r="J45" s="17"/>
      <c r="K45" s="18"/>
      <c r="L45" s="18"/>
      <c r="M45" s="18">
        <f t="shared" si="1"/>
        <v>0</v>
      </c>
      <c r="N45" s="2" t="s">
        <v>608</v>
      </c>
    </row>
    <row r="46" spans="1:14" ht="33.75" customHeight="1" outlineLevel="1">
      <c r="A46" s="14"/>
      <c r="B46" s="15" t="s">
        <v>614</v>
      </c>
      <c r="C46" s="15" t="s">
        <v>438</v>
      </c>
      <c r="D46" s="16" t="s">
        <v>19</v>
      </c>
      <c r="E46" s="21">
        <v>50</v>
      </c>
      <c r="F46" s="21">
        <f>+E46</f>
        <v>50</v>
      </c>
      <c r="G46" s="18">
        <v>450000</v>
      </c>
      <c r="H46" s="19">
        <v>0.5</v>
      </c>
      <c r="I46" s="18">
        <f>H46*G46*F46</f>
        <v>11250000</v>
      </c>
      <c r="J46" s="17"/>
      <c r="K46" s="18"/>
      <c r="L46" s="18"/>
      <c r="M46" s="18">
        <f t="shared" ref="M46" si="7">L46*K46*J46</f>
        <v>0</v>
      </c>
    </row>
    <row r="47" spans="1:14" ht="32.25" customHeight="1" outlineLevel="1">
      <c r="A47" s="14"/>
      <c r="B47" s="15" t="s">
        <v>454</v>
      </c>
      <c r="C47" s="15" t="s">
        <v>60</v>
      </c>
      <c r="D47" s="16" t="s">
        <v>61</v>
      </c>
      <c r="E47" s="21">
        <v>2</v>
      </c>
      <c r="F47" s="21">
        <f>+E47</f>
        <v>2</v>
      </c>
      <c r="G47" s="18">
        <v>15000000</v>
      </c>
      <c r="H47" s="19">
        <v>0.5</v>
      </c>
      <c r="I47" s="18">
        <f t="shared" ref="I47" si="8">H47*G47*F47</f>
        <v>15000000</v>
      </c>
      <c r="J47" s="17"/>
      <c r="K47" s="18"/>
      <c r="L47" s="18"/>
      <c r="M47" s="18">
        <f t="shared" si="1"/>
        <v>0</v>
      </c>
    </row>
    <row r="48" spans="1:14" ht="33.75" customHeight="1" outlineLevel="1">
      <c r="A48" s="14"/>
      <c r="B48" s="15" t="s">
        <v>62</v>
      </c>
      <c r="C48" s="15"/>
      <c r="D48" s="16" t="s">
        <v>19</v>
      </c>
      <c r="E48" s="21">
        <f>100+4*50</f>
        <v>300</v>
      </c>
      <c r="F48" s="21">
        <f>+E48</f>
        <v>300</v>
      </c>
      <c r="G48" s="18">
        <v>123000</v>
      </c>
      <c r="H48" s="19">
        <v>0.5</v>
      </c>
      <c r="I48" s="18">
        <f>H48*G48*F48</f>
        <v>18450000</v>
      </c>
      <c r="J48" s="17"/>
      <c r="K48" s="18"/>
      <c r="L48" s="18"/>
      <c r="M48" s="18">
        <f t="shared" si="1"/>
        <v>0</v>
      </c>
    </row>
    <row r="49" spans="1:13" ht="34.5" customHeight="1" outlineLevel="1">
      <c r="A49" s="14"/>
      <c r="B49" s="15" t="s">
        <v>455</v>
      </c>
      <c r="C49" s="15" t="s">
        <v>439</v>
      </c>
      <c r="D49" s="16" t="s">
        <v>61</v>
      </c>
      <c r="E49" s="21">
        <v>6</v>
      </c>
      <c r="F49" s="21">
        <f>E49</f>
        <v>6</v>
      </c>
      <c r="G49" s="18">
        <v>5000000</v>
      </c>
      <c r="H49" s="19">
        <v>0.5</v>
      </c>
      <c r="I49" s="18">
        <f t="shared" si="2"/>
        <v>15000000</v>
      </c>
      <c r="J49" s="17"/>
      <c r="K49" s="18"/>
      <c r="L49" s="18"/>
      <c r="M49" s="18">
        <f t="shared" si="1"/>
        <v>0</v>
      </c>
    </row>
    <row r="50" spans="1:13" ht="19.899999999999999" customHeight="1" outlineLevel="1">
      <c r="A50" s="14"/>
      <c r="B50" s="20" t="s">
        <v>63</v>
      </c>
      <c r="C50" s="15"/>
      <c r="D50" s="16"/>
      <c r="E50" s="21"/>
      <c r="F50" s="21"/>
      <c r="G50" s="18"/>
      <c r="H50" s="21"/>
      <c r="I50" s="18"/>
      <c r="J50" s="17"/>
      <c r="K50" s="18"/>
      <c r="L50" s="18"/>
      <c r="M50" s="18"/>
    </row>
    <row r="51" spans="1:13" ht="19.899999999999999" customHeight="1" outlineLevel="1">
      <c r="A51" s="14"/>
      <c r="B51" s="15" t="s">
        <v>64</v>
      </c>
      <c r="C51" s="15"/>
      <c r="D51" s="16" t="s">
        <v>19</v>
      </c>
      <c r="E51" s="21">
        <f>5*100</f>
        <v>500</v>
      </c>
      <c r="F51" s="21">
        <f>E51</f>
        <v>500</v>
      </c>
      <c r="G51" s="18">
        <v>12000</v>
      </c>
      <c r="H51" s="19">
        <v>0.5</v>
      </c>
      <c r="I51" s="18">
        <f t="shared" si="2"/>
        <v>3000000</v>
      </c>
      <c r="J51" s="17"/>
      <c r="K51" s="18"/>
      <c r="L51" s="18"/>
      <c r="M51" s="18"/>
    </row>
    <row r="52" spans="1:13" ht="19.899999999999999" customHeight="1" outlineLevel="1">
      <c r="A52" s="14"/>
      <c r="B52" s="15" t="s">
        <v>65</v>
      </c>
      <c r="C52" s="15"/>
      <c r="D52" s="16" t="s">
        <v>26</v>
      </c>
      <c r="E52" s="21"/>
      <c r="F52" s="21"/>
      <c r="G52" s="18"/>
      <c r="H52" s="21"/>
      <c r="I52" s="18"/>
      <c r="J52" s="17"/>
      <c r="K52" s="18"/>
      <c r="L52" s="18"/>
      <c r="M52" s="18"/>
    </row>
    <row r="53" spans="1:13" ht="19.899999999999999" customHeight="1" outlineLevel="1">
      <c r="A53" s="14"/>
      <c r="B53" s="15" t="s">
        <v>482</v>
      </c>
      <c r="C53" s="15"/>
      <c r="D53" s="16" t="s">
        <v>26</v>
      </c>
      <c r="E53" s="21">
        <v>0</v>
      </c>
      <c r="F53" s="21">
        <f>+E53</f>
        <v>0</v>
      </c>
      <c r="G53" s="18">
        <v>14000</v>
      </c>
      <c r="H53" s="19">
        <v>2</v>
      </c>
      <c r="I53" s="18">
        <f>+H53*G53*F53</f>
        <v>0</v>
      </c>
      <c r="J53" s="17"/>
      <c r="K53" s="18"/>
      <c r="L53" s="18"/>
      <c r="M53" s="18"/>
    </row>
    <row r="54" spans="1:13" ht="19.899999999999999" customHeight="1" outlineLevel="1">
      <c r="A54" s="14"/>
      <c r="B54" s="15" t="s">
        <v>582</v>
      </c>
      <c r="C54" s="15"/>
      <c r="D54" s="16" t="s">
        <v>55</v>
      </c>
      <c r="E54" s="21">
        <v>1</v>
      </c>
      <c r="F54" s="21">
        <f>+E54</f>
        <v>1</v>
      </c>
      <c r="G54" s="18">
        <v>10000000</v>
      </c>
      <c r="H54" s="21"/>
      <c r="I54" s="18">
        <f>F54*G54</f>
        <v>10000000</v>
      </c>
      <c r="J54" s="17"/>
      <c r="K54" s="18"/>
      <c r="L54" s="18"/>
      <c r="M54" s="18"/>
    </row>
    <row r="55" spans="1:13" ht="19.899999999999999" customHeight="1" outlineLevel="1">
      <c r="A55" s="14"/>
      <c r="B55" s="20" t="s">
        <v>66</v>
      </c>
      <c r="C55" s="15"/>
      <c r="D55" s="16"/>
      <c r="E55" s="21"/>
      <c r="F55" s="21"/>
      <c r="G55" s="18"/>
      <c r="H55" s="21"/>
      <c r="I55" s="18"/>
      <c r="J55" s="17"/>
      <c r="K55" s="18"/>
      <c r="L55" s="18"/>
      <c r="M55" s="18"/>
    </row>
    <row r="56" spans="1:13" ht="19.899999999999999" customHeight="1" outlineLevel="1">
      <c r="A56" s="14"/>
      <c r="B56" s="15" t="s">
        <v>442</v>
      </c>
      <c r="C56" s="15"/>
      <c r="D56" s="16" t="s">
        <v>26</v>
      </c>
      <c r="E56" s="21">
        <v>5</v>
      </c>
      <c r="F56" s="21">
        <f>+E56</f>
        <v>5</v>
      </c>
      <c r="G56" s="18">
        <v>830000</v>
      </c>
      <c r="H56" s="19">
        <v>1</v>
      </c>
      <c r="I56" s="18">
        <f>+H56*G56*F56</f>
        <v>4150000</v>
      </c>
      <c r="J56" s="17"/>
      <c r="K56" s="18"/>
      <c r="L56" s="18"/>
      <c r="M56" s="18"/>
    </row>
    <row r="57" spans="1:13" ht="19.899999999999999" customHeight="1" outlineLevel="1">
      <c r="A57" s="14"/>
      <c r="B57" s="15" t="s">
        <v>67</v>
      </c>
      <c r="C57" s="15"/>
      <c r="D57" s="16" t="s">
        <v>26</v>
      </c>
      <c r="E57" s="21">
        <f>+E56*3</f>
        <v>15</v>
      </c>
      <c r="F57" s="21">
        <f>+E57</f>
        <v>15</v>
      </c>
      <c r="G57" s="18">
        <v>120000</v>
      </c>
      <c r="H57" s="19">
        <v>1</v>
      </c>
      <c r="I57" s="18">
        <f>+H57*G57*F57</f>
        <v>1800000</v>
      </c>
      <c r="J57" s="17"/>
      <c r="K57" s="18"/>
      <c r="L57" s="18"/>
      <c r="M57" s="18"/>
    </row>
    <row r="58" spans="1:13" ht="19.899999999999999" customHeight="1" outlineLevel="1">
      <c r="A58" s="179"/>
      <c r="B58" s="180" t="s">
        <v>601</v>
      </c>
      <c r="C58" s="180"/>
      <c r="D58" s="181" t="s">
        <v>602</v>
      </c>
      <c r="E58" s="217"/>
      <c r="F58" s="217">
        <f>+E58</f>
        <v>0</v>
      </c>
      <c r="G58" s="183">
        <v>15000</v>
      </c>
      <c r="H58" s="19">
        <v>1</v>
      </c>
      <c r="I58" s="18">
        <f>+H58*G58*F58</f>
        <v>0</v>
      </c>
      <c r="J58" s="182"/>
      <c r="K58" s="183"/>
      <c r="L58" s="183"/>
      <c r="M58" s="183"/>
    </row>
    <row r="59" spans="1:13" ht="19.899999999999999" customHeight="1" outlineLevel="1">
      <c r="A59" s="14"/>
      <c r="B59" s="15" t="s">
        <v>441</v>
      </c>
      <c r="C59" s="15"/>
      <c r="D59" s="16" t="s">
        <v>26</v>
      </c>
      <c r="E59" s="21"/>
      <c r="F59" s="21">
        <f>+E59</f>
        <v>0</v>
      </c>
      <c r="G59" s="18">
        <f>6*0.11*3.14*0.002*7850*25000</f>
        <v>813416.99999999988</v>
      </c>
      <c r="H59" s="19">
        <v>0.7</v>
      </c>
      <c r="I59" s="18">
        <f>+H59*G59*F59</f>
        <v>0</v>
      </c>
      <c r="J59" s="17"/>
      <c r="K59" s="18"/>
      <c r="L59" s="18"/>
      <c r="M59" s="18"/>
    </row>
    <row r="60" spans="1:13" ht="19.899999999999999" customHeight="1" outlineLevel="1">
      <c r="A60" s="14"/>
      <c r="B60" s="15" t="s">
        <v>440</v>
      </c>
      <c r="C60" s="15"/>
      <c r="D60" s="16" t="s">
        <v>19</v>
      </c>
      <c r="E60" s="21">
        <v>200</v>
      </c>
      <c r="F60" s="21">
        <f>+E60</f>
        <v>200</v>
      </c>
      <c r="G60" s="18">
        <v>30000</v>
      </c>
      <c r="H60" s="19">
        <v>0.7</v>
      </c>
      <c r="I60" s="18">
        <f>+H60*G60*F60</f>
        <v>4200000</v>
      </c>
      <c r="J60" s="17"/>
      <c r="K60" s="18"/>
      <c r="L60" s="18"/>
      <c r="M60" s="18"/>
    </row>
    <row r="61" spans="1:13" ht="19.899999999999999" customHeight="1" outlineLevel="1">
      <c r="A61" s="14"/>
      <c r="B61" s="20" t="s">
        <v>68</v>
      </c>
      <c r="C61" s="15"/>
      <c r="D61" s="16"/>
      <c r="E61" s="21"/>
      <c r="F61" s="17"/>
      <c r="G61" s="18"/>
      <c r="H61" s="21"/>
      <c r="I61" s="18"/>
      <c r="J61" s="17"/>
      <c r="K61" s="18"/>
      <c r="L61" s="18"/>
      <c r="M61" s="18"/>
    </row>
    <row r="62" spans="1:13" ht="51" customHeight="1" outlineLevel="1">
      <c r="A62" s="14"/>
      <c r="B62" s="15" t="s">
        <v>69</v>
      </c>
      <c r="C62" s="15" t="s">
        <v>70</v>
      </c>
      <c r="D62" s="16" t="s">
        <v>26</v>
      </c>
      <c r="E62" s="21"/>
      <c r="F62" s="17"/>
      <c r="G62" s="18">
        <v>20000000</v>
      </c>
      <c r="H62" s="21"/>
      <c r="I62" s="18">
        <f>F62*G62</f>
        <v>0</v>
      </c>
      <c r="J62" s="17"/>
      <c r="K62" s="18"/>
      <c r="L62" s="18"/>
      <c r="M62" s="18"/>
    </row>
    <row r="63" spans="1:13" ht="33" customHeight="1" outlineLevel="1">
      <c r="A63" s="14"/>
      <c r="B63" s="15" t="s">
        <v>71</v>
      </c>
      <c r="C63" s="15" t="s">
        <v>72</v>
      </c>
      <c r="D63" s="16" t="s">
        <v>73</v>
      </c>
      <c r="E63" s="21"/>
      <c r="F63" s="17"/>
      <c r="G63" s="18">
        <v>20000</v>
      </c>
      <c r="H63" s="21"/>
      <c r="I63" s="18">
        <f>+E63*G63</f>
        <v>0</v>
      </c>
      <c r="J63" s="17"/>
      <c r="K63" s="18"/>
      <c r="L63" s="18"/>
      <c r="M63" s="18"/>
    </row>
    <row r="64" spans="1:13" s="170" customFormat="1" ht="19.899999999999999" customHeight="1">
      <c r="A64" s="159">
        <v>6</v>
      </c>
      <c r="B64" s="160" t="s">
        <v>74</v>
      </c>
      <c r="C64" s="160"/>
      <c r="D64" s="159"/>
      <c r="E64" s="169"/>
      <c r="F64" s="168"/>
      <c r="G64" s="166"/>
      <c r="H64" s="169"/>
      <c r="I64" s="166">
        <f>SUM(I65:I71)</f>
        <v>42700000</v>
      </c>
      <c r="J64" s="168"/>
      <c r="K64" s="166"/>
      <c r="L64" s="166"/>
      <c r="M64" s="166"/>
    </row>
    <row r="65" spans="1:13" ht="30" outlineLevel="1">
      <c r="A65" s="14"/>
      <c r="B65" s="15" t="s">
        <v>469</v>
      </c>
      <c r="C65" s="15"/>
      <c r="D65" s="16" t="s">
        <v>355</v>
      </c>
      <c r="E65" s="21"/>
      <c r="F65" s="21">
        <f t="shared" ref="F65:F71" si="9">+E65</f>
        <v>0</v>
      </c>
      <c r="G65" s="18"/>
      <c r="H65" s="21"/>
      <c r="I65" s="18">
        <f>F65*G65</f>
        <v>0</v>
      </c>
      <c r="J65" s="17"/>
      <c r="K65" s="18"/>
      <c r="L65" s="18"/>
      <c r="M65" s="18"/>
    </row>
    <row r="66" spans="1:13" ht="15" outlineLevel="1">
      <c r="A66" s="14"/>
      <c r="B66" s="15" t="s">
        <v>75</v>
      </c>
      <c r="C66" s="15"/>
      <c r="D66" s="16" t="s">
        <v>26</v>
      </c>
      <c r="E66" s="21"/>
      <c r="F66" s="21">
        <f t="shared" si="9"/>
        <v>0</v>
      </c>
      <c r="G66" s="18">
        <v>35000000</v>
      </c>
      <c r="H66" s="21"/>
      <c r="I66" s="18">
        <f>+F66*G66</f>
        <v>0</v>
      </c>
      <c r="J66" s="17"/>
      <c r="K66" s="18"/>
      <c r="L66" s="18"/>
      <c r="M66" s="18"/>
    </row>
    <row r="67" spans="1:13" ht="19.899999999999999" customHeight="1" outlineLevel="1">
      <c r="A67" s="14"/>
      <c r="B67" s="15" t="s">
        <v>76</v>
      </c>
      <c r="C67" s="15"/>
      <c r="D67" s="16" t="s">
        <v>26</v>
      </c>
      <c r="E67" s="21">
        <v>1</v>
      </c>
      <c r="F67" s="21">
        <f t="shared" si="9"/>
        <v>1</v>
      </c>
      <c r="G67" s="18">
        <v>18000000</v>
      </c>
      <c r="H67" s="19">
        <v>1</v>
      </c>
      <c r="I67" s="18">
        <f>+H67*G67*F67</f>
        <v>18000000</v>
      </c>
      <c r="J67" s="17"/>
      <c r="K67" s="18"/>
      <c r="L67" s="18"/>
      <c r="M67" s="18"/>
    </row>
    <row r="68" spans="1:13" ht="19.899999999999999" customHeight="1" outlineLevel="1">
      <c r="A68" s="14"/>
      <c r="B68" s="15" t="s">
        <v>77</v>
      </c>
      <c r="C68" s="15"/>
      <c r="D68" s="16" t="s">
        <v>19</v>
      </c>
      <c r="E68" s="21">
        <f>50+60</f>
        <v>110</v>
      </c>
      <c r="F68" s="21">
        <f t="shared" si="9"/>
        <v>110</v>
      </c>
      <c r="G68" s="18">
        <f>120000</f>
        <v>120000</v>
      </c>
      <c r="H68" s="19">
        <f>H67</f>
        <v>1</v>
      </c>
      <c r="I68" s="18">
        <f t="shared" ref="I68:I71" si="10">+H68*G68*F68</f>
        <v>13200000</v>
      </c>
      <c r="J68" s="17"/>
      <c r="K68" s="18"/>
      <c r="L68" s="18"/>
      <c r="M68" s="18"/>
    </row>
    <row r="69" spans="1:13" ht="19.899999999999999" customHeight="1" outlineLevel="1">
      <c r="A69" s="14"/>
      <c r="B69" s="15" t="s">
        <v>78</v>
      </c>
      <c r="C69" s="15"/>
      <c r="D69" s="16" t="s">
        <v>26</v>
      </c>
      <c r="E69" s="21">
        <v>2</v>
      </c>
      <c r="F69" s="21">
        <f t="shared" si="9"/>
        <v>2</v>
      </c>
      <c r="G69" s="18">
        <v>7200000</v>
      </c>
      <c r="H69" s="19">
        <v>0.5</v>
      </c>
      <c r="I69" s="18">
        <f t="shared" si="10"/>
        <v>7200000</v>
      </c>
      <c r="J69" s="17"/>
      <c r="K69" s="18"/>
      <c r="L69" s="18"/>
      <c r="M69" s="18"/>
    </row>
    <row r="70" spans="1:13" ht="19.899999999999999" customHeight="1" outlineLevel="1">
      <c r="A70" s="14"/>
      <c r="B70" s="15" t="s">
        <v>79</v>
      </c>
      <c r="C70" s="15" t="s">
        <v>600</v>
      </c>
      <c r="D70" s="16" t="s">
        <v>26</v>
      </c>
      <c r="E70" s="21">
        <v>2</v>
      </c>
      <c r="F70" s="21">
        <f t="shared" si="9"/>
        <v>2</v>
      </c>
      <c r="G70" s="18">
        <v>2800000</v>
      </c>
      <c r="H70" s="19">
        <f t="shared" ref="H70" si="11">H69</f>
        <v>0.5</v>
      </c>
      <c r="I70" s="18">
        <f t="shared" si="10"/>
        <v>2800000</v>
      </c>
      <c r="J70" s="17"/>
      <c r="K70" s="18"/>
      <c r="L70" s="18"/>
      <c r="M70" s="18"/>
    </row>
    <row r="71" spans="1:13" ht="19.899999999999999" customHeight="1" outlineLevel="1">
      <c r="A71" s="14"/>
      <c r="B71" s="15" t="s">
        <v>80</v>
      </c>
      <c r="C71" s="15"/>
      <c r="D71" s="16" t="s">
        <v>19</v>
      </c>
      <c r="E71" s="21">
        <f>50*3*2</f>
        <v>300</v>
      </c>
      <c r="F71" s="21">
        <f t="shared" si="9"/>
        <v>300</v>
      </c>
      <c r="G71" s="18">
        <v>5000</v>
      </c>
      <c r="H71" s="19">
        <v>1</v>
      </c>
      <c r="I71" s="18">
        <f t="shared" si="10"/>
        <v>1500000</v>
      </c>
      <c r="J71" s="17"/>
      <c r="K71" s="18"/>
      <c r="L71" s="18"/>
      <c r="M71" s="18"/>
    </row>
    <row r="72" spans="1:13" ht="39" customHeight="1" outlineLevel="1">
      <c r="A72" s="14"/>
      <c r="B72" s="15" t="s">
        <v>616</v>
      </c>
      <c r="C72" s="15"/>
      <c r="D72" s="16" t="s">
        <v>26</v>
      </c>
      <c r="E72" s="21">
        <v>12</v>
      </c>
      <c r="F72" s="21">
        <f t="shared" ref="F72" si="12">+E72</f>
        <v>12</v>
      </c>
      <c r="G72" s="18">
        <v>500000</v>
      </c>
      <c r="H72" s="19">
        <v>0.5</v>
      </c>
      <c r="I72" s="18">
        <f t="shared" ref="I72" si="13">+H72*G72*F72</f>
        <v>3000000</v>
      </c>
      <c r="J72" s="17"/>
      <c r="K72" s="18"/>
      <c r="L72" s="18"/>
      <c r="M72" s="18"/>
    </row>
    <row r="73" spans="1:13" s="26" customFormat="1" ht="19.899999999999999" customHeight="1">
      <c r="A73" s="14">
        <v>7</v>
      </c>
      <c r="B73" s="20" t="s">
        <v>81</v>
      </c>
      <c r="C73" s="20"/>
      <c r="D73" s="14"/>
      <c r="E73" s="25"/>
      <c r="F73" s="23"/>
      <c r="G73" s="24"/>
      <c r="H73" s="25"/>
      <c r="I73" s="166">
        <f>SUM(I74:I77)</f>
        <v>13500000</v>
      </c>
      <c r="J73" s="23"/>
      <c r="K73" s="24"/>
      <c r="L73" s="24"/>
      <c r="M73" s="24"/>
    </row>
    <row r="74" spans="1:13" ht="40.5" customHeight="1" outlineLevel="1">
      <c r="A74" s="14"/>
      <c r="B74" s="15" t="s">
        <v>82</v>
      </c>
      <c r="C74" s="15" t="s">
        <v>83</v>
      </c>
      <c r="D74" s="16" t="s">
        <v>15</v>
      </c>
      <c r="E74" s="21"/>
      <c r="F74" s="17">
        <f>+E74</f>
        <v>0</v>
      </c>
      <c r="G74" s="18">
        <f>0.1*1000000</f>
        <v>100000</v>
      </c>
      <c r="H74" s="19">
        <v>1</v>
      </c>
      <c r="I74" s="18">
        <f>F74*G74*H74</f>
        <v>0</v>
      </c>
      <c r="J74" s="17"/>
      <c r="K74" s="18"/>
      <c r="L74" s="18"/>
      <c r="M74" s="18"/>
    </row>
    <row r="75" spans="1:13" ht="19.899999999999999" customHeight="1" outlineLevel="1">
      <c r="A75" s="14"/>
      <c r="B75" s="15" t="s">
        <v>84</v>
      </c>
      <c r="C75" s="15" t="s">
        <v>85</v>
      </c>
      <c r="D75" s="16" t="s">
        <v>15</v>
      </c>
      <c r="E75" s="21"/>
      <c r="F75" s="17">
        <f>E75</f>
        <v>0</v>
      </c>
      <c r="G75" s="18">
        <f>0.15*350000</f>
        <v>52500</v>
      </c>
      <c r="H75" s="19">
        <v>1</v>
      </c>
      <c r="I75" s="18">
        <f>F75*G75*H75</f>
        <v>0</v>
      </c>
      <c r="J75" s="17"/>
      <c r="K75" s="18"/>
      <c r="L75" s="18"/>
      <c r="M75" s="18"/>
    </row>
    <row r="76" spans="1:13" ht="19.899999999999999" customHeight="1" outlineLevel="1">
      <c r="A76" s="14"/>
      <c r="B76" s="15" t="s">
        <v>86</v>
      </c>
      <c r="C76" s="15"/>
      <c r="D76" s="16" t="s">
        <v>15</v>
      </c>
      <c r="E76" s="415">
        <v>30</v>
      </c>
      <c r="F76" s="17">
        <f>E76</f>
        <v>30</v>
      </c>
      <c r="G76" s="18">
        <v>450000</v>
      </c>
      <c r="H76" s="19">
        <v>1</v>
      </c>
      <c r="I76" s="18">
        <f>F76*G76*H76</f>
        <v>13500000</v>
      </c>
      <c r="J76" s="17"/>
      <c r="K76" s="18"/>
      <c r="L76" s="18"/>
      <c r="M76" s="18"/>
    </row>
    <row r="77" spans="1:13" ht="39" customHeight="1" outlineLevel="1">
      <c r="A77" s="14"/>
      <c r="B77" s="15" t="s">
        <v>87</v>
      </c>
      <c r="C77" s="15"/>
      <c r="D77" s="16" t="s">
        <v>15</v>
      </c>
      <c r="E77" s="21"/>
      <c r="F77" s="17"/>
      <c r="G77" s="18">
        <v>600000</v>
      </c>
      <c r="H77" s="19">
        <v>1</v>
      </c>
      <c r="I77" s="18">
        <f t="shared" ref="I77" si="14">F77*G77*H77</f>
        <v>0</v>
      </c>
      <c r="J77" s="17"/>
      <c r="K77" s="18"/>
      <c r="L77" s="18"/>
      <c r="M77" s="18"/>
    </row>
    <row r="78" spans="1:13" s="26" customFormat="1" ht="19.899999999999999" customHeight="1">
      <c r="A78" s="14">
        <v>8</v>
      </c>
      <c r="B78" s="20" t="s">
        <v>88</v>
      </c>
      <c r="C78" s="20"/>
      <c r="D78" s="14"/>
      <c r="E78" s="25"/>
      <c r="F78" s="23"/>
      <c r="G78" s="24"/>
      <c r="H78" s="25"/>
      <c r="I78" s="24"/>
      <c r="J78" s="23"/>
      <c r="K78" s="24"/>
      <c r="L78" s="24"/>
      <c r="M78" s="24">
        <f>+SUM(M79:M86)</f>
        <v>0</v>
      </c>
    </row>
    <row r="79" spans="1:13" s="26" customFormat="1" ht="19.899999999999999" customHeight="1" outlineLevel="1">
      <c r="A79" s="14"/>
      <c r="B79" s="20" t="s">
        <v>89</v>
      </c>
      <c r="C79" s="20"/>
      <c r="D79" s="14"/>
      <c r="E79" s="25"/>
      <c r="F79" s="23"/>
      <c r="G79" s="24"/>
      <c r="H79" s="25"/>
      <c r="I79" s="24"/>
      <c r="J79" s="23"/>
      <c r="K79" s="24"/>
      <c r="L79" s="24"/>
      <c r="M79" s="24"/>
    </row>
    <row r="80" spans="1:13" ht="19.899999999999999" customHeight="1" outlineLevel="1">
      <c r="A80" s="14"/>
      <c r="B80" s="15" t="s">
        <v>584</v>
      </c>
      <c r="C80" s="15"/>
      <c r="D80" s="16" t="s">
        <v>26</v>
      </c>
      <c r="E80" s="401"/>
      <c r="F80" s="17"/>
      <c r="G80" s="18"/>
      <c r="H80" s="21"/>
      <c r="I80" s="18"/>
      <c r="J80" s="17">
        <f>+E80</f>
        <v>0</v>
      </c>
      <c r="K80" s="18">
        <v>23000</v>
      </c>
      <c r="L80" s="18"/>
      <c r="M80" s="18">
        <f>+J80*K80*L80</f>
        <v>0</v>
      </c>
    </row>
    <row r="81" spans="1:13" ht="19.899999999999999" customHeight="1" outlineLevel="1">
      <c r="A81" s="14"/>
      <c r="B81" s="15" t="s">
        <v>90</v>
      </c>
      <c r="C81" s="15"/>
      <c r="D81" s="16" t="s">
        <v>91</v>
      </c>
      <c r="E81" s="401"/>
      <c r="F81" s="17"/>
      <c r="G81" s="18"/>
      <c r="H81" s="21"/>
      <c r="I81" s="18"/>
      <c r="J81" s="17">
        <f>+E81</f>
        <v>0</v>
      </c>
      <c r="K81" s="18">
        <f>6500*2</f>
        <v>13000</v>
      </c>
      <c r="L81" s="18"/>
      <c r="M81" s="18">
        <f t="shared" ref="M81:M82" si="15">+J81*K81*L81</f>
        <v>0</v>
      </c>
    </row>
    <row r="82" spans="1:13" ht="19.899999999999999" customHeight="1" outlineLevel="1">
      <c r="A82" s="14"/>
      <c r="B82" s="15" t="s">
        <v>92</v>
      </c>
      <c r="C82" s="15"/>
      <c r="D82" s="16" t="s">
        <v>26</v>
      </c>
      <c r="E82" s="401"/>
      <c r="F82" s="17"/>
      <c r="G82" s="18"/>
      <c r="H82" s="21"/>
      <c r="I82" s="18"/>
      <c r="J82" s="17">
        <f>+E82</f>
        <v>0</v>
      </c>
      <c r="K82" s="18">
        <v>4000</v>
      </c>
      <c r="L82" s="18"/>
      <c r="M82" s="18">
        <f t="shared" si="15"/>
        <v>0</v>
      </c>
    </row>
    <row r="83" spans="1:13" ht="34.9" customHeight="1" outlineLevel="1">
      <c r="A83" s="14"/>
      <c r="B83" s="15" t="s">
        <v>93</v>
      </c>
      <c r="C83" s="15"/>
      <c r="D83" s="16" t="s">
        <v>94</v>
      </c>
      <c r="E83" s="21"/>
      <c r="F83" s="17"/>
      <c r="G83" s="18"/>
      <c r="H83" s="21"/>
      <c r="I83" s="18"/>
      <c r="J83" s="17"/>
      <c r="K83" s="18">
        <v>1200000</v>
      </c>
      <c r="L83" s="18"/>
      <c r="M83" s="18"/>
    </row>
    <row r="84" spans="1:13" ht="19.899999999999999" customHeight="1" outlineLevel="1">
      <c r="A84" s="14"/>
      <c r="B84" s="15" t="s">
        <v>95</v>
      </c>
      <c r="C84" s="15"/>
      <c r="D84" s="16" t="s">
        <v>15</v>
      </c>
      <c r="E84" s="21"/>
      <c r="F84" s="17"/>
      <c r="G84" s="18"/>
      <c r="H84" s="21"/>
      <c r="I84" s="18"/>
      <c r="J84" s="17"/>
      <c r="K84" s="18">
        <v>15000</v>
      </c>
      <c r="L84" s="18"/>
      <c r="M84" s="18"/>
    </row>
    <row r="85" spans="1:13" ht="19.899999999999999" customHeight="1" outlineLevel="1">
      <c r="A85" s="14"/>
      <c r="B85" s="15" t="s">
        <v>96</v>
      </c>
      <c r="C85" s="15"/>
      <c r="D85" s="16" t="s">
        <v>26</v>
      </c>
      <c r="E85" s="21"/>
      <c r="F85" s="17"/>
      <c r="G85" s="18"/>
      <c r="H85" s="21"/>
      <c r="I85" s="18"/>
      <c r="J85" s="17"/>
      <c r="K85" s="18">
        <v>1000</v>
      </c>
      <c r="L85" s="18"/>
      <c r="M85" s="18"/>
    </row>
    <row r="86" spans="1:13" ht="19.899999999999999" customHeight="1" outlineLevel="1">
      <c r="A86" s="14"/>
      <c r="B86" s="15" t="s">
        <v>97</v>
      </c>
      <c r="C86" s="15"/>
      <c r="D86" s="16" t="s">
        <v>19</v>
      </c>
      <c r="E86" s="402">
        <f>+E80</f>
        <v>0</v>
      </c>
      <c r="F86" s="17"/>
      <c r="G86" s="18"/>
      <c r="H86" s="19"/>
      <c r="I86" s="18"/>
      <c r="J86" s="17">
        <f>+E86</f>
        <v>0</v>
      </c>
      <c r="K86" s="18">
        <v>22000</v>
      </c>
      <c r="L86" s="18">
        <f>+L82</f>
        <v>0</v>
      </c>
      <c r="M86" s="18">
        <f>+J86*K86*L86</f>
        <v>0</v>
      </c>
    </row>
    <row r="87" spans="1:13" ht="19.899999999999999" customHeight="1" outlineLevel="1">
      <c r="A87" s="14"/>
      <c r="B87" s="15" t="s">
        <v>98</v>
      </c>
      <c r="C87" s="15"/>
      <c r="D87" s="16" t="s">
        <v>19</v>
      </c>
      <c r="E87" s="21"/>
      <c r="F87" s="17"/>
      <c r="G87" s="18">
        <f>365000/2.4</f>
        <v>152083.33333333334</v>
      </c>
      <c r="H87" s="19">
        <v>0.5</v>
      </c>
      <c r="I87" s="18"/>
      <c r="J87" s="17"/>
      <c r="K87" s="18"/>
      <c r="L87" s="18"/>
      <c r="M87" s="18"/>
    </row>
    <row r="88" spans="1:13" ht="19.899999999999999" customHeight="1" outlineLevel="1">
      <c r="A88" s="14"/>
      <c r="B88" s="15" t="s">
        <v>99</v>
      </c>
      <c r="C88" s="15"/>
      <c r="D88" s="16" t="s">
        <v>100</v>
      </c>
      <c r="E88" s="21"/>
      <c r="F88" s="17"/>
      <c r="G88" s="18"/>
      <c r="H88" s="19"/>
      <c r="I88" s="18"/>
      <c r="J88" s="17"/>
      <c r="K88" s="18"/>
      <c r="L88" s="18"/>
      <c r="M88" s="18"/>
    </row>
    <row r="89" spans="1:13" ht="19.899999999999999" customHeight="1" outlineLevel="1">
      <c r="A89" s="14"/>
      <c r="B89" s="20" t="s">
        <v>101</v>
      </c>
      <c r="C89" s="15"/>
      <c r="D89" s="16"/>
      <c r="E89" s="21"/>
      <c r="F89" s="17"/>
      <c r="G89" s="18"/>
      <c r="H89" s="21"/>
      <c r="I89" s="18"/>
      <c r="J89" s="17"/>
      <c r="K89" s="18"/>
      <c r="L89" s="18"/>
      <c r="M89" s="18"/>
    </row>
    <row r="90" spans="1:13" ht="19.899999999999999" customHeight="1" outlineLevel="1">
      <c r="A90" s="14"/>
      <c r="B90" s="15" t="s">
        <v>102</v>
      </c>
      <c r="C90" s="15"/>
      <c r="D90" s="16" t="s">
        <v>19</v>
      </c>
      <c r="E90" s="21"/>
      <c r="F90" s="17"/>
      <c r="G90" s="18"/>
      <c r="H90" s="21"/>
      <c r="I90" s="18"/>
      <c r="J90" s="17"/>
      <c r="K90" s="18"/>
      <c r="L90" s="18"/>
      <c r="M90" s="18"/>
    </row>
    <row r="91" spans="1:13" ht="19.899999999999999" customHeight="1" outlineLevel="1">
      <c r="A91" s="14"/>
      <c r="B91" s="15" t="s">
        <v>103</v>
      </c>
      <c r="C91" s="15"/>
      <c r="D91" s="16" t="s">
        <v>26</v>
      </c>
      <c r="E91" s="21"/>
      <c r="F91" s="17"/>
      <c r="G91" s="18"/>
      <c r="H91" s="21"/>
      <c r="I91" s="18"/>
      <c r="J91" s="17"/>
      <c r="K91" s="18"/>
      <c r="L91" s="18"/>
      <c r="M91" s="18"/>
    </row>
    <row r="92" spans="1:13" ht="19.899999999999999" customHeight="1" outlineLevel="1">
      <c r="A92" s="14"/>
      <c r="B92" s="15" t="s">
        <v>95</v>
      </c>
      <c r="C92" s="15"/>
      <c r="D92" s="16" t="s">
        <v>15</v>
      </c>
      <c r="E92" s="21"/>
      <c r="F92" s="17"/>
      <c r="G92" s="18"/>
      <c r="H92" s="21"/>
      <c r="I92" s="18"/>
      <c r="J92" s="17"/>
      <c r="K92" s="18"/>
      <c r="L92" s="18"/>
      <c r="M92" s="18"/>
    </row>
    <row r="93" spans="1:13" ht="19.899999999999999" customHeight="1" outlineLevel="1">
      <c r="A93" s="14"/>
      <c r="B93" s="15" t="s">
        <v>99</v>
      </c>
      <c r="C93" s="15"/>
      <c r="D93" s="16" t="s">
        <v>100</v>
      </c>
      <c r="E93" s="21"/>
      <c r="F93" s="17"/>
      <c r="G93" s="18"/>
      <c r="H93" s="21"/>
      <c r="I93" s="18"/>
      <c r="J93" s="17"/>
      <c r="K93" s="18"/>
      <c r="L93" s="18"/>
      <c r="M93" s="18"/>
    </row>
    <row r="94" spans="1:13" ht="19.899999999999999" customHeight="1" outlineLevel="1">
      <c r="A94" s="14"/>
      <c r="B94" s="20" t="s">
        <v>104</v>
      </c>
      <c r="C94" s="15"/>
      <c r="D94" s="16"/>
      <c r="E94" s="21"/>
      <c r="F94" s="17"/>
      <c r="G94" s="18"/>
      <c r="H94" s="21"/>
      <c r="I94" s="18"/>
      <c r="J94" s="17"/>
      <c r="K94" s="18"/>
      <c r="L94" s="18"/>
      <c r="M94" s="18"/>
    </row>
    <row r="95" spans="1:13" ht="19.899999999999999" customHeight="1" outlineLevel="1">
      <c r="A95" s="14"/>
      <c r="B95" s="15" t="s">
        <v>105</v>
      </c>
      <c r="C95" s="15"/>
      <c r="D95" s="16"/>
      <c r="E95" s="21"/>
      <c r="F95" s="17"/>
      <c r="G95" s="18"/>
      <c r="H95" s="21"/>
      <c r="I95" s="18"/>
      <c r="J95" s="17"/>
      <c r="K95" s="18"/>
      <c r="L95" s="18"/>
      <c r="M95" s="18"/>
    </row>
    <row r="96" spans="1:13" ht="19.899999999999999" customHeight="1" outlineLevel="1">
      <c r="A96" s="14"/>
      <c r="B96" s="15" t="s">
        <v>106</v>
      </c>
      <c r="C96" s="15"/>
      <c r="D96" s="16" t="s">
        <v>100</v>
      </c>
      <c r="E96" s="21"/>
      <c r="F96" s="17"/>
      <c r="G96" s="18"/>
      <c r="H96" s="21"/>
      <c r="I96" s="18"/>
      <c r="J96" s="17"/>
      <c r="K96" s="18"/>
      <c r="L96" s="18"/>
      <c r="M96" s="18"/>
    </row>
    <row r="97" spans="1:14" ht="19.899999999999999" customHeight="1" outlineLevel="1">
      <c r="A97" s="14"/>
      <c r="B97" s="15" t="s">
        <v>107</v>
      </c>
      <c r="C97" s="15"/>
      <c r="D97" s="16" t="s">
        <v>15</v>
      </c>
      <c r="E97" s="21"/>
      <c r="F97" s="17"/>
      <c r="G97" s="18"/>
      <c r="H97" s="21"/>
      <c r="I97" s="18"/>
      <c r="J97" s="17"/>
      <c r="K97" s="18"/>
      <c r="L97" s="18"/>
      <c r="M97" s="18"/>
    </row>
    <row r="98" spans="1:14" ht="19.899999999999999" customHeight="1" outlineLevel="1">
      <c r="A98" s="14"/>
      <c r="B98" s="15" t="s">
        <v>108</v>
      </c>
      <c r="C98" s="15"/>
      <c r="D98" s="16" t="s">
        <v>19</v>
      </c>
      <c r="E98" s="21"/>
      <c r="F98" s="17"/>
      <c r="G98" s="18"/>
      <c r="H98" s="21"/>
      <c r="I98" s="18"/>
      <c r="J98" s="17"/>
      <c r="K98" s="18"/>
      <c r="L98" s="18"/>
      <c r="M98" s="18"/>
    </row>
    <row r="99" spans="1:14" ht="19.899999999999999" customHeight="1" outlineLevel="1">
      <c r="A99" s="14"/>
      <c r="B99" s="15" t="s">
        <v>109</v>
      </c>
      <c r="C99" s="15"/>
      <c r="D99" s="16"/>
      <c r="E99" s="21"/>
      <c r="F99" s="17"/>
      <c r="G99" s="18"/>
      <c r="H99" s="21"/>
      <c r="I99" s="18"/>
      <c r="J99" s="17"/>
      <c r="K99" s="18"/>
      <c r="L99" s="18"/>
      <c r="M99" s="18"/>
    </row>
    <row r="100" spans="1:14" ht="19.899999999999999" customHeight="1" outlineLevel="1">
      <c r="A100" s="14"/>
      <c r="B100" s="20" t="s">
        <v>110</v>
      </c>
      <c r="C100" s="15"/>
      <c r="D100" s="16"/>
      <c r="E100" s="21"/>
      <c r="F100" s="17"/>
      <c r="G100" s="18"/>
      <c r="H100" s="21"/>
      <c r="I100" s="18"/>
      <c r="J100" s="17"/>
      <c r="K100" s="18"/>
      <c r="L100" s="18"/>
      <c r="M100" s="18"/>
    </row>
    <row r="101" spans="1:14" ht="19.899999999999999" customHeight="1" outlineLevel="1">
      <c r="A101" s="14"/>
      <c r="B101" s="15" t="s">
        <v>111</v>
      </c>
      <c r="C101" s="15"/>
      <c r="D101" s="16" t="s">
        <v>100</v>
      </c>
      <c r="E101" s="21"/>
      <c r="F101" s="17"/>
      <c r="G101" s="18"/>
      <c r="H101" s="21"/>
      <c r="I101" s="18"/>
      <c r="J101" s="17"/>
      <c r="K101" s="18"/>
      <c r="L101" s="18"/>
      <c r="M101" s="18"/>
    </row>
    <row r="102" spans="1:14" ht="19.899999999999999" customHeight="1" outlineLevel="1">
      <c r="A102" s="14"/>
      <c r="B102" s="15" t="s">
        <v>112</v>
      </c>
      <c r="C102" s="15"/>
      <c r="D102" s="16" t="s">
        <v>100</v>
      </c>
      <c r="E102" s="21"/>
      <c r="F102" s="17"/>
      <c r="G102" s="18"/>
      <c r="H102" s="21"/>
      <c r="I102" s="18"/>
      <c r="J102" s="17"/>
      <c r="K102" s="18"/>
      <c r="L102" s="18"/>
      <c r="M102" s="18"/>
    </row>
    <row r="103" spans="1:14" ht="19.899999999999999" customHeight="1" outlineLevel="1">
      <c r="A103" s="14"/>
      <c r="B103" s="15" t="s">
        <v>113</v>
      </c>
      <c r="C103" s="15"/>
      <c r="D103" s="16" t="s">
        <v>15</v>
      </c>
      <c r="E103" s="21"/>
      <c r="F103" s="17"/>
      <c r="G103" s="18"/>
      <c r="H103" s="21"/>
      <c r="I103" s="18"/>
      <c r="J103" s="17"/>
      <c r="K103" s="18"/>
      <c r="L103" s="18"/>
      <c r="M103" s="18"/>
    </row>
    <row r="104" spans="1:14" ht="19.899999999999999" customHeight="1" outlineLevel="1">
      <c r="A104" s="14"/>
      <c r="B104" s="20" t="s">
        <v>114</v>
      </c>
      <c r="C104" s="15"/>
      <c r="D104" s="16"/>
      <c r="E104" s="21"/>
      <c r="F104" s="17"/>
      <c r="G104" s="18"/>
      <c r="H104" s="21"/>
      <c r="I104" s="18"/>
      <c r="J104" s="17"/>
      <c r="K104" s="18"/>
      <c r="L104" s="18"/>
      <c r="M104" s="18"/>
    </row>
    <row r="105" spans="1:14" ht="19.899999999999999" customHeight="1" outlineLevel="1">
      <c r="A105" s="14"/>
      <c r="B105" s="15" t="s">
        <v>115</v>
      </c>
      <c r="C105" s="15"/>
      <c r="D105" s="16" t="s">
        <v>19</v>
      </c>
      <c r="E105" s="21"/>
      <c r="F105" s="17"/>
      <c r="G105" s="18"/>
      <c r="H105" s="21"/>
      <c r="I105" s="18"/>
      <c r="J105" s="17"/>
      <c r="K105" s="18"/>
      <c r="L105" s="18"/>
      <c r="M105" s="18"/>
    </row>
    <row r="106" spans="1:14" ht="19.899999999999999" customHeight="1" outlineLevel="1">
      <c r="A106" s="14"/>
      <c r="B106" s="20" t="s">
        <v>116</v>
      </c>
      <c r="C106" s="15"/>
      <c r="D106" s="16"/>
      <c r="E106" s="21"/>
      <c r="F106" s="17"/>
      <c r="G106" s="18"/>
      <c r="H106" s="21"/>
      <c r="I106" s="18"/>
      <c r="J106" s="17"/>
      <c r="K106" s="18"/>
      <c r="L106" s="18"/>
      <c r="M106" s="18"/>
    </row>
    <row r="107" spans="1:14" ht="19.899999999999999" customHeight="1" outlineLevel="1">
      <c r="A107" s="14"/>
      <c r="B107" s="15" t="s">
        <v>116</v>
      </c>
      <c r="C107" s="15"/>
      <c r="D107" s="16" t="s">
        <v>15</v>
      </c>
      <c r="E107" s="21"/>
      <c r="F107" s="17"/>
      <c r="G107" s="18"/>
      <c r="H107" s="21"/>
      <c r="I107" s="18"/>
      <c r="J107" s="17"/>
      <c r="K107" s="18"/>
      <c r="L107" s="18"/>
      <c r="M107" s="18"/>
    </row>
    <row r="108" spans="1:14" s="26" customFormat="1" ht="19.899999999999999" customHeight="1">
      <c r="A108" s="14">
        <v>9</v>
      </c>
      <c r="B108" s="20" t="s">
        <v>117</v>
      </c>
      <c r="C108" s="20"/>
      <c r="D108" s="14"/>
      <c r="E108" s="25"/>
      <c r="F108" s="23"/>
      <c r="G108" s="24"/>
      <c r="H108" s="25"/>
      <c r="I108" s="24">
        <f>SUM(I109:I110)</f>
        <v>0</v>
      </c>
      <c r="J108" s="23"/>
      <c r="K108" s="24"/>
      <c r="L108" s="24"/>
      <c r="M108" s="24"/>
    </row>
    <row r="109" spans="1:14" ht="19.899999999999999" customHeight="1" outlineLevel="1">
      <c r="A109" s="14"/>
      <c r="B109" s="15" t="s">
        <v>118</v>
      </c>
      <c r="C109" s="15"/>
      <c r="D109" s="16" t="s">
        <v>15</v>
      </c>
      <c r="E109" s="21"/>
      <c r="F109" s="17">
        <f>+E109</f>
        <v>0</v>
      </c>
      <c r="G109" s="18">
        <v>5500</v>
      </c>
      <c r="H109" s="19">
        <v>0.1</v>
      </c>
      <c r="I109" s="18">
        <f>F109*G109*H109</f>
        <v>0</v>
      </c>
      <c r="J109" s="17"/>
      <c r="K109" s="18"/>
      <c r="L109" s="18"/>
      <c r="M109" s="18"/>
    </row>
    <row r="110" spans="1:14" ht="15" outlineLevel="1">
      <c r="A110" s="14"/>
      <c r="B110" s="15" t="s">
        <v>119</v>
      </c>
      <c r="C110" s="15"/>
      <c r="D110" s="16" t="s">
        <v>15</v>
      </c>
      <c r="E110" s="21"/>
      <c r="F110" s="17"/>
      <c r="G110" s="18"/>
      <c r="H110" s="21"/>
      <c r="I110" s="18"/>
      <c r="J110" s="17"/>
      <c r="K110" s="18"/>
      <c r="L110" s="18"/>
      <c r="M110" s="18"/>
    </row>
    <row r="111" spans="1:14" s="26" customFormat="1" ht="19.899999999999999" customHeight="1">
      <c r="A111" s="14">
        <v>10</v>
      </c>
      <c r="B111" s="20" t="s">
        <v>464</v>
      </c>
      <c r="C111" s="20"/>
      <c r="D111" s="14"/>
      <c r="E111" s="25"/>
      <c r="F111" s="23"/>
      <c r="G111" s="24"/>
      <c r="H111" s="25"/>
      <c r="I111" s="24">
        <f>SUM(I112:I114)</f>
        <v>172550000</v>
      </c>
      <c r="J111" s="23"/>
      <c r="K111" s="24"/>
      <c r="L111" s="24"/>
      <c r="M111" s="24"/>
    </row>
    <row r="112" spans="1:14" ht="19.899999999999999" customHeight="1">
      <c r="A112" s="14"/>
      <c r="B112" s="15" t="s">
        <v>466</v>
      </c>
      <c r="C112" s="15"/>
      <c r="D112" s="16" t="s">
        <v>451</v>
      </c>
      <c r="E112" s="21">
        <f>+'01 .PAKT - (Chưa làm)'!C47</f>
        <v>7</v>
      </c>
      <c r="F112" s="17">
        <f>+E112</f>
        <v>7</v>
      </c>
      <c r="G112" s="18">
        <f>+E22*2*30*500+5000000</f>
        <v>9650000</v>
      </c>
      <c r="H112" s="21"/>
      <c r="I112" s="18">
        <f>+F112*G112</f>
        <v>67550000</v>
      </c>
      <c r="J112" s="17"/>
      <c r="K112" s="18"/>
      <c r="L112" s="18"/>
      <c r="M112" s="18"/>
      <c r="N112" s="185">
        <v>41920</v>
      </c>
    </row>
    <row r="113" spans="1:14" ht="19.899999999999999" customHeight="1">
      <c r="A113" s="14"/>
      <c r="B113" s="15" t="s">
        <v>465</v>
      </c>
      <c r="C113" s="15"/>
      <c r="D113" s="16" t="s">
        <v>451</v>
      </c>
      <c r="E113" s="21">
        <f>+E112</f>
        <v>7</v>
      </c>
      <c r="F113" s="17">
        <f>+E113</f>
        <v>7</v>
      </c>
      <c r="G113" s="18">
        <v>15000000</v>
      </c>
      <c r="H113" s="21"/>
      <c r="I113" s="18">
        <f>F113*G113</f>
        <v>105000000</v>
      </c>
      <c r="J113" s="17"/>
      <c r="K113" s="18"/>
      <c r="L113" s="18"/>
      <c r="M113" s="18"/>
      <c r="N113" s="185">
        <v>42250</v>
      </c>
    </row>
    <row r="114" spans="1:14" ht="19.899999999999999" customHeight="1">
      <c r="A114" s="14"/>
      <c r="B114" s="15" t="s">
        <v>604</v>
      </c>
      <c r="C114" s="15"/>
      <c r="D114" s="16" t="s">
        <v>451</v>
      </c>
      <c r="E114" s="21"/>
      <c r="F114" s="17">
        <f>+E114</f>
        <v>0</v>
      </c>
      <c r="G114" s="18">
        <v>5000000</v>
      </c>
      <c r="H114" s="21"/>
      <c r="I114" s="18">
        <f>F114*G114</f>
        <v>0</v>
      </c>
      <c r="J114" s="17"/>
      <c r="K114" s="18"/>
      <c r="L114" s="18"/>
      <c r="M114" s="18"/>
      <c r="N114" s="186">
        <f>N113-N112</f>
        <v>330</v>
      </c>
    </row>
    <row r="115" spans="1:14" ht="19.899999999999999" customHeight="1">
      <c r="A115" s="14"/>
      <c r="B115" s="15"/>
      <c r="C115" s="15"/>
      <c r="D115" s="16"/>
      <c r="E115" s="21"/>
      <c r="F115" s="17"/>
      <c r="G115" s="18"/>
      <c r="H115" s="21"/>
      <c r="I115" s="18"/>
      <c r="J115" s="17"/>
      <c r="K115" s="18"/>
      <c r="L115" s="18"/>
      <c r="M115" s="18"/>
      <c r="N115" s="2">
        <f>+N114/30</f>
        <v>11</v>
      </c>
    </row>
    <row r="116" spans="1:14" ht="19.899999999999999" customHeight="1">
      <c r="A116" s="14"/>
      <c r="B116" s="15"/>
      <c r="C116" s="15"/>
      <c r="D116" s="16"/>
      <c r="E116" s="21"/>
      <c r="F116" s="17"/>
      <c r="G116" s="18"/>
      <c r="H116" s="21"/>
      <c r="I116" s="18"/>
      <c r="J116" s="17"/>
      <c r="K116" s="18"/>
      <c r="L116" s="18"/>
      <c r="M116" s="18"/>
    </row>
    <row r="117" spans="1:14" ht="19.899999999999999" customHeight="1">
      <c r="A117" s="27"/>
      <c r="B117" s="28"/>
      <c r="C117" s="28"/>
      <c r="D117" s="29"/>
      <c r="E117" s="32"/>
      <c r="F117" s="30"/>
      <c r="G117" s="31"/>
      <c r="H117" s="32"/>
      <c r="I117" s="31"/>
      <c r="J117" s="30"/>
      <c r="K117" s="31"/>
      <c r="L117" s="31"/>
      <c r="M117" s="31"/>
    </row>
  </sheetData>
  <printOptions horizontalCentered="1"/>
  <pageMargins left="0.11811023622047245" right="0.11811023622047245" top="0.35433070866141736" bottom="0.35433070866141736" header="0.31496062992125984" footer="0.31496062992125984"/>
  <pageSetup paperSize="9" scale="70"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N126"/>
  <sheetViews>
    <sheetView showGridLines="0" zoomScale="130" zoomScaleNormal="130" workbookViewId="0">
      <pane ySplit="3" topLeftCell="A40" activePane="bottomLeft" state="frozen"/>
      <selection activeCell="F18" sqref="F18"/>
      <selection pane="bottomLeft" activeCell="B16" sqref="B16"/>
    </sheetView>
  </sheetViews>
  <sheetFormatPr defaultColWidth="8.875" defaultRowHeight="19.899999999999999" customHeight="1" outlineLevelRow="1"/>
  <cols>
    <col min="1" max="1" width="5.375" style="2" customWidth="1"/>
    <col min="2" max="2" width="32.25" style="2" customWidth="1"/>
    <col min="3" max="3" width="23.75" style="2" customWidth="1"/>
    <col min="4" max="4" width="8.875" style="2" customWidth="1"/>
    <col min="5" max="5" width="11.625" style="2" customWidth="1"/>
    <col min="6" max="6" width="10.25" style="2" customWidth="1"/>
    <col min="7" max="7" width="11.375" style="2" customWidth="1"/>
    <col min="8" max="8" width="9.25" style="2" customWidth="1"/>
    <col min="9" max="9" width="12.375" style="2" bestFit="1" customWidth="1"/>
    <col min="10" max="10" width="8.75" style="2" customWidth="1"/>
    <col min="11" max="11" width="13.75" style="2" customWidth="1"/>
    <col min="12" max="12" width="9.75" style="2" customWidth="1"/>
    <col min="13" max="13" width="13" style="2" customWidth="1"/>
    <col min="14" max="14" width="22" style="2" customWidth="1"/>
    <col min="15" max="16384" width="8.875" style="2"/>
  </cols>
  <sheetData>
    <row r="1" spans="1:13" ht="19.899999999999999" customHeight="1">
      <c r="A1" s="1" t="s">
        <v>120</v>
      </c>
    </row>
    <row r="2" spans="1:13" ht="28.9" customHeight="1">
      <c r="F2" s="3" t="s">
        <v>1</v>
      </c>
      <c r="G2" s="4"/>
      <c r="H2" s="4"/>
      <c r="I2" s="5"/>
      <c r="J2" s="3" t="s">
        <v>2</v>
      </c>
      <c r="K2" s="4"/>
      <c r="L2" s="4"/>
      <c r="M2" s="5"/>
    </row>
    <row r="3" spans="1:13" s="7" customFormat="1" ht="39" customHeight="1">
      <c r="A3" s="6" t="s">
        <v>3</v>
      </c>
      <c r="B3" s="6" t="s">
        <v>4</v>
      </c>
      <c r="C3" s="6" t="s">
        <v>5</v>
      </c>
      <c r="D3" s="6" t="s">
        <v>6</v>
      </c>
      <c r="E3" s="6" t="s">
        <v>7</v>
      </c>
      <c r="F3" s="6" t="s">
        <v>8</v>
      </c>
      <c r="G3" s="6" t="s">
        <v>9</v>
      </c>
      <c r="H3" s="6" t="s">
        <v>10</v>
      </c>
      <c r="I3" s="6" t="s">
        <v>11</v>
      </c>
      <c r="J3" s="6" t="s">
        <v>8</v>
      </c>
      <c r="K3" s="6" t="s">
        <v>12</v>
      </c>
      <c r="L3" s="6" t="s">
        <v>13</v>
      </c>
      <c r="M3" s="6" t="s">
        <v>11</v>
      </c>
    </row>
    <row r="4" spans="1:13" s="170" customFormat="1" ht="19.899999999999999" customHeight="1" collapsed="1">
      <c r="A4" s="159">
        <v>1</v>
      </c>
      <c r="B4" s="160" t="s">
        <v>121</v>
      </c>
      <c r="C4" s="160"/>
      <c r="D4" s="159"/>
      <c r="E4" s="168"/>
      <c r="F4" s="168"/>
      <c r="G4" s="166"/>
      <c r="H4" s="169"/>
      <c r="I4" s="166"/>
      <c r="J4" s="168"/>
      <c r="K4" s="166"/>
      <c r="L4" s="166"/>
      <c r="M4" s="166">
        <f>+SUM(M5:M26,I5:I26)</f>
        <v>155000000</v>
      </c>
    </row>
    <row r="5" spans="1:13" ht="19.899999999999999" customHeight="1" outlineLevel="1">
      <c r="A5" s="14"/>
      <c r="B5" s="20" t="s">
        <v>122</v>
      </c>
      <c r="C5" s="15"/>
      <c r="D5" s="16"/>
      <c r="E5" s="17"/>
      <c r="F5" s="17"/>
      <c r="G5" s="18"/>
      <c r="H5" s="21"/>
      <c r="I5" s="18"/>
      <c r="J5" s="17"/>
      <c r="K5" s="18"/>
      <c r="L5" s="18"/>
      <c r="M5" s="18"/>
    </row>
    <row r="6" spans="1:13" ht="19.899999999999999" customHeight="1" outlineLevel="1">
      <c r="A6" s="14"/>
      <c r="B6" s="15" t="s">
        <v>123</v>
      </c>
      <c r="C6" s="15"/>
      <c r="D6" s="16" t="s">
        <v>355</v>
      </c>
      <c r="E6" s="17">
        <v>1</v>
      </c>
      <c r="F6" s="17"/>
      <c r="G6" s="18"/>
      <c r="H6" s="21"/>
      <c r="I6" s="18"/>
      <c r="J6" s="17"/>
      <c r="K6" s="18">
        <v>30000000</v>
      </c>
      <c r="L6" s="18">
        <f>+'01 .PAKT - (Chưa làm)'!C47</f>
        <v>7</v>
      </c>
      <c r="M6" s="18">
        <f>+L6*K6*J6</f>
        <v>0</v>
      </c>
    </row>
    <row r="7" spans="1:13" ht="19.899999999999999" customHeight="1" outlineLevel="1">
      <c r="A7" s="14"/>
      <c r="B7" s="20" t="s">
        <v>124</v>
      </c>
      <c r="C7" s="15"/>
      <c r="D7" s="16"/>
      <c r="E7" s="17"/>
      <c r="F7" s="17"/>
      <c r="G7" s="18"/>
      <c r="H7" s="21"/>
      <c r="I7" s="18"/>
      <c r="J7" s="17"/>
      <c r="K7" s="18"/>
      <c r="L7" s="18"/>
      <c r="M7" s="18"/>
    </row>
    <row r="8" spans="1:13" ht="19.899999999999999" customHeight="1" outlineLevel="1">
      <c r="A8" s="14"/>
      <c r="B8" s="15" t="s">
        <v>125</v>
      </c>
      <c r="C8" s="15"/>
      <c r="D8" s="16" t="s">
        <v>15</v>
      </c>
      <c r="E8" s="17"/>
      <c r="F8" s="17"/>
      <c r="G8" s="18"/>
      <c r="H8" s="21"/>
      <c r="I8" s="18"/>
      <c r="J8" s="17"/>
      <c r="K8" s="18"/>
      <c r="L8" s="18"/>
      <c r="M8" s="18"/>
    </row>
    <row r="9" spans="1:13" ht="19.899999999999999" customHeight="1" outlineLevel="1">
      <c r="A9" s="14"/>
      <c r="B9" s="15" t="s">
        <v>126</v>
      </c>
      <c r="C9" s="15"/>
      <c r="D9" s="16" t="s">
        <v>55</v>
      </c>
      <c r="E9" s="17"/>
      <c r="F9" s="17"/>
      <c r="G9" s="18"/>
      <c r="H9" s="21"/>
      <c r="I9" s="18"/>
      <c r="J9" s="17"/>
      <c r="K9" s="18"/>
      <c r="L9" s="18"/>
      <c r="M9" s="18"/>
    </row>
    <row r="10" spans="1:13" ht="19.899999999999999" customHeight="1" outlineLevel="1">
      <c r="A10" s="14"/>
      <c r="B10" s="15" t="s">
        <v>128</v>
      </c>
      <c r="C10" s="15"/>
      <c r="D10" s="16" t="s">
        <v>15</v>
      </c>
      <c r="E10" s="17"/>
      <c r="F10" s="17"/>
      <c r="G10" s="18">
        <v>1500000</v>
      </c>
      <c r="H10" s="21"/>
      <c r="I10" s="18"/>
      <c r="J10" s="17"/>
      <c r="K10" s="18">
        <v>350000</v>
      </c>
      <c r="L10" s="18"/>
      <c r="M10" s="18">
        <f>J10*K10</f>
        <v>0</v>
      </c>
    </row>
    <row r="11" spans="1:13" ht="19.899999999999999" customHeight="1" outlineLevel="1">
      <c r="A11" s="14"/>
      <c r="B11" s="15" t="s">
        <v>129</v>
      </c>
      <c r="C11" s="15"/>
      <c r="D11" s="16" t="s">
        <v>15</v>
      </c>
      <c r="E11" s="17"/>
      <c r="F11" s="17"/>
      <c r="G11" s="18"/>
      <c r="H11" s="21"/>
      <c r="I11" s="18"/>
      <c r="J11" s="17"/>
      <c r="K11" s="18">
        <v>1500000</v>
      </c>
      <c r="L11" s="18"/>
      <c r="M11" s="18">
        <f>J11*K11</f>
        <v>0</v>
      </c>
    </row>
    <row r="12" spans="1:13" ht="19.899999999999999" customHeight="1" outlineLevel="1">
      <c r="A12" s="14"/>
      <c r="B12" s="15" t="s">
        <v>130</v>
      </c>
      <c r="C12" s="15" t="s">
        <v>131</v>
      </c>
      <c r="D12" s="16" t="s">
        <v>15</v>
      </c>
      <c r="E12" s="17"/>
      <c r="F12" s="17"/>
      <c r="G12" s="18">
        <f>0.15*1000000</f>
        <v>150000</v>
      </c>
      <c r="H12" s="21"/>
      <c r="I12" s="18"/>
      <c r="J12" s="17"/>
      <c r="K12" s="18"/>
      <c r="L12" s="18"/>
      <c r="M12" s="18"/>
    </row>
    <row r="13" spans="1:13" ht="19.899999999999999" customHeight="1" outlineLevel="1">
      <c r="A13" s="14"/>
      <c r="B13" s="15" t="s">
        <v>132</v>
      </c>
      <c r="C13" s="15"/>
      <c r="D13" s="16" t="s">
        <v>19</v>
      </c>
      <c r="E13" s="17"/>
      <c r="F13" s="17"/>
      <c r="G13" s="18"/>
      <c r="H13" s="21"/>
      <c r="I13" s="18"/>
      <c r="J13" s="17"/>
      <c r="K13" s="18"/>
      <c r="L13" s="18"/>
      <c r="M13" s="18"/>
    </row>
    <row r="14" spans="1:13" ht="19.899999999999999" customHeight="1" outlineLevel="1">
      <c r="A14" s="14"/>
      <c r="B14" s="15" t="s">
        <v>133</v>
      </c>
      <c r="C14" s="15"/>
      <c r="D14" s="16" t="s">
        <v>134</v>
      </c>
      <c r="E14" s="17">
        <v>1</v>
      </c>
      <c r="F14" s="17"/>
      <c r="G14" s="18"/>
      <c r="H14" s="21"/>
      <c r="I14" s="18"/>
      <c r="J14" s="17"/>
      <c r="K14" s="18"/>
      <c r="L14" s="18"/>
      <c r="M14" s="18"/>
    </row>
    <row r="15" spans="1:13" ht="19.899999999999999" customHeight="1" outlineLevel="1">
      <c r="A15" s="14"/>
      <c r="B15" s="15" t="s">
        <v>135</v>
      </c>
      <c r="C15" s="15"/>
      <c r="D15" s="16" t="s">
        <v>26</v>
      </c>
      <c r="E15" s="17"/>
      <c r="F15" s="17"/>
      <c r="G15" s="18"/>
      <c r="H15" s="21"/>
      <c r="I15" s="18"/>
      <c r="J15" s="17"/>
      <c r="K15" s="18"/>
      <c r="L15" s="18"/>
      <c r="M15" s="18"/>
    </row>
    <row r="16" spans="1:13" ht="19.899999999999999" customHeight="1" outlineLevel="1">
      <c r="A16" s="14"/>
      <c r="B16" s="15" t="s">
        <v>136</v>
      </c>
      <c r="C16" s="15"/>
      <c r="D16" s="16" t="s">
        <v>26</v>
      </c>
      <c r="E16" s="17"/>
      <c r="F16" s="17"/>
      <c r="G16" s="18"/>
      <c r="H16" s="21"/>
      <c r="I16" s="18"/>
      <c r="J16" s="17"/>
      <c r="K16" s="18"/>
      <c r="L16" s="18"/>
      <c r="M16" s="18"/>
    </row>
    <row r="17" spans="1:13" ht="19.899999999999999" customHeight="1" outlineLevel="1">
      <c r="A17" s="14"/>
      <c r="B17" s="15" t="s">
        <v>137</v>
      </c>
      <c r="C17" s="15" t="s">
        <v>138</v>
      </c>
      <c r="D17" s="16" t="s">
        <v>19</v>
      </c>
      <c r="E17" s="17"/>
      <c r="F17" s="17"/>
      <c r="G17" s="18"/>
      <c r="H17" s="21"/>
      <c r="I17" s="18"/>
      <c r="J17" s="17"/>
      <c r="K17" s="18"/>
      <c r="L17" s="18"/>
      <c r="M17" s="18"/>
    </row>
    <row r="18" spans="1:13" ht="19.899999999999999" customHeight="1" outlineLevel="1">
      <c r="A18" s="14"/>
      <c r="B18" s="15" t="s">
        <v>139</v>
      </c>
      <c r="C18" s="15"/>
      <c r="D18" s="16" t="s">
        <v>26</v>
      </c>
      <c r="E18" s="17">
        <v>2</v>
      </c>
      <c r="F18" s="17">
        <f>+E18</f>
        <v>2</v>
      </c>
      <c r="G18" s="18">
        <v>15000000</v>
      </c>
      <c r="H18" s="19">
        <v>0.5</v>
      </c>
      <c r="I18" s="18">
        <f>+F18*G18*H18</f>
        <v>15000000</v>
      </c>
      <c r="J18" s="17"/>
      <c r="K18" s="18"/>
      <c r="L18" s="18"/>
      <c r="M18" s="18"/>
    </row>
    <row r="19" spans="1:13" ht="19.899999999999999" customHeight="1" outlineLevel="1">
      <c r="A19" s="14"/>
      <c r="B19" s="15" t="s">
        <v>140</v>
      </c>
      <c r="C19" s="15" t="s">
        <v>141</v>
      </c>
      <c r="D19" s="16" t="s">
        <v>15</v>
      </c>
      <c r="E19" s="17"/>
      <c r="F19" s="17"/>
      <c r="G19" s="18"/>
      <c r="H19" s="21"/>
      <c r="I19" s="18"/>
      <c r="J19" s="17"/>
      <c r="K19" s="18"/>
      <c r="L19" s="18"/>
      <c r="M19" s="18"/>
    </row>
    <row r="20" spans="1:13" ht="19.899999999999999" customHeight="1" outlineLevel="1">
      <c r="A20" s="14"/>
      <c r="B20" s="15" t="s">
        <v>142</v>
      </c>
      <c r="C20" s="15"/>
      <c r="D20" s="16"/>
      <c r="E20" s="17"/>
      <c r="F20" s="17"/>
      <c r="G20" s="18"/>
      <c r="H20" s="21"/>
      <c r="I20" s="18"/>
      <c r="J20" s="17"/>
      <c r="K20" s="18"/>
      <c r="L20" s="18"/>
      <c r="M20" s="18"/>
    </row>
    <row r="21" spans="1:13" ht="19.899999999999999" customHeight="1" outlineLevel="1">
      <c r="A21" s="14"/>
      <c r="B21" s="15" t="s">
        <v>143</v>
      </c>
      <c r="C21" s="15"/>
      <c r="D21" s="16"/>
      <c r="E21" s="17"/>
      <c r="F21" s="17"/>
      <c r="G21" s="18"/>
      <c r="H21" s="21"/>
      <c r="I21" s="18"/>
      <c r="J21" s="17"/>
      <c r="K21" s="18"/>
      <c r="L21" s="18"/>
      <c r="M21" s="18"/>
    </row>
    <row r="22" spans="1:13" ht="19.899999999999999" customHeight="1" outlineLevel="1">
      <c r="A22" s="14"/>
      <c r="B22" s="15" t="s">
        <v>144</v>
      </c>
      <c r="C22" s="15" t="s">
        <v>127</v>
      </c>
      <c r="D22" s="16" t="s">
        <v>26</v>
      </c>
      <c r="E22" s="17"/>
      <c r="F22" s="17"/>
      <c r="G22" s="18"/>
      <c r="H22" s="21"/>
      <c r="I22" s="18"/>
      <c r="J22" s="17"/>
      <c r="K22" s="18"/>
      <c r="L22" s="18"/>
      <c r="M22" s="18"/>
    </row>
    <row r="23" spans="1:13" ht="34.5" customHeight="1" outlineLevel="1">
      <c r="A23" s="14"/>
      <c r="B23" s="20" t="s">
        <v>145</v>
      </c>
      <c r="C23" s="15"/>
      <c r="D23" s="16"/>
      <c r="E23" s="17"/>
      <c r="F23" s="17"/>
      <c r="G23" s="18"/>
      <c r="H23" s="21"/>
      <c r="I23" s="18"/>
      <c r="J23" s="17"/>
      <c r="K23" s="18"/>
      <c r="L23" s="18"/>
      <c r="M23" s="18"/>
    </row>
    <row r="24" spans="1:13" ht="19.899999999999999" customHeight="1" outlineLevel="1">
      <c r="A24" s="14"/>
      <c r="B24" s="15" t="s">
        <v>146</v>
      </c>
      <c r="C24" s="15"/>
      <c r="D24" s="16" t="s">
        <v>26</v>
      </c>
      <c r="E24" s="17">
        <v>2</v>
      </c>
      <c r="F24" s="17">
        <f>E24</f>
        <v>2</v>
      </c>
      <c r="G24" s="18">
        <v>80000000</v>
      </c>
      <c r="H24" s="19">
        <v>0.5</v>
      </c>
      <c r="I24" s="18">
        <f>H24*G24*F24</f>
        <v>80000000</v>
      </c>
      <c r="J24" s="17"/>
      <c r="K24" s="18">
        <f>5000000*L24+10000000</f>
        <v>45000000</v>
      </c>
      <c r="L24" s="18">
        <f>+L6</f>
        <v>7</v>
      </c>
      <c r="M24" s="18">
        <f>J24*K24</f>
        <v>0</v>
      </c>
    </row>
    <row r="25" spans="1:13" ht="19.899999999999999" customHeight="1" outlineLevel="1">
      <c r="A25" s="14"/>
      <c r="B25" s="15" t="s">
        <v>147</v>
      </c>
      <c r="C25" s="15"/>
      <c r="D25" s="16" t="s">
        <v>15</v>
      </c>
      <c r="E25" s="17"/>
      <c r="F25" s="17">
        <f>+E25</f>
        <v>0</v>
      </c>
      <c r="G25" s="18">
        <v>450000</v>
      </c>
      <c r="H25" s="19">
        <v>0.5</v>
      </c>
      <c r="I25" s="18">
        <f>+F25*G25*H25</f>
        <v>0</v>
      </c>
      <c r="J25" s="17"/>
      <c r="K25" s="18"/>
      <c r="L25" s="18"/>
      <c r="M25" s="18"/>
    </row>
    <row r="26" spans="1:13" ht="19.899999999999999" customHeight="1" outlineLevel="1">
      <c r="A26" s="14"/>
      <c r="B26" s="15" t="s">
        <v>148</v>
      </c>
      <c r="C26" s="15"/>
      <c r="D26" s="16" t="s">
        <v>149</v>
      </c>
      <c r="E26" s="17">
        <v>4</v>
      </c>
      <c r="F26" s="17">
        <f>E26</f>
        <v>4</v>
      </c>
      <c r="G26" s="18">
        <v>15000000</v>
      </c>
      <c r="H26" s="19"/>
      <c r="I26" s="18">
        <f>F26*G26</f>
        <v>60000000</v>
      </c>
      <c r="J26" s="17"/>
      <c r="K26" s="18"/>
      <c r="L26" s="18"/>
      <c r="M26" s="18"/>
    </row>
    <row r="27" spans="1:13" s="170" customFormat="1" ht="19.899999999999999" customHeight="1">
      <c r="A27" s="159">
        <v>2</v>
      </c>
      <c r="B27" s="160" t="s">
        <v>150</v>
      </c>
      <c r="C27" s="160"/>
      <c r="D27" s="159"/>
      <c r="E27" s="168"/>
      <c r="F27" s="168"/>
      <c r="G27" s="166"/>
      <c r="H27" s="169"/>
      <c r="I27" s="166"/>
      <c r="J27" s="168"/>
      <c r="K27" s="166"/>
      <c r="L27" s="166"/>
      <c r="M27" s="166">
        <f>SUM(M28:M45)</f>
        <v>70000000</v>
      </c>
    </row>
    <row r="28" spans="1:13" ht="19.899999999999999" customHeight="1" outlineLevel="1">
      <c r="A28" s="14"/>
      <c r="B28" s="20" t="s">
        <v>122</v>
      </c>
      <c r="C28" s="15"/>
      <c r="D28" s="16"/>
      <c r="E28" s="17"/>
      <c r="F28" s="17"/>
      <c r="G28" s="18"/>
      <c r="H28" s="21"/>
      <c r="I28" s="18"/>
      <c r="J28" s="17"/>
      <c r="K28" s="18"/>
      <c r="L28" s="18"/>
      <c r="M28" s="18"/>
    </row>
    <row r="29" spans="1:13" ht="19.899999999999999" customHeight="1" outlineLevel="1">
      <c r="A29" s="14"/>
      <c r="B29" s="15" t="s">
        <v>151</v>
      </c>
      <c r="C29" s="15" t="s">
        <v>615</v>
      </c>
      <c r="D29" s="16" t="s">
        <v>152</v>
      </c>
      <c r="E29" s="17">
        <f>+ROUND(SUM('04 schedule (NC)'!F7:F19)/3,0)</f>
        <v>4</v>
      </c>
      <c r="F29" s="17"/>
      <c r="G29" s="18"/>
      <c r="H29" s="21"/>
      <c r="I29" s="18"/>
      <c r="J29" s="17">
        <f>+E29</f>
        <v>4</v>
      </c>
      <c r="K29" s="18">
        <v>2500000</v>
      </c>
      <c r="L29" s="18">
        <f>+'01 .PAKT - (Chưa làm)'!C47</f>
        <v>7</v>
      </c>
      <c r="M29" s="18">
        <f>L29*K29*J29</f>
        <v>70000000</v>
      </c>
    </row>
    <row r="30" spans="1:13" ht="19.899999999999999" customHeight="1" outlineLevel="1">
      <c r="A30" s="14"/>
      <c r="B30" s="20" t="s">
        <v>124</v>
      </c>
      <c r="C30" s="15"/>
      <c r="D30" s="16"/>
      <c r="E30" s="17"/>
      <c r="F30" s="17"/>
      <c r="G30" s="18"/>
      <c r="H30" s="21"/>
      <c r="I30" s="18"/>
      <c r="J30" s="17"/>
      <c r="K30" s="18"/>
      <c r="L30" s="18"/>
      <c r="M30" s="18"/>
    </row>
    <row r="31" spans="1:13" ht="19.899999999999999" customHeight="1" outlineLevel="1">
      <c r="A31" s="14"/>
      <c r="B31" s="15" t="s">
        <v>125</v>
      </c>
      <c r="C31" s="15"/>
      <c r="D31" s="16" t="s">
        <v>15</v>
      </c>
      <c r="E31" s="17"/>
      <c r="F31" s="17"/>
      <c r="G31" s="18"/>
      <c r="H31" s="21"/>
      <c r="I31" s="18"/>
      <c r="J31" s="17"/>
      <c r="K31" s="18"/>
      <c r="L31" s="18"/>
      <c r="M31" s="18"/>
    </row>
    <row r="32" spans="1:13" ht="19.899999999999999" customHeight="1" outlineLevel="1">
      <c r="A32" s="14"/>
      <c r="B32" s="15" t="s">
        <v>126</v>
      </c>
      <c r="C32" s="15"/>
      <c r="D32" s="16" t="s">
        <v>55</v>
      </c>
      <c r="E32" s="17"/>
      <c r="F32" s="17"/>
      <c r="G32" s="18"/>
      <c r="H32" s="21"/>
      <c r="I32" s="18"/>
      <c r="J32" s="17"/>
      <c r="K32" s="18"/>
      <c r="L32" s="18"/>
      <c r="M32" s="18"/>
    </row>
    <row r="33" spans="1:13" ht="19.899999999999999" customHeight="1" outlineLevel="1">
      <c r="A33" s="14"/>
      <c r="B33" s="15" t="s">
        <v>153</v>
      </c>
      <c r="C33" s="15" t="s">
        <v>154</v>
      </c>
      <c r="D33" s="16" t="s">
        <v>15</v>
      </c>
      <c r="E33" s="17"/>
      <c r="F33" s="36"/>
      <c r="G33" s="37"/>
      <c r="H33" s="43"/>
      <c r="I33" s="37"/>
      <c r="J33" s="36"/>
      <c r="K33" s="37"/>
      <c r="L33" s="37"/>
      <c r="M33" s="18">
        <f>J33*K33</f>
        <v>0</v>
      </c>
    </row>
    <row r="34" spans="1:13" ht="19.899999999999999" customHeight="1" outlineLevel="1">
      <c r="A34" s="14"/>
      <c r="B34" s="15" t="s">
        <v>128</v>
      </c>
      <c r="C34" s="15"/>
      <c r="D34" s="16" t="s">
        <v>15</v>
      </c>
      <c r="E34" s="17"/>
      <c r="F34" s="17"/>
      <c r="G34" s="18"/>
      <c r="H34" s="21"/>
      <c r="I34" s="18"/>
      <c r="J34" s="17"/>
      <c r="K34" s="18"/>
      <c r="L34" s="18"/>
      <c r="M34" s="18"/>
    </row>
    <row r="35" spans="1:13" ht="19.899999999999999" customHeight="1" outlineLevel="1">
      <c r="A35" s="14"/>
      <c r="B35" s="15" t="s">
        <v>129</v>
      </c>
      <c r="C35" s="15"/>
      <c r="D35" s="16" t="s">
        <v>15</v>
      </c>
      <c r="E35" s="17"/>
      <c r="F35" s="17"/>
      <c r="G35" s="18"/>
      <c r="H35" s="21"/>
      <c r="I35" s="18"/>
      <c r="J35" s="17"/>
      <c r="K35" s="18"/>
      <c r="L35" s="18"/>
      <c r="M35" s="18"/>
    </row>
    <row r="36" spans="1:13" ht="19.899999999999999" customHeight="1" outlineLevel="1">
      <c r="A36" s="14"/>
      <c r="B36" s="15" t="s">
        <v>155</v>
      </c>
      <c r="C36" s="15" t="s">
        <v>131</v>
      </c>
      <c r="D36" s="16" t="s">
        <v>15</v>
      </c>
      <c r="E36" s="17"/>
      <c r="F36" s="17"/>
      <c r="G36" s="18"/>
      <c r="H36" s="21"/>
      <c r="I36" s="18"/>
      <c r="J36" s="17"/>
      <c r="K36" s="18"/>
      <c r="L36" s="18"/>
      <c r="M36" s="18"/>
    </row>
    <row r="37" spans="1:13" ht="19.899999999999999" customHeight="1" outlineLevel="1">
      <c r="A37" s="14"/>
      <c r="B37" s="15" t="s">
        <v>156</v>
      </c>
      <c r="C37" s="15"/>
      <c r="D37" s="16" t="s">
        <v>19</v>
      </c>
      <c r="E37" s="17"/>
      <c r="F37" s="17"/>
      <c r="G37" s="18"/>
      <c r="H37" s="21"/>
      <c r="I37" s="18"/>
      <c r="J37" s="17"/>
      <c r="K37" s="18"/>
      <c r="L37" s="18"/>
      <c r="M37" s="18"/>
    </row>
    <row r="38" spans="1:13" ht="19.899999999999999" customHeight="1" outlineLevel="1">
      <c r="A38" s="14"/>
      <c r="B38" s="15" t="s">
        <v>133</v>
      </c>
      <c r="C38" s="15"/>
      <c r="D38" s="16" t="s">
        <v>134</v>
      </c>
      <c r="E38" s="17"/>
      <c r="F38" s="17"/>
      <c r="G38" s="18"/>
      <c r="H38" s="21"/>
      <c r="I38" s="18"/>
      <c r="J38" s="17"/>
      <c r="K38" s="18"/>
      <c r="L38" s="18"/>
      <c r="M38" s="18"/>
    </row>
    <row r="39" spans="1:13" ht="19.899999999999999" customHeight="1" outlineLevel="1">
      <c r="A39" s="14"/>
      <c r="B39" s="15" t="s">
        <v>135</v>
      </c>
      <c r="C39" s="15"/>
      <c r="D39" s="16" t="s">
        <v>26</v>
      </c>
      <c r="E39" s="17"/>
      <c r="F39" s="17"/>
      <c r="G39" s="18"/>
      <c r="H39" s="21"/>
      <c r="I39" s="18"/>
      <c r="J39" s="17"/>
      <c r="K39" s="18"/>
      <c r="L39" s="18"/>
      <c r="M39" s="18"/>
    </row>
    <row r="40" spans="1:13" ht="19.899999999999999" customHeight="1" outlineLevel="1">
      <c r="A40" s="14"/>
      <c r="B40" s="15" t="s">
        <v>136</v>
      </c>
      <c r="C40" s="15"/>
      <c r="D40" s="16" t="s">
        <v>26</v>
      </c>
      <c r="E40" s="17"/>
      <c r="F40" s="17"/>
      <c r="G40" s="18"/>
      <c r="H40" s="21"/>
      <c r="I40" s="18"/>
      <c r="J40" s="17"/>
      <c r="K40" s="18"/>
      <c r="L40" s="18"/>
      <c r="M40" s="18"/>
    </row>
    <row r="41" spans="1:13" ht="19.899999999999999" customHeight="1" outlineLevel="1">
      <c r="A41" s="14"/>
      <c r="B41" s="15" t="s">
        <v>137</v>
      </c>
      <c r="C41" s="15" t="s">
        <v>138</v>
      </c>
      <c r="D41" s="16" t="s">
        <v>19</v>
      </c>
      <c r="E41" s="17"/>
      <c r="F41" s="17"/>
      <c r="G41" s="18"/>
      <c r="H41" s="21"/>
      <c r="I41" s="18">
        <f t="shared" ref="I41:I43" si="0">H41*G41*F41</f>
        <v>0</v>
      </c>
      <c r="J41" s="17"/>
      <c r="K41" s="18"/>
      <c r="L41" s="18"/>
      <c r="M41" s="18">
        <f t="shared" ref="M41:M43" si="1">L41*K41*J41</f>
        <v>0</v>
      </c>
    </row>
    <row r="42" spans="1:13" ht="19.899999999999999" customHeight="1" outlineLevel="1">
      <c r="A42" s="14"/>
      <c r="B42" s="15" t="s">
        <v>139</v>
      </c>
      <c r="C42" s="15"/>
      <c r="D42" s="16" t="s">
        <v>26</v>
      </c>
      <c r="E42" s="17"/>
      <c r="F42" s="17"/>
      <c r="G42" s="18"/>
      <c r="H42" s="21"/>
      <c r="I42" s="18">
        <f t="shared" si="0"/>
        <v>0</v>
      </c>
      <c r="J42" s="17"/>
      <c r="K42" s="18"/>
      <c r="L42" s="18"/>
      <c r="M42" s="18">
        <f t="shared" si="1"/>
        <v>0</v>
      </c>
    </row>
    <row r="43" spans="1:13" ht="19.899999999999999" customHeight="1" outlineLevel="1">
      <c r="A43" s="14"/>
      <c r="B43" s="15" t="s">
        <v>140</v>
      </c>
      <c r="C43" s="15" t="s">
        <v>141</v>
      </c>
      <c r="D43" s="16" t="s">
        <v>15</v>
      </c>
      <c r="E43" s="17"/>
      <c r="F43" s="17"/>
      <c r="G43" s="18"/>
      <c r="H43" s="21"/>
      <c r="I43" s="18">
        <f t="shared" si="0"/>
        <v>0</v>
      </c>
      <c r="J43" s="17"/>
      <c r="K43" s="18"/>
      <c r="L43" s="18"/>
      <c r="M43" s="18">
        <f t="shared" si="1"/>
        <v>0</v>
      </c>
    </row>
    <row r="44" spans="1:13" ht="19.899999999999999" customHeight="1" outlineLevel="1">
      <c r="A44" s="14"/>
      <c r="B44" s="15" t="s">
        <v>142</v>
      </c>
      <c r="C44" s="15"/>
      <c r="D44" s="16"/>
      <c r="E44" s="17"/>
      <c r="F44" s="17"/>
      <c r="G44" s="18"/>
      <c r="H44" s="21"/>
      <c r="I44" s="18"/>
      <c r="J44" s="17"/>
      <c r="K44" s="18"/>
      <c r="L44" s="18"/>
      <c r="M44" s="18"/>
    </row>
    <row r="45" spans="1:13" ht="19.899999999999999" customHeight="1" outlineLevel="1">
      <c r="A45" s="33"/>
      <c r="B45" s="15" t="s">
        <v>143</v>
      </c>
      <c r="C45" s="34"/>
      <c r="D45" s="35"/>
      <c r="E45" s="36"/>
      <c r="F45" s="36"/>
      <c r="G45" s="37"/>
      <c r="H45" s="38"/>
      <c r="I45" s="37"/>
      <c r="J45" s="36"/>
      <c r="K45" s="37"/>
      <c r="L45" s="37"/>
      <c r="M45" s="37"/>
    </row>
    <row r="46" spans="1:13" s="26" customFormat="1" ht="33.75" customHeight="1">
      <c r="A46" s="33">
        <v>3</v>
      </c>
      <c r="B46" s="39" t="s">
        <v>157</v>
      </c>
      <c r="C46" s="39"/>
      <c r="D46" s="33"/>
      <c r="E46" s="40"/>
      <c r="F46" s="40"/>
      <c r="G46" s="41"/>
      <c r="H46" s="42"/>
      <c r="I46" s="41">
        <f>+SUM(I47:I68)</f>
        <v>27139000</v>
      </c>
      <c r="J46" s="40"/>
      <c r="K46" s="41"/>
      <c r="L46" s="41"/>
      <c r="M46" s="41"/>
    </row>
    <row r="47" spans="1:13" ht="19.899999999999999" customHeight="1" outlineLevel="1">
      <c r="A47" s="33"/>
      <c r="B47" s="34" t="s">
        <v>158</v>
      </c>
      <c r="C47" s="34"/>
      <c r="D47" s="35" t="s">
        <v>26</v>
      </c>
      <c r="E47" s="36"/>
      <c r="F47" s="36"/>
      <c r="G47" s="37">
        <v>20000000</v>
      </c>
      <c r="H47" s="43">
        <v>0.5</v>
      </c>
      <c r="I47" s="37">
        <f t="shared" ref="I47:I66" si="2">+H47*G47*F47</f>
        <v>0</v>
      </c>
      <c r="J47" s="36"/>
      <c r="K47" s="37"/>
      <c r="L47" s="37"/>
      <c r="M47" s="37"/>
    </row>
    <row r="48" spans="1:13" ht="30" outlineLevel="1">
      <c r="A48" s="33"/>
      <c r="B48" s="34" t="s">
        <v>159</v>
      </c>
      <c r="C48" s="34" t="s">
        <v>160</v>
      </c>
      <c r="D48" s="35" t="s">
        <v>161</v>
      </c>
      <c r="E48" s="36">
        <v>0</v>
      </c>
      <c r="F48" s="36">
        <f>+E48</f>
        <v>0</v>
      </c>
      <c r="G48" s="37">
        <v>940500</v>
      </c>
      <c r="H48" s="43">
        <f>H47</f>
        <v>0.5</v>
      </c>
      <c r="I48" s="37">
        <f t="shared" si="2"/>
        <v>0</v>
      </c>
      <c r="J48" s="36"/>
      <c r="K48" s="37"/>
      <c r="L48" s="37"/>
      <c r="M48" s="37"/>
    </row>
    <row r="49" spans="1:13" ht="19.899999999999999" customHeight="1" outlineLevel="1">
      <c r="A49" s="33"/>
      <c r="B49" s="34" t="s">
        <v>443</v>
      </c>
      <c r="C49" s="34"/>
      <c r="D49" s="35" t="s">
        <v>161</v>
      </c>
      <c r="E49" s="36">
        <v>0</v>
      </c>
      <c r="F49" s="36">
        <f t="shared" ref="F49:F68" si="3">+E49</f>
        <v>0</v>
      </c>
      <c r="G49" s="37">
        <v>2500000</v>
      </c>
      <c r="H49" s="43">
        <f t="shared" ref="H49:H66" si="4">H48</f>
        <v>0.5</v>
      </c>
      <c r="I49" s="37">
        <f t="shared" si="2"/>
        <v>0</v>
      </c>
      <c r="J49" s="36"/>
      <c r="K49" s="37"/>
      <c r="L49" s="37"/>
      <c r="M49" s="37"/>
    </row>
    <row r="50" spans="1:13" ht="19.899999999999999" customHeight="1" outlineLevel="1">
      <c r="A50" s="33"/>
      <c r="B50" s="34" t="s">
        <v>162</v>
      </c>
      <c r="C50" s="34" t="s">
        <v>163</v>
      </c>
      <c r="D50" s="35" t="s">
        <v>161</v>
      </c>
      <c r="E50" s="36">
        <f>+SUM('04 schedule (NC)'!D7:D18)</f>
        <v>8</v>
      </c>
      <c r="F50" s="36">
        <f t="shared" si="3"/>
        <v>8</v>
      </c>
      <c r="G50" s="37">
        <v>1220000</v>
      </c>
      <c r="H50" s="43">
        <f t="shared" si="4"/>
        <v>0.5</v>
      </c>
      <c r="I50" s="37">
        <f t="shared" si="2"/>
        <v>4880000</v>
      </c>
      <c r="J50" s="36"/>
      <c r="K50" s="37"/>
      <c r="L50" s="37"/>
      <c r="M50" s="37"/>
    </row>
    <row r="51" spans="1:13" ht="19.899999999999999" customHeight="1" outlineLevel="1">
      <c r="A51" s="33"/>
      <c r="B51" s="34" t="s">
        <v>164</v>
      </c>
      <c r="C51" s="34" t="s">
        <v>165</v>
      </c>
      <c r="D51" s="35" t="s">
        <v>26</v>
      </c>
      <c r="E51" s="36">
        <v>1</v>
      </c>
      <c r="F51" s="36">
        <f t="shared" si="3"/>
        <v>1</v>
      </c>
      <c r="G51" s="37">
        <v>2000000</v>
      </c>
      <c r="H51" s="43">
        <f t="shared" si="4"/>
        <v>0.5</v>
      </c>
      <c r="I51" s="37">
        <f t="shared" si="2"/>
        <v>1000000</v>
      </c>
      <c r="J51" s="36"/>
      <c r="K51" s="37"/>
      <c r="L51" s="37"/>
      <c r="M51" s="37"/>
    </row>
    <row r="52" spans="1:13" ht="19.899999999999999" customHeight="1" outlineLevel="1">
      <c r="A52" s="33"/>
      <c r="B52" s="34" t="s">
        <v>166</v>
      </c>
      <c r="C52" s="34" t="s">
        <v>167</v>
      </c>
      <c r="D52" s="35" t="s">
        <v>26</v>
      </c>
      <c r="E52" s="36">
        <f>+E50</f>
        <v>8</v>
      </c>
      <c r="F52" s="36">
        <f t="shared" si="3"/>
        <v>8</v>
      </c>
      <c r="G52" s="37">
        <v>450000</v>
      </c>
      <c r="H52" s="43">
        <f t="shared" si="4"/>
        <v>0.5</v>
      </c>
      <c r="I52" s="37">
        <f t="shared" si="2"/>
        <v>1800000</v>
      </c>
      <c r="J52" s="36"/>
      <c r="K52" s="37"/>
      <c r="L52" s="37"/>
      <c r="M52" s="37"/>
    </row>
    <row r="53" spans="1:13" ht="19.899999999999999" customHeight="1" outlineLevel="1">
      <c r="A53" s="33"/>
      <c r="B53" s="34" t="s">
        <v>595</v>
      </c>
      <c r="C53" s="34"/>
      <c r="D53" s="35" t="s">
        <v>26</v>
      </c>
      <c r="E53" s="36">
        <v>0</v>
      </c>
      <c r="F53" s="36">
        <f t="shared" si="3"/>
        <v>0</v>
      </c>
      <c r="G53" s="37">
        <f>5800000/2</f>
        <v>2900000</v>
      </c>
      <c r="H53" s="43">
        <f t="shared" si="4"/>
        <v>0.5</v>
      </c>
      <c r="I53" s="37">
        <f t="shared" si="2"/>
        <v>0</v>
      </c>
      <c r="J53" s="36"/>
      <c r="K53" s="37"/>
      <c r="L53" s="37"/>
      <c r="M53" s="37"/>
    </row>
    <row r="54" spans="1:13" ht="28.9" customHeight="1" outlineLevel="1">
      <c r="A54" s="33"/>
      <c r="B54" s="34" t="s">
        <v>168</v>
      </c>
      <c r="C54" s="34" t="s">
        <v>169</v>
      </c>
      <c r="D54" s="35" t="s">
        <v>26</v>
      </c>
      <c r="E54" s="36"/>
      <c r="F54" s="36">
        <f t="shared" si="3"/>
        <v>0</v>
      </c>
      <c r="G54" s="37">
        <v>540000</v>
      </c>
      <c r="H54" s="43">
        <f t="shared" si="4"/>
        <v>0.5</v>
      </c>
      <c r="I54" s="37">
        <f t="shared" si="2"/>
        <v>0</v>
      </c>
      <c r="J54" s="36"/>
      <c r="K54" s="37"/>
      <c r="L54" s="37"/>
      <c r="M54" s="37"/>
    </row>
    <row r="55" spans="1:13" ht="28.9" customHeight="1" outlineLevel="1">
      <c r="A55" s="33"/>
      <c r="B55" s="34" t="s">
        <v>170</v>
      </c>
      <c r="C55" s="34" t="s">
        <v>169</v>
      </c>
      <c r="D55" s="35" t="s">
        <v>26</v>
      </c>
      <c r="E55" s="36">
        <v>1</v>
      </c>
      <c r="F55" s="36">
        <f t="shared" si="3"/>
        <v>1</v>
      </c>
      <c r="G55" s="37">
        <v>540000</v>
      </c>
      <c r="H55" s="43">
        <f t="shared" si="4"/>
        <v>0.5</v>
      </c>
      <c r="I55" s="37">
        <f t="shared" si="2"/>
        <v>270000</v>
      </c>
      <c r="J55" s="36"/>
      <c r="K55" s="37"/>
      <c r="L55" s="37"/>
      <c r="M55" s="37"/>
    </row>
    <row r="56" spans="1:13" ht="31.5" customHeight="1" outlineLevel="1">
      <c r="A56" s="33"/>
      <c r="B56" s="34" t="s">
        <v>171</v>
      </c>
      <c r="C56" s="34" t="s">
        <v>172</v>
      </c>
      <c r="D56" s="35" t="s">
        <v>26</v>
      </c>
      <c r="E56" s="36">
        <v>2</v>
      </c>
      <c r="F56" s="36">
        <f t="shared" si="3"/>
        <v>2</v>
      </c>
      <c r="G56" s="37">
        <v>2554000</v>
      </c>
      <c r="H56" s="43">
        <f t="shared" si="4"/>
        <v>0.5</v>
      </c>
      <c r="I56" s="37">
        <f t="shared" si="2"/>
        <v>2554000</v>
      </c>
      <c r="J56" s="36"/>
      <c r="K56" s="37"/>
      <c r="L56" s="37"/>
      <c r="M56" s="37"/>
    </row>
    <row r="57" spans="1:13" ht="19.899999999999999" customHeight="1" outlineLevel="1">
      <c r="A57" s="33"/>
      <c r="B57" s="34" t="s">
        <v>173</v>
      </c>
      <c r="C57" s="34" t="s">
        <v>174</v>
      </c>
      <c r="D57" s="35" t="s">
        <v>26</v>
      </c>
      <c r="E57" s="36">
        <v>2</v>
      </c>
      <c r="F57" s="36">
        <f t="shared" si="3"/>
        <v>2</v>
      </c>
      <c r="G57" s="37">
        <v>3500000</v>
      </c>
      <c r="H57" s="43">
        <f t="shared" si="4"/>
        <v>0.5</v>
      </c>
      <c r="I57" s="37">
        <f t="shared" si="2"/>
        <v>3500000</v>
      </c>
      <c r="J57" s="36"/>
      <c r="K57" s="37"/>
      <c r="L57" s="37"/>
      <c r="M57" s="37"/>
    </row>
    <row r="58" spans="1:13" ht="19.899999999999999" customHeight="1" outlineLevel="1">
      <c r="A58" s="33"/>
      <c r="B58" s="34" t="s">
        <v>175</v>
      </c>
      <c r="C58" s="34"/>
      <c r="D58" s="35" t="s">
        <v>26</v>
      </c>
      <c r="E58" s="36"/>
      <c r="F58" s="36">
        <f t="shared" si="3"/>
        <v>0</v>
      </c>
      <c r="G58" s="37">
        <v>2000000</v>
      </c>
      <c r="H58" s="43">
        <f t="shared" si="4"/>
        <v>0.5</v>
      </c>
      <c r="I58" s="37">
        <f t="shared" si="2"/>
        <v>0</v>
      </c>
      <c r="J58" s="36"/>
      <c r="K58" s="37"/>
      <c r="L58" s="37"/>
      <c r="M58" s="37"/>
    </row>
    <row r="59" spans="1:13" ht="19.899999999999999" customHeight="1" outlineLevel="1">
      <c r="A59" s="33"/>
      <c r="B59" s="34" t="s">
        <v>176</v>
      </c>
      <c r="C59" s="34"/>
      <c r="D59" s="35" t="s">
        <v>26</v>
      </c>
      <c r="E59" s="36"/>
      <c r="F59" s="36">
        <f t="shared" si="3"/>
        <v>0</v>
      </c>
      <c r="G59" s="37">
        <v>10500000</v>
      </c>
      <c r="H59" s="43">
        <f t="shared" si="4"/>
        <v>0.5</v>
      </c>
      <c r="I59" s="37">
        <f t="shared" si="2"/>
        <v>0</v>
      </c>
      <c r="J59" s="36"/>
      <c r="K59" s="37"/>
      <c r="L59" s="37"/>
      <c r="M59" s="37"/>
    </row>
    <row r="60" spans="1:13" ht="19.899999999999999" customHeight="1" outlineLevel="1">
      <c r="A60" s="33"/>
      <c r="B60" s="34" t="s">
        <v>177</v>
      </c>
      <c r="C60" s="34" t="s">
        <v>178</v>
      </c>
      <c r="D60" s="35" t="s">
        <v>26</v>
      </c>
      <c r="E60" s="36">
        <v>1</v>
      </c>
      <c r="F60" s="36">
        <f t="shared" si="3"/>
        <v>1</v>
      </c>
      <c r="G60" s="37">
        <v>2230000</v>
      </c>
      <c r="H60" s="43">
        <f t="shared" si="4"/>
        <v>0.5</v>
      </c>
      <c r="I60" s="37">
        <f t="shared" si="2"/>
        <v>1115000</v>
      </c>
      <c r="J60" s="36"/>
      <c r="K60" s="37"/>
      <c r="L60" s="37"/>
      <c r="M60" s="37"/>
    </row>
    <row r="61" spans="1:13" ht="19.899999999999999" customHeight="1" outlineLevel="1">
      <c r="A61" s="33"/>
      <c r="B61" s="34" t="s">
        <v>179</v>
      </c>
      <c r="C61" s="34" t="s">
        <v>180</v>
      </c>
      <c r="D61" s="35" t="s">
        <v>26</v>
      </c>
      <c r="E61" s="36"/>
      <c r="F61" s="36">
        <f t="shared" si="3"/>
        <v>0</v>
      </c>
      <c r="G61" s="37">
        <v>3890000</v>
      </c>
      <c r="H61" s="43">
        <f t="shared" si="4"/>
        <v>0.5</v>
      </c>
      <c r="I61" s="37">
        <f t="shared" si="2"/>
        <v>0</v>
      </c>
      <c r="J61" s="36"/>
      <c r="K61" s="37"/>
      <c r="L61" s="37"/>
      <c r="M61" s="37"/>
    </row>
    <row r="62" spans="1:13" ht="19.899999999999999" customHeight="1" outlineLevel="1">
      <c r="A62" s="33"/>
      <c r="B62" s="34" t="s">
        <v>181</v>
      </c>
      <c r="C62" s="34"/>
      <c r="D62" s="35" t="s">
        <v>26</v>
      </c>
      <c r="E62" s="36"/>
      <c r="F62" s="36">
        <f t="shared" si="3"/>
        <v>0</v>
      </c>
      <c r="G62" s="37">
        <v>13000000</v>
      </c>
      <c r="H62" s="43">
        <f t="shared" si="4"/>
        <v>0.5</v>
      </c>
      <c r="I62" s="37">
        <f t="shared" si="2"/>
        <v>0</v>
      </c>
      <c r="J62" s="36"/>
      <c r="K62" s="37"/>
      <c r="L62" s="37"/>
      <c r="M62" s="37"/>
    </row>
    <row r="63" spans="1:13" ht="19.899999999999999" customHeight="1" outlineLevel="1">
      <c r="A63" s="33"/>
      <c r="B63" s="34" t="s">
        <v>182</v>
      </c>
      <c r="C63" s="34" t="s">
        <v>585</v>
      </c>
      <c r="D63" s="35" t="s">
        <v>26</v>
      </c>
      <c r="E63" s="36"/>
      <c r="F63" s="36">
        <f t="shared" si="3"/>
        <v>0</v>
      </c>
      <c r="G63" s="37">
        <v>2600000</v>
      </c>
      <c r="H63" s="43">
        <f t="shared" si="4"/>
        <v>0.5</v>
      </c>
      <c r="I63" s="37">
        <f t="shared" si="2"/>
        <v>0</v>
      </c>
      <c r="J63" s="36"/>
      <c r="K63" s="37"/>
      <c r="L63" s="37"/>
      <c r="M63" s="37"/>
    </row>
    <row r="64" spans="1:13" ht="19.899999999999999" customHeight="1" outlineLevel="1">
      <c r="A64" s="33"/>
      <c r="B64" s="34" t="s">
        <v>183</v>
      </c>
      <c r="C64" s="34" t="s">
        <v>184</v>
      </c>
      <c r="D64" s="35" t="s">
        <v>26</v>
      </c>
      <c r="E64" s="36">
        <v>1</v>
      </c>
      <c r="F64" s="36">
        <f t="shared" si="3"/>
        <v>1</v>
      </c>
      <c r="G64" s="37">
        <v>50000000</v>
      </c>
      <c r="H64" s="43">
        <v>0.2</v>
      </c>
      <c r="I64" s="37">
        <f t="shared" si="2"/>
        <v>10000000</v>
      </c>
      <c r="J64" s="36"/>
      <c r="K64" s="37"/>
      <c r="L64" s="37"/>
      <c r="M64" s="37"/>
    </row>
    <row r="65" spans="1:13" ht="19.899999999999999" customHeight="1" outlineLevel="1">
      <c r="A65" s="33"/>
      <c r="B65" s="34" t="s">
        <v>185</v>
      </c>
      <c r="C65" s="34" t="s">
        <v>186</v>
      </c>
      <c r="D65" s="35" t="s">
        <v>26</v>
      </c>
      <c r="E65" s="36">
        <v>0</v>
      </c>
      <c r="F65" s="36">
        <f t="shared" si="3"/>
        <v>0</v>
      </c>
      <c r="G65" s="37">
        <v>1315000</v>
      </c>
      <c r="H65" s="43">
        <f t="shared" si="4"/>
        <v>0.2</v>
      </c>
      <c r="I65" s="37">
        <f t="shared" si="2"/>
        <v>0</v>
      </c>
      <c r="J65" s="36"/>
      <c r="K65" s="37"/>
      <c r="L65" s="37"/>
      <c r="M65" s="37"/>
    </row>
    <row r="66" spans="1:13" ht="19.899999999999999" customHeight="1" outlineLevel="1">
      <c r="A66" s="33"/>
      <c r="B66" s="34" t="s">
        <v>187</v>
      </c>
      <c r="C66" s="34" t="s">
        <v>188</v>
      </c>
      <c r="D66" s="35" t="s">
        <v>26</v>
      </c>
      <c r="E66" s="36">
        <f>+E52/2</f>
        <v>4</v>
      </c>
      <c r="F66" s="36">
        <f t="shared" si="3"/>
        <v>4</v>
      </c>
      <c r="G66" s="37">
        <v>650000</v>
      </c>
      <c r="H66" s="43">
        <f t="shared" si="4"/>
        <v>0.2</v>
      </c>
      <c r="I66" s="37">
        <f t="shared" si="2"/>
        <v>520000</v>
      </c>
      <c r="J66" s="36"/>
      <c r="K66" s="37"/>
      <c r="L66" s="37"/>
      <c r="M66" s="37"/>
    </row>
    <row r="67" spans="1:13" ht="19.899999999999999" customHeight="1" outlineLevel="1">
      <c r="A67" s="408"/>
      <c r="B67" s="409" t="s">
        <v>596</v>
      </c>
      <c r="C67" s="409" t="s">
        <v>597</v>
      </c>
      <c r="D67" s="35" t="s">
        <v>26</v>
      </c>
      <c r="E67" s="36">
        <v>1</v>
      </c>
      <c r="F67" s="36">
        <f t="shared" ref="F67" si="5">+E67</f>
        <v>1</v>
      </c>
      <c r="G67" s="37">
        <v>500000</v>
      </c>
      <c r="H67" s="43">
        <v>1</v>
      </c>
      <c r="I67" s="37">
        <f t="shared" ref="I67" si="6">+H67*G67*F67</f>
        <v>500000</v>
      </c>
      <c r="J67" s="410"/>
      <c r="K67" s="411"/>
      <c r="L67" s="411"/>
      <c r="M67" s="411"/>
    </row>
    <row r="68" spans="1:13" ht="19.899999999999999" customHeight="1" outlineLevel="1">
      <c r="A68" s="33"/>
      <c r="B68" s="34" t="s">
        <v>189</v>
      </c>
      <c r="C68" s="34"/>
      <c r="D68" s="35" t="s">
        <v>190</v>
      </c>
      <c r="E68" s="36">
        <v>1</v>
      </c>
      <c r="F68" s="36">
        <f t="shared" si="3"/>
        <v>1</v>
      </c>
      <c r="G68" s="37">
        <v>1000000</v>
      </c>
      <c r="H68" s="43">
        <v>1</v>
      </c>
      <c r="I68" s="37">
        <f>+H68*G68*F68</f>
        <v>1000000</v>
      </c>
      <c r="J68" s="36"/>
      <c r="K68" s="37"/>
      <c r="L68" s="37"/>
      <c r="M68" s="37"/>
    </row>
    <row r="69" spans="1:13" s="26" customFormat="1" ht="19.899999999999999" customHeight="1">
      <c r="A69" s="33">
        <v>4</v>
      </c>
      <c r="B69" s="39" t="s">
        <v>191</v>
      </c>
      <c r="C69" s="39"/>
      <c r="D69" s="33"/>
      <c r="E69" s="40"/>
      <c r="F69" s="40"/>
      <c r="G69" s="41"/>
      <c r="H69" s="42"/>
      <c r="I69" s="41">
        <f>+SUM(I70:I86)</f>
        <v>86345000</v>
      </c>
      <c r="J69" s="40"/>
      <c r="K69" s="41"/>
      <c r="L69" s="41"/>
      <c r="M69" s="41"/>
    </row>
    <row r="70" spans="1:13" ht="31.5" customHeight="1" outlineLevel="1">
      <c r="A70" s="33"/>
      <c r="B70" s="34" t="s">
        <v>192</v>
      </c>
      <c r="C70" s="34"/>
      <c r="D70" s="35" t="s">
        <v>193</v>
      </c>
      <c r="E70" s="36">
        <v>1</v>
      </c>
      <c r="F70" s="36">
        <f t="shared" ref="F70:F85" si="7">+E70</f>
        <v>1</v>
      </c>
      <c r="G70" s="37">
        <v>7000000</v>
      </c>
      <c r="H70" s="43">
        <v>1</v>
      </c>
      <c r="I70" s="37">
        <f>H70*G70*F70</f>
        <v>7000000</v>
      </c>
      <c r="J70" s="36"/>
      <c r="K70" s="37"/>
      <c r="L70" s="37"/>
      <c r="M70" s="37"/>
    </row>
    <row r="71" spans="1:13" ht="38.25" customHeight="1" outlineLevel="1">
      <c r="A71" s="33"/>
      <c r="B71" s="34" t="s">
        <v>194</v>
      </c>
      <c r="C71" s="34" t="s">
        <v>195</v>
      </c>
      <c r="D71" s="35" t="s">
        <v>26</v>
      </c>
      <c r="E71" s="36">
        <f>+E50+E49</f>
        <v>8</v>
      </c>
      <c r="F71" s="36">
        <f t="shared" si="7"/>
        <v>8</v>
      </c>
      <c r="G71" s="37">
        <v>8800000</v>
      </c>
      <c r="H71" s="43">
        <v>0.3</v>
      </c>
      <c r="I71" s="37">
        <f t="shared" ref="I71:I85" si="8">+H71*G71*F71</f>
        <v>21120000</v>
      </c>
      <c r="J71" s="36"/>
      <c r="K71" s="37"/>
      <c r="L71" s="37"/>
      <c r="M71" s="37"/>
    </row>
    <row r="72" spans="1:13" ht="37.5" customHeight="1" outlineLevel="1">
      <c r="A72" s="33"/>
      <c r="B72" s="34" t="s">
        <v>196</v>
      </c>
      <c r="C72" s="34" t="s">
        <v>197</v>
      </c>
      <c r="D72" s="35" t="s">
        <v>26</v>
      </c>
      <c r="E72" s="36"/>
      <c r="F72" s="36">
        <f t="shared" si="7"/>
        <v>0</v>
      </c>
      <c r="G72" s="37">
        <v>12990000</v>
      </c>
      <c r="H72" s="43">
        <v>0.3</v>
      </c>
      <c r="I72" s="37">
        <f t="shared" si="8"/>
        <v>0</v>
      </c>
      <c r="J72" s="36"/>
      <c r="K72" s="37"/>
      <c r="L72" s="37"/>
      <c r="M72" s="37"/>
    </row>
    <row r="73" spans="1:13" ht="46.5" customHeight="1" outlineLevel="1">
      <c r="A73" s="33"/>
      <c r="B73" s="34" t="s">
        <v>198</v>
      </c>
      <c r="C73" s="34" t="s">
        <v>199</v>
      </c>
      <c r="D73" s="35" t="s">
        <v>26</v>
      </c>
      <c r="E73" s="36">
        <v>1</v>
      </c>
      <c r="F73" s="36">
        <f t="shared" si="7"/>
        <v>1</v>
      </c>
      <c r="G73" s="37">
        <v>3200000</v>
      </c>
      <c r="H73" s="43">
        <v>0.3</v>
      </c>
      <c r="I73" s="37">
        <f t="shared" si="8"/>
        <v>960000</v>
      </c>
      <c r="J73" s="36"/>
      <c r="K73" s="37"/>
      <c r="L73" s="37"/>
      <c r="M73" s="37"/>
    </row>
    <row r="74" spans="1:13" ht="29.25" customHeight="1" outlineLevel="1">
      <c r="A74" s="33"/>
      <c r="B74" s="34" t="s">
        <v>200</v>
      </c>
      <c r="C74" s="34"/>
      <c r="D74" s="35" t="s">
        <v>26</v>
      </c>
      <c r="E74" s="36">
        <v>2</v>
      </c>
      <c r="F74" s="36">
        <f t="shared" si="7"/>
        <v>2</v>
      </c>
      <c r="G74" s="37">
        <v>1000000</v>
      </c>
      <c r="H74" s="43">
        <v>1</v>
      </c>
      <c r="I74" s="37">
        <f t="shared" si="8"/>
        <v>2000000</v>
      </c>
      <c r="J74" s="36"/>
      <c r="K74" s="37"/>
      <c r="L74" s="37"/>
      <c r="M74" s="37"/>
    </row>
    <row r="75" spans="1:13" ht="28.5" customHeight="1" outlineLevel="1">
      <c r="A75" s="33"/>
      <c r="B75" s="34" t="s">
        <v>201</v>
      </c>
      <c r="C75" s="34"/>
      <c r="D75" s="35" t="s">
        <v>26</v>
      </c>
      <c r="E75" s="36">
        <f>+'04 schedule (NC)'!D16*2</f>
        <v>8</v>
      </c>
      <c r="F75" s="36">
        <f t="shared" si="7"/>
        <v>8</v>
      </c>
      <c r="G75" s="37">
        <v>120000</v>
      </c>
      <c r="H75" s="43">
        <v>1</v>
      </c>
      <c r="I75" s="37">
        <f t="shared" si="8"/>
        <v>960000</v>
      </c>
      <c r="J75" s="36"/>
      <c r="K75" s="37"/>
      <c r="L75" s="37"/>
      <c r="M75" s="37"/>
    </row>
    <row r="76" spans="1:13" ht="30.75" customHeight="1" outlineLevel="1">
      <c r="A76" s="33"/>
      <c r="B76" s="34" t="s">
        <v>444</v>
      </c>
      <c r="C76" s="34"/>
      <c r="D76" s="35" t="s">
        <v>26</v>
      </c>
      <c r="E76" s="36">
        <f>+SUM('04 schedule (NC)'!D7:D19)*2</f>
        <v>18</v>
      </c>
      <c r="F76" s="36">
        <f t="shared" si="7"/>
        <v>18</v>
      </c>
      <c r="G76" s="37">
        <v>650000</v>
      </c>
      <c r="H76" s="43">
        <v>1</v>
      </c>
      <c r="I76" s="37">
        <f t="shared" si="8"/>
        <v>11700000</v>
      </c>
      <c r="J76" s="36"/>
      <c r="K76" s="37"/>
      <c r="L76" s="37"/>
      <c r="M76" s="37"/>
    </row>
    <row r="77" spans="1:13" ht="19.899999999999999" customHeight="1" outlineLevel="1">
      <c r="A77" s="33"/>
      <c r="B77" s="34" t="s">
        <v>38</v>
      </c>
      <c r="C77" s="34"/>
      <c r="D77" s="35" t="s">
        <v>26</v>
      </c>
      <c r="E77" s="36">
        <f>+E76/2</f>
        <v>9</v>
      </c>
      <c r="F77" s="36">
        <f t="shared" si="7"/>
        <v>9</v>
      </c>
      <c r="G77" s="37">
        <v>400000</v>
      </c>
      <c r="H77" s="43">
        <v>1</v>
      </c>
      <c r="I77" s="37">
        <f t="shared" si="8"/>
        <v>3600000</v>
      </c>
      <c r="J77" s="36"/>
      <c r="K77" s="37"/>
      <c r="L77" s="37"/>
      <c r="M77" s="37"/>
    </row>
    <row r="78" spans="1:13" ht="30" customHeight="1" outlineLevel="1">
      <c r="A78" s="33"/>
      <c r="B78" s="34" t="s">
        <v>202</v>
      </c>
      <c r="C78" s="34" t="s">
        <v>203</v>
      </c>
      <c r="D78" s="35" t="s">
        <v>26</v>
      </c>
      <c r="E78" s="36">
        <f>+E77</f>
        <v>9</v>
      </c>
      <c r="F78" s="36">
        <f t="shared" si="7"/>
        <v>9</v>
      </c>
      <c r="G78" s="37">
        <v>65000</v>
      </c>
      <c r="H78" s="43">
        <v>1</v>
      </c>
      <c r="I78" s="37">
        <f t="shared" si="8"/>
        <v>585000</v>
      </c>
      <c r="J78" s="36"/>
      <c r="K78" s="37"/>
      <c r="L78" s="37"/>
      <c r="M78" s="37"/>
    </row>
    <row r="79" spans="1:13" ht="19.899999999999999" customHeight="1" outlineLevel="1">
      <c r="A79" s="33"/>
      <c r="B79" s="34" t="s">
        <v>204</v>
      </c>
      <c r="C79" s="34"/>
      <c r="D79" s="35" t="s">
        <v>26</v>
      </c>
      <c r="E79" s="36">
        <f>+E76</f>
        <v>18</v>
      </c>
      <c r="F79" s="36">
        <f t="shared" si="7"/>
        <v>18</v>
      </c>
      <c r="G79" s="37">
        <v>120000</v>
      </c>
      <c r="H79" s="43">
        <v>1</v>
      </c>
      <c r="I79" s="37">
        <f t="shared" si="8"/>
        <v>2160000</v>
      </c>
      <c r="J79" s="36"/>
      <c r="K79" s="37"/>
      <c r="L79" s="37"/>
      <c r="M79" s="37"/>
    </row>
    <row r="80" spans="1:13" ht="19.899999999999999" customHeight="1" outlineLevel="1">
      <c r="A80" s="33"/>
      <c r="B80" s="34" t="s">
        <v>36</v>
      </c>
      <c r="C80" s="34" t="s">
        <v>205</v>
      </c>
      <c r="D80" s="35" t="s">
        <v>26</v>
      </c>
      <c r="E80" s="36">
        <f>+E76</f>
        <v>18</v>
      </c>
      <c r="F80" s="36">
        <f t="shared" si="7"/>
        <v>18</v>
      </c>
      <c r="G80" s="37">
        <v>285000</v>
      </c>
      <c r="H80" s="43">
        <v>1</v>
      </c>
      <c r="I80" s="37">
        <f t="shared" si="8"/>
        <v>5130000</v>
      </c>
      <c r="J80" s="36"/>
      <c r="K80" s="37"/>
      <c r="L80" s="37"/>
      <c r="M80" s="37"/>
    </row>
    <row r="81" spans="1:13" ht="19.899999999999999" customHeight="1" outlineLevel="1">
      <c r="A81" s="33"/>
      <c r="B81" s="34" t="s">
        <v>206</v>
      </c>
      <c r="C81" s="34"/>
      <c r="D81" s="35" t="s">
        <v>26</v>
      </c>
      <c r="E81" s="36">
        <f>+E80</f>
        <v>18</v>
      </c>
      <c r="F81" s="36">
        <f t="shared" si="7"/>
        <v>18</v>
      </c>
      <c r="G81" s="37">
        <v>100000</v>
      </c>
      <c r="H81" s="43">
        <v>1</v>
      </c>
      <c r="I81" s="37">
        <f t="shared" si="8"/>
        <v>1800000</v>
      </c>
      <c r="J81" s="36"/>
      <c r="K81" s="37"/>
      <c r="L81" s="37"/>
      <c r="M81" s="37"/>
    </row>
    <row r="82" spans="1:13" ht="19.899999999999999" customHeight="1" outlineLevel="1">
      <c r="A82" s="33"/>
      <c r="B82" s="34" t="s">
        <v>39</v>
      </c>
      <c r="C82" s="34" t="s">
        <v>207</v>
      </c>
      <c r="D82" s="35" t="s">
        <v>26</v>
      </c>
      <c r="E82" s="36">
        <f>+E81</f>
        <v>18</v>
      </c>
      <c r="F82" s="36">
        <f t="shared" si="7"/>
        <v>18</v>
      </c>
      <c r="G82" s="37">
        <v>35000</v>
      </c>
      <c r="H82" s="43">
        <v>1</v>
      </c>
      <c r="I82" s="37">
        <f t="shared" si="8"/>
        <v>630000</v>
      </c>
      <c r="J82" s="36"/>
      <c r="K82" s="37"/>
      <c r="L82" s="37"/>
      <c r="M82" s="37"/>
    </row>
    <row r="83" spans="1:13" ht="19.899999999999999" customHeight="1" outlineLevel="1">
      <c r="A83" s="33"/>
      <c r="B83" s="34" t="s">
        <v>208</v>
      </c>
      <c r="C83" s="34" t="s">
        <v>209</v>
      </c>
      <c r="D83" s="35" t="s">
        <v>26</v>
      </c>
      <c r="E83" s="36"/>
      <c r="F83" s="36">
        <f t="shared" si="7"/>
        <v>0</v>
      </c>
      <c r="G83" s="37">
        <v>30000</v>
      </c>
      <c r="H83" s="43">
        <v>1</v>
      </c>
      <c r="I83" s="37">
        <f t="shared" si="8"/>
        <v>0</v>
      </c>
      <c r="J83" s="36"/>
      <c r="K83" s="37"/>
      <c r="L83" s="37"/>
      <c r="M83" s="37"/>
    </row>
    <row r="84" spans="1:13" ht="19.899999999999999" customHeight="1" outlineLevel="1">
      <c r="A84" s="33"/>
      <c r="B84" s="34" t="s">
        <v>210</v>
      </c>
      <c r="C84" s="34"/>
      <c r="D84" s="35" t="s">
        <v>26</v>
      </c>
      <c r="E84" s="36">
        <f>+E78</f>
        <v>9</v>
      </c>
      <c r="F84" s="36">
        <f t="shared" si="7"/>
        <v>9</v>
      </c>
      <c r="G84" s="37">
        <v>100000</v>
      </c>
      <c r="H84" s="43">
        <v>1</v>
      </c>
      <c r="I84" s="37">
        <f t="shared" si="8"/>
        <v>900000</v>
      </c>
      <c r="J84" s="36"/>
      <c r="K84" s="37"/>
      <c r="L84" s="37"/>
      <c r="M84" s="37"/>
    </row>
    <row r="85" spans="1:13" ht="15" outlineLevel="1">
      <c r="A85" s="33"/>
      <c r="B85" s="34" t="s">
        <v>211</v>
      </c>
      <c r="C85" s="34" t="s">
        <v>212</v>
      </c>
      <c r="D85" s="35" t="s">
        <v>26</v>
      </c>
      <c r="E85" s="36">
        <v>1</v>
      </c>
      <c r="F85" s="36">
        <f t="shared" si="7"/>
        <v>1</v>
      </c>
      <c r="G85" s="37">
        <v>9000000</v>
      </c>
      <c r="H85" s="43">
        <v>0.2</v>
      </c>
      <c r="I85" s="37">
        <f t="shared" si="8"/>
        <v>1800000</v>
      </c>
      <c r="J85" s="36"/>
      <c r="K85" s="37"/>
      <c r="L85" s="37"/>
      <c r="M85" s="37"/>
    </row>
    <row r="86" spans="1:13" ht="28.9" customHeight="1" outlineLevel="1">
      <c r="A86" s="33"/>
      <c r="B86" s="34" t="s">
        <v>213</v>
      </c>
      <c r="C86" s="34" t="s">
        <v>445</v>
      </c>
      <c r="D86" s="35" t="s">
        <v>26</v>
      </c>
      <c r="E86" s="36">
        <v>1</v>
      </c>
      <c r="F86" s="36">
        <f>+E86</f>
        <v>1</v>
      </c>
      <c r="G86" s="37">
        <v>130000000</v>
      </c>
      <c r="H86" s="43">
        <v>0.2</v>
      </c>
      <c r="I86" s="37">
        <f>+H86*G86*F86</f>
        <v>26000000</v>
      </c>
      <c r="J86" s="36"/>
      <c r="K86" s="37"/>
      <c r="L86" s="37"/>
      <c r="M86" s="37"/>
    </row>
    <row r="87" spans="1:13" s="26" customFormat="1" ht="34.5" customHeight="1">
      <c r="A87" s="33">
        <v>5</v>
      </c>
      <c r="B87" s="39" t="s">
        <v>214</v>
      </c>
      <c r="C87" s="39"/>
      <c r="D87" s="33"/>
      <c r="E87" s="40"/>
      <c r="F87" s="40"/>
      <c r="G87" s="41"/>
      <c r="H87" s="42"/>
      <c r="I87" s="41"/>
      <c r="J87" s="40"/>
      <c r="K87" s="41"/>
      <c r="L87" s="41"/>
      <c r="M87" s="41"/>
    </row>
    <row r="88" spans="1:13" ht="19.899999999999999" customHeight="1" outlineLevel="1">
      <c r="A88" s="33"/>
      <c r="B88" s="34" t="s">
        <v>215</v>
      </c>
      <c r="C88" s="34"/>
      <c r="D88" s="35" t="s">
        <v>26</v>
      </c>
      <c r="E88" s="36"/>
      <c r="F88" s="36"/>
      <c r="G88" s="37">
        <v>1500000</v>
      </c>
      <c r="H88" s="38"/>
      <c r="I88" s="37"/>
      <c r="J88" s="36"/>
      <c r="K88" s="37"/>
      <c r="L88" s="37"/>
      <c r="M88" s="37"/>
    </row>
    <row r="89" spans="1:13" ht="19.899999999999999" customHeight="1" outlineLevel="1">
      <c r="A89" s="33"/>
      <c r="B89" s="34" t="s">
        <v>216</v>
      </c>
      <c r="C89" s="34"/>
      <c r="D89" s="35" t="s">
        <v>26</v>
      </c>
      <c r="E89" s="36"/>
      <c r="F89" s="36"/>
      <c r="G89" s="37">
        <v>2000000</v>
      </c>
      <c r="H89" s="38"/>
      <c r="I89" s="37"/>
      <c r="J89" s="36"/>
      <c r="K89" s="37"/>
      <c r="L89" s="37"/>
      <c r="M89" s="37"/>
    </row>
    <row r="90" spans="1:13" ht="19.899999999999999" customHeight="1" outlineLevel="1">
      <c r="A90" s="33"/>
      <c r="B90" s="34" t="s">
        <v>217</v>
      </c>
      <c r="C90" s="34"/>
      <c r="D90" s="35" t="s">
        <v>26</v>
      </c>
      <c r="E90" s="36"/>
      <c r="F90" s="36"/>
      <c r="G90" s="37">
        <v>550000</v>
      </c>
      <c r="H90" s="38"/>
      <c r="I90" s="37"/>
      <c r="J90" s="36"/>
      <c r="K90" s="37"/>
      <c r="L90" s="37"/>
      <c r="M90" s="37"/>
    </row>
    <row r="91" spans="1:13" ht="19.899999999999999" customHeight="1" outlineLevel="1">
      <c r="A91" s="33"/>
      <c r="B91" s="34" t="s">
        <v>218</v>
      </c>
      <c r="C91" s="34"/>
      <c r="D91" s="35" t="s">
        <v>26</v>
      </c>
      <c r="E91" s="36"/>
      <c r="F91" s="36"/>
      <c r="G91" s="37">
        <v>2500000</v>
      </c>
      <c r="H91" s="38"/>
      <c r="I91" s="37"/>
      <c r="J91" s="36"/>
      <c r="K91" s="37"/>
      <c r="L91" s="37"/>
      <c r="M91" s="37"/>
    </row>
    <row r="92" spans="1:13" ht="19.899999999999999" customHeight="1" outlineLevel="1">
      <c r="A92" s="33"/>
      <c r="B92" s="34" t="s">
        <v>219</v>
      </c>
      <c r="C92" s="34"/>
      <c r="D92" s="35" t="s">
        <v>26</v>
      </c>
      <c r="E92" s="36"/>
      <c r="F92" s="36"/>
      <c r="G92" s="37">
        <v>14500000</v>
      </c>
      <c r="H92" s="38"/>
      <c r="I92" s="37"/>
      <c r="J92" s="36"/>
      <c r="K92" s="37"/>
      <c r="L92" s="37"/>
      <c r="M92" s="37"/>
    </row>
    <row r="93" spans="1:13" ht="19.899999999999999" customHeight="1" outlineLevel="1">
      <c r="A93" s="33"/>
      <c r="B93" s="34" t="s">
        <v>220</v>
      </c>
      <c r="C93" s="34"/>
      <c r="D93" s="35" t="s">
        <v>26</v>
      </c>
      <c r="E93" s="36"/>
      <c r="F93" s="36"/>
      <c r="G93" s="37">
        <v>3500000</v>
      </c>
      <c r="H93" s="38"/>
      <c r="I93" s="37"/>
      <c r="J93" s="36"/>
      <c r="K93" s="37"/>
      <c r="L93" s="37"/>
      <c r="M93" s="37"/>
    </row>
    <row r="94" spans="1:13" ht="19.899999999999999" customHeight="1" outlineLevel="1">
      <c r="A94" s="33"/>
      <c r="B94" s="34" t="s">
        <v>221</v>
      </c>
      <c r="C94" s="34"/>
      <c r="D94" s="35" t="s">
        <v>26</v>
      </c>
      <c r="E94" s="36"/>
      <c r="F94" s="36"/>
      <c r="G94" s="37">
        <v>500000</v>
      </c>
      <c r="H94" s="38"/>
      <c r="I94" s="37"/>
      <c r="J94" s="36"/>
      <c r="K94" s="37"/>
      <c r="L94" s="37"/>
      <c r="M94" s="37"/>
    </row>
    <row r="95" spans="1:13" ht="19.899999999999999" customHeight="1" outlineLevel="1">
      <c r="A95" s="33"/>
      <c r="B95" s="34" t="s">
        <v>222</v>
      </c>
      <c r="C95" s="34"/>
      <c r="D95" s="35" t="s">
        <v>26</v>
      </c>
      <c r="E95" s="36"/>
      <c r="F95" s="36"/>
      <c r="G95" s="37">
        <v>700000000</v>
      </c>
      <c r="H95" s="43">
        <v>0.1</v>
      </c>
      <c r="I95" s="37"/>
      <c r="J95" s="36"/>
      <c r="K95" s="37">
        <v>25000000</v>
      </c>
      <c r="L95" s="37"/>
      <c r="M95" s="37"/>
    </row>
    <row r="96" spans="1:13" s="170" customFormat="1" ht="19.899999999999999" customHeight="1">
      <c r="A96" s="210">
        <v>6</v>
      </c>
      <c r="B96" s="211" t="s">
        <v>223</v>
      </c>
      <c r="C96" s="211"/>
      <c r="D96" s="210"/>
      <c r="E96" s="212"/>
      <c r="F96" s="212"/>
      <c r="G96" s="213"/>
      <c r="H96" s="214"/>
      <c r="I96" s="213">
        <f>SUM(I97:I115)</f>
        <v>0</v>
      </c>
      <c r="J96" s="212"/>
      <c r="K96" s="213"/>
      <c r="L96" s="213"/>
      <c r="M96" s="213"/>
    </row>
    <row r="97" spans="1:13" ht="19.899999999999999" customHeight="1" outlineLevel="1">
      <c r="A97" s="33"/>
      <c r="B97" s="34" t="s">
        <v>224</v>
      </c>
      <c r="C97" s="34"/>
      <c r="D97" s="35" t="s">
        <v>26</v>
      </c>
      <c r="E97" s="36"/>
      <c r="F97" s="36"/>
      <c r="G97" s="37">
        <v>15900000</v>
      </c>
      <c r="H97" s="38"/>
      <c r="I97" s="37"/>
      <c r="J97" s="36"/>
      <c r="K97" s="37"/>
      <c r="L97" s="37"/>
      <c r="M97" s="37"/>
    </row>
    <row r="98" spans="1:13" ht="19.899999999999999" customHeight="1" outlineLevel="1">
      <c r="A98" s="33"/>
      <c r="B98" s="34" t="s">
        <v>225</v>
      </c>
      <c r="C98" s="34"/>
      <c r="D98" s="35" t="s">
        <v>26</v>
      </c>
      <c r="E98" s="36"/>
      <c r="F98" s="36"/>
      <c r="G98" s="37">
        <v>1600000</v>
      </c>
      <c r="H98" s="38"/>
      <c r="I98" s="37">
        <f>+F98*G98</f>
        <v>0</v>
      </c>
      <c r="J98" s="36"/>
      <c r="K98" s="37"/>
      <c r="L98" s="37"/>
      <c r="M98" s="37"/>
    </row>
    <row r="99" spans="1:13" ht="19.899999999999999" customHeight="1" outlineLevel="1">
      <c r="A99" s="33"/>
      <c r="B99" s="34" t="s">
        <v>226</v>
      </c>
      <c r="C99" s="34"/>
      <c r="D99" s="35" t="s">
        <v>26</v>
      </c>
      <c r="E99" s="36"/>
      <c r="F99" s="36"/>
      <c r="G99" s="37">
        <v>800000</v>
      </c>
      <c r="H99" s="38"/>
      <c r="I99" s="37">
        <f>+F99*G99</f>
        <v>0</v>
      </c>
      <c r="J99" s="36"/>
      <c r="K99" s="37"/>
      <c r="L99" s="37"/>
      <c r="M99" s="37"/>
    </row>
    <row r="100" spans="1:13" ht="19.899999999999999" customHeight="1" outlineLevel="1">
      <c r="A100" s="33"/>
      <c r="B100" s="34" t="s">
        <v>164</v>
      </c>
      <c r="C100" s="34"/>
      <c r="D100" s="35" t="s">
        <v>26</v>
      </c>
      <c r="E100" s="36"/>
      <c r="F100" s="36"/>
      <c r="G100" s="37">
        <v>1200000</v>
      </c>
      <c r="H100" s="38"/>
      <c r="I100" s="37"/>
      <c r="J100" s="36"/>
      <c r="K100" s="37"/>
      <c r="L100" s="37"/>
      <c r="M100" s="37"/>
    </row>
    <row r="101" spans="1:13" ht="19.899999999999999" customHeight="1" outlineLevel="1">
      <c r="A101" s="33"/>
      <c r="B101" s="34" t="s">
        <v>217</v>
      </c>
      <c r="C101" s="34"/>
      <c r="D101" s="35" t="s">
        <v>26</v>
      </c>
      <c r="E101" s="36"/>
      <c r="F101" s="36"/>
      <c r="G101" s="37">
        <v>450000</v>
      </c>
      <c r="H101" s="38"/>
      <c r="I101" s="37"/>
      <c r="J101" s="36"/>
      <c r="K101" s="37"/>
      <c r="L101" s="37"/>
      <c r="M101" s="37"/>
    </row>
    <row r="102" spans="1:13" ht="19.899999999999999" customHeight="1" outlineLevel="1">
      <c r="A102" s="33"/>
      <c r="B102" s="34" t="s">
        <v>189</v>
      </c>
      <c r="C102" s="34"/>
      <c r="D102" s="35" t="s">
        <v>26</v>
      </c>
      <c r="E102" s="36"/>
      <c r="F102" s="36"/>
      <c r="G102" s="37">
        <v>1000000</v>
      </c>
      <c r="H102" s="38"/>
      <c r="I102" s="37"/>
      <c r="J102" s="36"/>
      <c r="K102" s="37"/>
      <c r="L102" s="37"/>
      <c r="M102" s="37"/>
    </row>
    <row r="103" spans="1:13" ht="19.899999999999999" customHeight="1" outlineLevel="1">
      <c r="A103" s="33"/>
      <c r="B103" s="34" t="s">
        <v>227</v>
      </c>
      <c r="C103" s="34"/>
      <c r="D103" s="35" t="s">
        <v>26</v>
      </c>
      <c r="E103" s="36"/>
      <c r="F103" s="36"/>
      <c r="G103" s="37">
        <v>16000000</v>
      </c>
      <c r="H103" s="38"/>
      <c r="I103" s="37"/>
      <c r="J103" s="36"/>
      <c r="K103" s="37"/>
      <c r="L103" s="37"/>
      <c r="M103" s="37"/>
    </row>
    <row r="104" spans="1:13" ht="19.899999999999999" customHeight="1" outlineLevel="1">
      <c r="A104" s="33"/>
      <c r="B104" s="34" t="s">
        <v>187</v>
      </c>
      <c r="C104" s="34"/>
      <c r="D104" s="35" t="s">
        <v>26</v>
      </c>
      <c r="E104" s="36"/>
      <c r="F104" s="36"/>
      <c r="G104" s="37">
        <v>1480000</v>
      </c>
      <c r="H104" s="38"/>
      <c r="I104" s="37"/>
      <c r="J104" s="36"/>
      <c r="K104" s="37"/>
      <c r="L104" s="37"/>
      <c r="M104" s="37"/>
    </row>
    <row r="105" spans="1:13" ht="19.899999999999999" customHeight="1" outlineLevel="1">
      <c r="A105" s="33"/>
      <c r="B105" s="34" t="s">
        <v>228</v>
      </c>
      <c r="C105" s="34"/>
      <c r="D105" s="35" t="s">
        <v>26</v>
      </c>
      <c r="E105" s="36"/>
      <c r="F105" s="36"/>
      <c r="G105" s="37">
        <v>2500000</v>
      </c>
      <c r="H105" s="38"/>
      <c r="I105" s="37"/>
      <c r="J105" s="36"/>
      <c r="K105" s="37"/>
      <c r="L105" s="37"/>
      <c r="M105" s="37"/>
    </row>
    <row r="106" spans="1:13" ht="19.899999999999999" customHeight="1" outlineLevel="1">
      <c r="A106" s="33"/>
      <c r="B106" s="34" t="s">
        <v>229</v>
      </c>
      <c r="C106" s="34"/>
      <c r="D106" s="35" t="s">
        <v>26</v>
      </c>
      <c r="E106" s="36"/>
      <c r="F106" s="36"/>
      <c r="G106" s="37">
        <v>840000</v>
      </c>
      <c r="H106" s="38"/>
      <c r="I106" s="37">
        <f>F106*G106</f>
        <v>0</v>
      </c>
      <c r="J106" s="36"/>
      <c r="K106" s="37"/>
      <c r="L106" s="37"/>
      <c r="M106" s="37"/>
    </row>
    <row r="107" spans="1:13" ht="19.899999999999999" customHeight="1" outlineLevel="1">
      <c r="A107" s="33"/>
      <c r="B107" s="34" t="s">
        <v>230</v>
      </c>
      <c r="C107" s="34"/>
      <c r="D107" s="35" t="s">
        <v>26</v>
      </c>
      <c r="E107" s="36"/>
      <c r="F107" s="36"/>
      <c r="G107" s="37">
        <v>239800</v>
      </c>
      <c r="H107" s="38"/>
      <c r="I107" s="37">
        <f>F107*G107</f>
        <v>0</v>
      </c>
      <c r="J107" s="36"/>
      <c r="K107" s="37"/>
      <c r="L107" s="37"/>
      <c r="M107" s="37"/>
    </row>
    <row r="108" spans="1:13" ht="19.899999999999999" customHeight="1" outlineLevel="1">
      <c r="A108" s="33"/>
      <c r="B108" s="34" t="s">
        <v>231</v>
      </c>
      <c r="C108" s="34"/>
      <c r="D108" s="35" t="s">
        <v>232</v>
      </c>
      <c r="E108" s="36"/>
      <c r="F108" s="36"/>
      <c r="G108" s="37">
        <v>30000000</v>
      </c>
      <c r="H108" s="38"/>
      <c r="I108" s="37">
        <f>F108*G108</f>
        <v>0</v>
      </c>
      <c r="J108" s="36"/>
      <c r="K108" s="37"/>
      <c r="L108" s="37"/>
      <c r="M108" s="37"/>
    </row>
    <row r="109" spans="1:13" ht="19.899999999999999" customHeight="1" outlineLevel="1">
      <c r="A109" s="33"/>
      <c r="B109" s="34" t="s">
        <v>233</v>
      </c>
      <c r="C109" s="34"/>
      <c r="D109" s="35" t="s">
        <v>26</v>
      </c>
      <c r="E109" s="36"/>
      <c r="F109" s="36"/>
      <c r="G109" s="37">
        <v>5590000</v>
      </c>
      <c r="H109" s="38"/>
      <c r="I109" s="37">
        <f>F109*G109</f>
        <v>0</v>
      </c>
      <c r="J109" s="36"/>
      <c r="K109" s="37"/>
      <c r="L109" s="37"/>
      <c r="M109" s="37"/>
    </row>
    <row r="110" spans="1:13" ht="19.899999999999999" customHeight="1" outlineLevel="1">
      <c r="A110" s="33"/>
      <c r="B110" s="34" t="s">
        <v>179</v>
      </c>
      <c r="C110" s="34"/>
      <c r="D110" s="35" t="s">
        <v>26</v>
      </c>
      <c r="E110" s="36"/>
      <c r="F110" s="36"/>
      <c r="G110" s="37">
        <v>14290000</v>
      </c>
      <c r="H110" s="38"/>
      <c r="I110" s="37"/>
      <c r="J110" s="36"/>
      <c r="K110" s="37"/>
      <c r="L110" s="37"/>
      <c r="M110" s="37"/>
    </row>
    <row r="111" spans="1:13" ht="19.899999999999999" customHeight="1" outlineLevel="1">
      <c r="A111" s="33"/>
      <c r="B111" s="34" t="s">
        <v>234</v>
      </c>
      <c r="C111" s="34"/>
      <c r="D111" s="35" t="s">
        <v>26</v>
      </c>
      <c r="E111" s="36"/>
      <c r="F111" s="36"/>
      <c r="G111" s="37">
        <v>1460000</v>
      </c>
      <c r="H111" s="38"/>
      <c r="I111" s="37">
        <f>F111*G111</f>
        <v>0</v>
      </c>
      <c r="J111" s="36"/>
      <c r="K111" s="37"/>
      <c r="L111" s="37"/>
      <c r="M111" s="37"/>
    </row>
    <row r="112" spans="1:13" ht="35.25" customHeight="1" outlineLevel="1">
      <c r="A112" s="33"/>
      <c r="B112" s="34" t="s">
        <v>235</v>
      </c>
      <c r="C112" s="34"/>
      <c r="D112" s="35" t="s">
        <v>26</v>
      </c>
      <c r="E112" s="36"/>
      <c r="F112" s="36"/>
      <c r="G112" s="37">
        <v>2500000</v>
      </c>
      <c r="H112" s="38"/>
      <c r="I112" s="37"/>
      <c r="J112" s="36"/>
      <c r="K112" s="37"/>
      <c r="L112" s="37"/>
      <c r="M112" s="37"/>
    </row>
    <row r="113" spans="1:14" ht="35.25" customHeight="1" outlineLevel="1">
      <c r="A113" s="33"/>
      <c r="B113" s="34" t="s">
        <v>236</v>
      </c>
      <c r="C113" s="34"/>
      <c r="D113" s="35" t="s">
        <v>26</v>
      </c>
      <c r="E113" s="36"/>
      <c r="F113" s="36"/>
      <c r="G113" s="37">
        <v>450000</v>
      </c>
      <c r="H113" s="38"/>
      <c r="I113" s="37"/>
      <c r="J113" s="36"/>
      <c r="K113" s="37"/>
      <c r="L113" s="37"/>
      <c r="M113" s="37"/>
    </row>
    <row r="114" spans="1:14" ht="35.25" customHeight="1" outlineLevel="1">
      <c r="A114" s="33"/>
      <c r="B114" s="34" t="s">
        <v>237</v>
      </c>
      <c r="C114" s="34"/>
      <c r="D114" s="35" t="s">
        <v>193</v>
      </c>
      <c r="E114" s="36"/>
      <c r="F114" s="36"/>
      <c r="G114" s="37">
        <v>20000000</v>
      </c>
      <c r="H114" s="38"/>
      <c r="I114" s="37"/>
      <c r="J114" s="36"/>
      <c r="K114" s="37"/>
      <c r="L114" s="37"/>
      <c r="M114" s="37"/>
    </row>
    <row r="115" spans="1:14" ht="19.899999999999999" customHeight="1">
      <c r="A115" s="33"/>
      <c r="B115" s="34"/>
      <c r="C115" s="34"/>
      <c r="D115" s="35"/>
      <c r="E115" s="36"/>
      <c r="F115" s="36"/>
      <c r="G115" s="37"/>
      <c r="H115" s="38"/>
      <c r="I115" s="37"/>
      <c r="J115" s="36"/>
      <c r="K115" s="37"/>
      <c r="L115" s="37"/>
      <c r="M115" s="37"/>
    </row>
    <row r="116" spans="1:14" s="170" customFormat="1" ht="19.899999999999999" customHeight="1">
      <c r="A116" s="210">
        <v>7</v>
      </c>
      <c r="B116" s="211" t="s">
        <v>457</v>
      </c>
      <c r="C116" s="211"/>
      <c r="D116" s="210"/>
      <c r="E116" s="212"/>
      <c r="F116" s="212"/>
      <c r="G116" s="213"/>
      <c r="H116" s="214"/>
      <c r="I116" s="213"/>
      <c r="J116" s="212"/>
      <c r="K116" s="213"/>
      <c r="L116" s="213"/>
      <c r="M116" s="213">
        <f>SUM(M117:M123)</f>
        <v>333105000</v>
      </c>
      <c r="N116" s="170" t="s">
        <v>580</v>
      </c>
    </row>
    <row r="117" spans="1:14" ht="30" outlineLevel="1">
      <c r="A117" s="33"/>
      <c r="B117" s="34" t="s">
        <v>458</v>
      </c>
      <c r="C117" s="34" t="s">
        <v>470</v>
      </c>
      <c r="D117" s="35" t="s">
        <v>15</v>
      </c>
      <c r="E117" s="36">
        <f>+E118*1.3</f>
        <v>403</v>
      </c>
      <c r="F117" s="36"/>
      <c r="G117" s="37"/>
      <c r="H117" s="38"/>
      <c r="I117" s="37"/>
      <c r="J117" s="36">
        <f t="shared" ref="J117:J122" si="9">+E117</f>
        <v>403</v>
      </c>
      <c r="K117" s="37">
        <v>5000</v>
      </c>
      <c r="L117" s="37">
        <f>+L6</f>
        <v>7</v>
      </c>
      <c r="M117" s="37">
        <f>J117*K117*L117</f>
        <v>14105000</v>
      </c>
      <c r="N117" s="396">
        <f>+E117*K117*L117</f>
        <v>14105000</v>
      </c>
    </row>
    <row r="118" spans="1:14" ht="19.899999999999999" customHeight="1" outlineLevel="1">
      <c r="A118" s="33"/>
      <c r="B118" s="34" t="s">
        <v>459</v>
      </c>
      <c r="C118" s="34"/>
      <c r="D118" s="35" t="s">
        <v>15</v>
      </c>
      <c r="E118" s="36">
        <f>+'01 Phuc vu thi cong - Lập PATC'!E22*2</f>
        <v>310</v>
      </c>
      <c r="F118" s="36"/>
      <c r="G118" s="37"/>
      <c r="H118" s="38"/>
      <c r="I118" s="37"/>
      <c r="J118" s="36">
        <f t="shared" si="9"/>
        <v>310</v>
      </c>
      <c r="K118" s="37">
        <v>500000</v>
      </c>
      <c r="L118" s="37"/>
      <c r="M118" s="37">
        <f>J118*K118</f>
        <v>155000000</v>
      </c>
      <c r="N118" s="396">
        <f>E118*K118</f>
        <v>155000000</v>
      </c>
    </row>
    <row r="119" spans="1:14" ht="19.899999999999999" customHeight="1" outlineLevel="1">
      <c r="A119" s="33"/>
      <c r="B119" s="34" t="s">
        <v>460</v>
      </c>
      <c r="C119" s="34"/>
      <c r="D119" s="35" t="s">
        <v>449</v>
      </c>
      <c r="E119" s="36">
        <v>1</v>
      </c>
      <c r="F119" s="36"/>
      <c r="G119" s="37"/>
      <c r="H119" s="38"/>
      <c r="I119" s="37"/>
      <c r="J119" s="36">
        <f t="shared" si="9"/>
        <v>1</v>
      </c>
      <c r="K119" s="37">
        <v>50000000</v>
      </c>
      <c r="L119" s="37"/>
      <c r="M119" s="37">
        <f t="shared" ref="M119:M121" si="10">J119*K119</f>
        <v>50000000</v>
      </c>
      <c r="N119" s="396">
        <f>+K119</f>
        <v>50000000</v>
      </c>
    </row>
    <row r="120" spans="1:14" ht="19.899999999999999" customHeight="1" outlineLevel="1">
      <c r="A120" s="33"/>
      <c r="B120" s="34" t="s">
        <v>461</v>
      </c>
      <c r="C120" s="34"/>
      <c r="D120" s="35" t="str">
        <f>+D119</f>
        <v>trọn gói</v>
      </c>
      <c r="E120" s="36">
        <v>1</v>
      </c>
      <c r="F120" s="36"/>
      <c r="G120" s="37"/>
      <c r="H120" s="38"/>
      <c r="I120" s="37"/>
      <c r="J120" s="36">
        <f t="shared" si="9"/>
        <v>1</v>
      </c>
      <c r="K120" s="37">
        <f>300*130000</f>
        <v>39000000</v>
      </c>
      <c r="L120" s="37"/>
      <c r="M120" s="37">
        <f t="shared" si="10"/>
        <v>39000000</v>
      </c>
      <c r="N120" s="396">
        <f>206*2*0.03*3000000</f>
        <v>37080000</v>
      </c>
    </row>
    <row r="121" spans="1:14" ht="19.899999999999999" customHeight="1" outlineLevel="1">
      <c r="A121" s="33"/>
      <c r="B121" s="34" t="s">
        <v>462</v>
      </c>
      <c r="C121" s="34"/>
      <c r="D121" s="35" t="str">
        <f>+D120</f>
        <v>trọn gói</v>
      </c>
      <c r="E121" s="36">
        <v>1</v>
      </c>
      <c r="F121" s="36"/>
      <c r="G121" s="37"/>
      <c r="H121" s="38"/>
      <c r="I121" s="37"/>
      <c r="J121" s="36">
        <f t="shared" si="9"/>
        <v>1</v>
      </c>
      <c r="K121" s="37">
        <v>25000000</v>
      </c>
      <c r="L121" s="37"/>
      <c r="M121" s="37">
        <f t="shared" si="10"/>
        <v>25000000</v>
      </c>
      <c r="N121" s="396">
        <f>+K121</f>
        <v>25000000</v>
      </c>
    </row>
    <row r="122" spans="1:14" ht="19.899999999999999" customHeight="1" outlineLevel="1">
      <c r="A122" s="33"/>
      <c r="B122" s="34" t="s">
        <v>467</v>
      </c>
      <c r="C122" s="34"/>
      <c r="D122" s="35" t="str">
        <f>+D121</f>
        <v>trọn gói</v>
      </c>
      <c r="E122" s="36">
        <v>1</v>
      </c>
      <c r="F122" s="36"/>
      <c r="G122" s="37"/>
      <c r="H122" s="38"/>
      <c r="I122" s="37"/>
      <c r="J122" s="36">
        <f t="shared" si="9"/>
        <v>1</v>
      </c>
      <c r="K122" s="37">
        <v>50000000</v>
      </c>
      <c r="L122" s="37"/>
      <c r="M122" s="37">
        <f t="shared" ref="M122" si="11">J122*K122</f>
        <v>50000000</v>
      </c>
      <c r="N122" s="186">
        <f>+K122</f>
        <v>50000000</v>
      </c>
    </row>
    <row r="123" spans="1:14" ht="15" outlineLevel="1">
      <c r="A123" s="33"/>
      <c r="B123" s="34" t="s">
        <v>576</v>
      </c>
      <c r="C123" s="34"/>
      <c r="D123" s="35" t="s">
        <v>152</v>
      </c>
      <c r="E123" s="36"/>
      <c r="F123" s="36"/>
      <c r="G123" s="37"/>
      <c r="H123" s="38"/>
      <c r="I123" s="37"/>
      <c r="J123" s="36"/>
      <c r="K123" s="37">
        <v>1000000</v>
      </c>
      <c r="L123" s="37">
        <f>+L117</f>
        <v>7</v>
      </c>
      <c r="M123" s="37">
        <f>+J123*K123*L123</f>
        <v>0</v>
      </c>
      <c r="N123" s="397">
        <f>SUM(N117:N122)</f>
        <v>331185000</v>
      </c>
    </row>
    <row r="124" spans="1:14" ht="19.899999999999999" customHeight="1">
      <c r="A124" s="33"/>
      <c r="B124" s="34"/>
      <c r="C124" s="34"/>
      <c r="D124" s="35"/>
      <c r="E124" s="36"/>
      <c r="F124" s="36"/>
      <c r="G124" s="37"/>
      <c r="H124" s="38"/>
      <c r="I124" s="37"/>
      <c r="J124" s="36"/>
      <c r="K124" s="37"/>
      <c r="L124" s="37"/>
      <c r="M124" s="37"/>
      <c r="N124" s="398">
        <f>+M116-N123</f>
        <v>1920000</v>
      </c>
    </row>
    <row r="125" spans="1:14" ht="19.899999999999999" customHeight="1">
      <c r="A125" s="33"/>
      <c r="B125" s="34"/>
      <c r="C125" s="34"/>
      <c r="D125" s="35"/>
      <c r="E125" s="36"/>
      <c r="F125" s="36"/>
      <c r="G125" s="37"/>
      <c r="H125" s="38"/>
      <c r="I125" s="37"/>
      <c r="J125" s="36"/>
      <c r="K125" s="37"/>
      <c r="L125" s="37"/>
      <c r="M125" s="37"/>
    </row>
    <row r="126" spans="1:14" ht="19.899999999999999" customHeight="1">
      <c r="A126" s="27"/>
      <c r="B126" s="28"/>
      <c r="C126" s="28"/>
      <c r="D126" s="29"/>
      <c r="E126" s="30"/>
      <c r="F126" s="30"/>
      <c r="G126" s="31"/>
      <c r="H126" s="32"/>
      <c r="I126" s="31"/>
      <c r="J126" s="30"/>
      <c r="K126" s="31"/>
      <c r="L126" s="31"/>
      <c r="M126" s="3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T58"/>
  <sheetViews>
    <sheetView showGridLines="0" zoomScale="115" zoomScaleNormal="115" zoomScaleSheetLayoutView="100" workbookViewId="0">
      <pane ySplit="3" topLeftCell="A4" activePane="bottomLeft" state="frozen"/>
      <selection activeCell="F18" sqref="F18"/>
      <selection pane="bottomLeft" activeCell="B4" sqref="B4"/>
    </sheetView>
  </sheetViews>
  <sheetFormatPr defaultColWidth="8.875" defaultRowHeight="19.899999999999999" customHeight="1" outlineLevelRow="1"/>
  <cols>
    <col min="1" max="1" width="5.375" style="2" customWidth="1"/>
    <col min="2" max="2" width="33.25" style="2" customWidth="1"/>
    <col min="3" max="3" width="6" style="2" customWidth="1"/>
    <col min="4" max="4" width="9.25" style="2" customWidth="1"/>
    <col min="5" max="5" width="13.125" style="2" customWidth="1"/>
    <col min="6" max="6" width="14.375" style="2" customWidth="1"/>
    <col min="7" max="7" width="13.875" style="2" customWidth="1"/>
    <col min="8" max="8" width="7.5" style="2" customWidth="1"/>
    <col min="9" max="9" width="15.75" style="2" customWidth="1"/>
    <col min="10" max="10" width="14.25" style="2" customWidth="1"/>
    <col min="11" max="12" width="14.375" style="2" customWidth="1"/>
    <col min="13" max="13" width="16.75" style="2" customWidth="1"/>
    <col min="14" max="14" width="14.375" style="2" customWidth="1"/>
    <col min="15" max="15" width="8.875" style="2" customWidth="1"/>
    <col min="16" max="16" width="8.75" style="2" customWidth="1"/>
    <col min="17" max="17" width="16.75" style="2" customWidth="1"/>
    <col min="18" max="19" width="8.875" style="2"/>
    <col min="20" max="20" width="11" style="2" customWidth="1"/>
    <col min="21" max="16384" width="8.875" style="2"/>
  </cols>
  <sheetData>
    <row r="1" spans="1:20" ht="19.899999999999999" customHeight="1">
      <c r="A1" s="1" t="s">
        <v>238</v>
      </c>
    </row>
    <row r="2" spans="1:20" ht="28.9" customHeight="1">
      <c r="F2" s="723" t="s">
        <v>1</v>
      </c>
      <c r="G2" s="717"/>
      <c r="H2" s="717"/>
      <c r="I2" s="724"/>
      <c r="J2" s="723" t="s">
        <v>2</v>
      </c>
      <c r="K2" s="717"/>
      <c r="L2" s="717"/>
      <c r="M2" s="724"/>
      <c r="N2" s="717" t="s">
        <v>239</v>
      </c>
      <c r="O2" s="717"/>
      <c r="P2" s="717"/>
      <c r="Q2" s="724"/>
      <c r="R2" s="965" t="s">
        <v>782</v>
      </c>
      <c r="S2" s="966" t="s">
        <v>783</v>
      </c>
      <c r="T2" s="966" t="s">
        <v>784</v>
      </c>
    </row>
    <row r="3" spans="1:20" s="7" customFormat="1" ht="39" customHeight="1">
      <c r="A3" s="718" t="s">
        <v>3</v>
      </c>
      <c r="B3" s="718" t="s">
        <v>4</v>
      </c>
      <c r="C3" s="718" t="s">
        <v>5</v>
      </c>
      <c r="D3" s="718" t="s">
        <v>6</v>
      </c>
      <c r="E3" s="718" t="s">
        <v>7</v>
      </c>
      <c r="F3" s="718" t="s">
        <v>8</v>
      </c>
      <c r="G3" s="718" t="s">
        <v>9</v>
      </c>
      <c r="H3" s="718" t="s">
        <v>10</v>
      </c>
      <c r="I3" s="718" t="s">
        <v>11</v>
      </c>
      <c r="J3" s="718" t="s">
        <v>8</v>
      </c>
      <c r="K3" s="718" t="s">
        <v>12</v>
      </c>
      <c r="L3" s="725" t="s">
        <v>13</v>
      </c>
      <c r="M3" s="718" t="s">
        <v>11</v>
      </c>
      <c r="N3" s="718" t="s">
        <v>239</v>
      </c>
      <c r="O3" s="718" t="s">
        <v>785</v>
      </c>
      <c r="P3" s="718" t="s">
        <v>779</v>
      </c>
      <c r="Q3" s="718" t="s">
        <v>11</v>
      </c>
      <c r="R3" s="965"/>
      <c r="S3" s="966"/>
      <c r="T3" s="966"/>
    </row>
    <row r="4" spans="1:20" ht="19.899999999999999" customHeight="1">
      <c r="A4" s="8">
        <v>1</v>
      </c>
      <c r="B4" s="9" t="s">
        <v>241</v>
      </c>
      <c r="C4" s="10"/>
      <c r="D4" s="11"/>
      <c r="E4" s="12"/>
      <c r="F4" s="12"/>
      <c r="G4" s="13"/>
      <c r="H4" s="10"/>
      <c r="I4" s="13"/>
      <c r="J4" s="12"/>
      <c r="K4" s="13"/>
      <c r="L4" s="13"/>
      <c r="M4" s="719">
        <f>SUM(I5:I47,M5:M47)</f>
        <v>51762000</v>
      </c>
      <c r="N4" s="13"/>
      <c r="O4" s="13"/>
      <c r="P4" s="13"/>
      <c r="Q4" s="13"/>
      <c r="T4" s="726" t="s">
        <v>786</v>
      </c>
    </row>
    <row r="5" spans="1:20" ht="19.899999999999999" customHeight="1" outlineLevel="1">
      <c r="A5" s="179"/>
      <c r="B5" s="727" t="s">
        <v>781</v>
      </c>
      <c r="C5" s="180"/>
      <c r="D5" s="181"/>
      <c r="E5" s="182"/>
      <c r="F5" s="182"/>
      <c r="G5" s="183"/>
      <c r="H5" s="217"/>
      <c r="I5" s="183"/>
      <c r="J5" s="182"/>
      <c r="K5" s="183"/>
      <c r="L5" s="183"/>
      <c r="M5" s="183"/>
      <c r="N5" s="183"/>
      <c r="O5" s="183"/>
      <c r="P5" s="183"/>
      <c r="Q5" s="183"/>
      <c r="S5" s="26">
        <v>1</v>
      </c>
      <c r="T5" s="726" t="s">
        <v>787</v>
      </c>
    </row>
    <row r="6" spans="1:20" ht="19.899999999999999" customHeight="1" outlineLevel="1">
      <c r="A6" s="179"/>
      <c r="B6" s="180"/>
      <c r="C6" s="180"/>
      <c r="D6" s="181"/>
      <c r="E6" s="182"/>
      <c r="F6" s="182"/>
      <c r="G6" s="183"/>
      <c r="H6" s="217"/>
      <c r="I6" s="183"/>
      <c r="J6" s="182"/>
      <c r="K6" s="183"/>
      <c r="L6" s="183"/>
      <c r="M6" s="183"/>
      <c r="N6" s="183"/>
      <c r="O6" s="183"/>
      <c r="P6" s="183"/>
      <c r="Q6" s="183"/>
    </row>
    <row r="7" spans="1:20" s="26" customFormat="1" ht="19.899999999999999" customHeight="1">
      <c r="A7" s="179">
        <v>2</v>
      </c>
      <c r="B7" s="728" t="s">
        <v>242</v>
      </c>
      <c r="C7" s="728"/>
      <c r="D7" s="179"/>
      <c r="E7" s="729"/>
      <c r="F7" s="729"/>
      <c r="G7" s="719"/>
      <c r="H7" s="730"/>
      <c r="I7" s="719"/>
      <c r="J7" s="729"/>
      <c r="K7" s="719"/>
      <c r="L7" s="719"/>
      <c r="N7" s="719"/>
      <c r="P7" s="719"/>
      <c r="Q7" s="719"/>
      <c r="S7" s="26">
        <v>2</v>
      </c>
      <c r="T7" s="726" t="s">
        <v>788</v>
      </c>
    </row>
    <row r="8" spans="1:20" ht="19.899999999999999" customHeight="1" outlineLevel="1">
      <c r="A8" s="179"/>
      <c r="B8" s="180" t="s">
        <v>468</v>
      </c>
      <c r="C8" s="180"/>
      <c r="D8" s="181" t="s">
        <v>26</v>
      </c>
      <c r="E8" s="182"/>
      <c r="F8" s="182"/>
      <c r="G8" s="183">
        <v>130000000</v>
      </c>
      <c r="H8" s="184">
        <v>0.5</v>
      </c>
      <c r="I8" s="183">
        <f>F8*G8*H8</f>
        <v>0</v>
      </c>
      <c r="J8" s="182">
        <f t="shared" ref="J8" si="0">+E8</f>
        <v>0</v>
      </c>
      <c r="K8" s="183"/>
      <c r="L8" s="183"/>
      <c r="M8" s="183"/>
      <c r="N8" s="183"/>
      <c r="O8" s="183"/>
      <c r="P8" s="183"/>
      <c r="Q8" s="183"/>
    </row>
    <row r="9" spans="1:20" ht="19.899999999999999" customHeight="1" outlineLevel="1">
      <c r="A9" s="179"/>
      <c r="B9" s="180" t="s">
        <v>244</v>
      </c>
      <c r="C9" s="180"/>
      <c r="D9" s="181" t="s">
        <v>26</v>
      </c>
      <c r="E9" s="182"/>
      <c r="F9" s="182">
        <f>+E9</f>
        <v>0</v>
      </c>
      <c r="G9" s="183"/>
      <c r="H9" s="184"/>
      <c r="I9" s="183"/>
      <c r="J9" s="182">
        <f>+E9</f>
        <v>0</v>
      </c>
      <c r="K9" s="183">
        <v>45000000</v>
      </c>
      <c r="L9" s="183">
        <v>5</v>
      </c>
      <c r="M9" s="183">
        <f>+J9*K9*L9</f>
        <v>0</v>
      </c>
      <c r="N9" s="183" t="s">
        <v>777</v>
      </c>
      <c r="O9" s="183" t="s">
        <v>778</v>
      </c>
      <c r="P9" s="183"/>
      <c r="Q9" s="716" t="s">
        <v>780</v>
      </c>
    </row>
    <row r="10" spans="1:20" ht="19.899999999999999" customHeight="1" outlineLevel="1">
      <c r="A10" s="179"/>
      <c r="B10" s="180" t="s">
        <v>633</v>
      </c>
      <c r="C10" s="180"/>
      <c r="D10" s="181" t="s">
        <v>26</v>
      </c>
      <c r="E10" s="182"/>
      <c r="F10" s="182"/>
      <c r="G10" s="183"/>
      <c r="H10" s="184"/>
      <c r="I10" s="183"/>
      <c r="J10" s="182"/>
      <c r="K10" s="183"/>
      <c r="L10" s="183"/>
      <c r="M10" s="183"/>
      <c r="N10" s="183"/>
      <c r="O10" s="183"/>
      <c r="P10" s="183"/>
      <c r="Q10" s="183"/>
    </row>
    <row r="11" spans="1:20" ht="19.899999999999999" customHeight="1" outlineLevel="1">
      <c r="A11" s="179"/>
      <c r="B11" s="407" t="s">
        <v>617</v>
      </c>
      <c r="C11" s="180"/>
      <c r="D11" s="181" t="s">
        <v>26</v>
      </c>
      <c r="E11" s="182"/>
      <c r="F11" s="182">
        <f>+E11</f>
        <v>0</v>
      </c>
      <c r="G11" s="183">
        <v>200000000</v>
      </c>
      <c r="H11" s="184">
        <v>1</v>
      </c>
      <c r="I11" s="183">
        <f t="shared" ref="I11:I18" si="1">F11*G11*H11</f>
        <v>0</v>
      </c>
      <c r="J11" s="182"/>
      <c r="K11" s="183"/>
      <c r="L11" s="183"/>
      <c r="M11" s="183"/>
      <c r="N11" s="183"/>
      <c r="O11" s="183"/>
      <c r="P11" s="183"/>
      <c r="Q11" s="183"/>
    </row>
    <row r="12" spans="1:20" ht="19.899999999999999" customHeight="1" outlineLevel="1">
      <c r="A12" s="179"/>
      <c r="B12" s="407" t="s">
        <v>148</v>
      </c>
      <c r="C12" s="180"/>
      <c r="D12" s="181" t="s">
        <v>589</v>
      </c>
      <c r="E12" s="182"/>
      <c r="F12" s="182">
        <f t="shared" ref="F12:F18" si="2">+E12</f>
        <v>0</v>
      </c>
      <c r="G12" s="183">
        <v>250000000</v>
      </c>
      <c r="H12" s="184">
        <v>1</v>
      </c>
      <c r="I12" s="183">
        <f t="shared" si="1"/>
        <v>0</v>
      </c>
      <c r="J12" s="182"/>
      <c r="K12" s="183"/>
      <c r="L12" s="183"/>
      <c r="M12" s="183"/>
      <c r="N12" s="183"/>
      <c r="O12" s="183"/>
      <c r="P12" s="183"/>
      <c r="Q12" s="183"/>
    </row>
    <row r="13" spans="1:20" ht="19.899999999999999" customHeight="1" outlineLevel="1">
      <c r="A13" s="179"/>
      <c r="B13" s="407" t="s">
        <v>603</v>
      </c>
      <c r="C13" s="180"/>
      <c r="D13" s="181" t="s">
        <v>602</v>
      </c>
      <c r="E13" s="182"/>
      <c r="F13" s="182">
        <f t="shared" si="2"/>
        <v>0</v>
      </c>
      <c r="G13" s="183">
        <v>100000000</v>
      </c>
      <c r="H13" s="184">
        <v>1</v>
      </c>
      <c r="I13" s="183">
        <f t="shared" si="1"/>
        <v>0</v>
      </c>
      <c r="J13" s="182"/>
      <c r="K13" s="183"/>
      <c r="L13" s="183"/>
      <c r="M13" s="183"/>
      <c r="N13" s="183"/>
      <c r="O13" s="183"/>
      <c r="P13" s="183"/>
      <c r="Q13" s="183"/>
    </row>
    <row r="14" spans="1:20" ht="19.899999999999999" customHeight="1" outlineLevel="1">
      <c r="A14" s="179"/>
      <c r="B14" s="407" t="s">
        <v>618</v>
      </c>
      <c r="C14" s="180"/>
      <c r="D14" s="181" t="s">
        <v>588</v>
      </c>
      <c r="E14" s="182"/>
      <c r="F14" s="182">
        <f t="shared" si="2"/>
        <v>0</v>
      </c>
      <c r="G14" s="183">
        <v>60000000</v>
      </c>
      <c r="H14" s="184">
        <v>1</v>
      </c>
      <c r="I14" s="183">
        <f t="shared" si="1"/>
        <v>0</v>
      </c>
      <c r="J14" s="182"/>
      <c r="K14" s="183"/>
      <c r="L14" s="183"/>
      <c r="M14" s="183"/>
      <c r="N14" s="183"/>
      <c r="O14" s="183"/>
      <c r="P14" s="183"/>
      <c r="Q14" s="183"/>
    </row>
    <row r="15" spans="1:20" ht="19.899999999999999" customHeight="1" outlineLevel="1">
      <c r="A15" s="179"/>
      <c r="B15" s="407" t="s">
        <v>619</v>
      </c>
      <c r="C15" s="180"/>
      <c r="D15" s="181" t="s">
        <v>592</v>
      </c>
      <c r="E15" s="182"/>
      <c r="F15" s="182">
        <f t="shared" si="2"/>
        <v>0</v>
      </c>
      <c r="G15" s="183">
        <v>15000000</v>
      </c>
      <c r="H15" s="184">
        <v>1</v>
      </c>
      <c r="I15" s="183">
        <f t="shared" si="1"/>
        <v>0</v>
      </c>
      <c r="J15" s="182"/>
      <c r="K15" s="183"/>
      <c r="L15" s="183"/>
      <c r="M15" s="183"/>
      <c r="N15" s="183"/>
      <c r="O15" s="183"/>
      <c r="P15" s="183"/>
      <c r="Q15" s="183"/>
    </row>
    <row r="16" spans="1:20" ht="19.899999999999999" customHeight="1" outlineLevel="1">
      <c r="A16" s="179"/>
      <c r="B16" s="407" t="s">
        <v>591</v>
      </c>
      <c r="C16" s="180"/>
      <c r="D16" s="181" t="s">
        <v>589</v>
      </c>
      <c r="E16" s="182"/>
      <c r="F16" s="182">
        <f t="shared" si="2"/>
        <v>0</v>
      </c>
      <c r="G16" s="183">
        <v>5000000</v>
      </c>
      <c r="H16" s="184">
        <v>1</v>
      </c>
      <c r="I16" s="183">
        <f t="shared" si="1"/>
        <v>0</v>
      </c>
      <c r="J16" s="182"/>
      <c r="K16" s="183"/>
      <c r="L16" s="183"/>
      <c r="M16" s="183"/>
      <c r="N16" s="183"/>
      <c r="O16" s="183"/>
      <c r="P16" s="183"/>
      <c r="Q16" s="183"/>
    </row>
    <row r="17" spans="1:17" ht="19.899999999999999" customHeight="1" outlineLevel="1">
      <c r="A17" s="179"/>
      <c r="B17" s="407" t="s">
        <v>593</v>
      </c>
      <c r="C17" s="180"/>
      <c r="D17" s="181" t="s">
        <v>15</v>
      </c>
      <c r="E17" s="182"/>
      <c r="F17" s="182">
        <f t="shared" si="2"/>
        <v>0</v>
      </c>
      <c r="G17" s="183">
        <v>350000</v>
      </c>
      <c r="H17" s="184">
        <v>0.5</v>
      </c>
      <c r="I17" s="183">
        <f t="shared" si="1"/>
        <v>0</v>
      </c>
      <c r="J17" s="182"/>
      <c r="K17" s="183"/>
      <c r="L17" s="183"/>
      <c r="M17" s="183"/>
      <c r="N17" s="183"/>
      <c r="O17" s="183"/>
      <c r="P17" s="183"/>
      <c r="Q17" s="183"/>
    </row>
    <row r="18" spans="1:17" ht="19.899999999999999" customHeight="1" outlineLevel="1">
      <c r="A18" s="179"/>
      <c r="B18" s="407" t="s">
        <v>594</v>
      </c>
      <c r="C18" s="180"/>
      <c r="D18" s="181" t="s">
        <v>15</v>
      </c>
      <c r="E18" s="182"/>
      <c r="F18" s="182">
        <f t="shared" si="2"/>
        <v>0</v>
      </c>
      <c r="G18" s="183">
        <v>500000</v>
      </c>
      <c r="H18" s="184">
        <v>0.5</v>
      </c>
      <c r="I18" s="183">
        <f t="shared" si="1"/>
        <v>0</v>
      </c>
      <c r="J18" s="182"/>
      <c r="K18" s="183"/>
      <c r="L18" s="183"/>
      <c r="M18" s="183"/>
      <c r="N18" s="183"/>
      <c r="O18" s="183"/>
      <c r="P18" s="183"/>
      <c r="Q18" s="183"/>
    </row>
    <row r="19" spans="1:17" ht="19.899999999999999" customHeight="1" outlineLevel="1">
      <c r="A19" s="179"/>
      <c r="B19" s="407"/>
      <c r="C19" s="180"/>
      <c r="D19" s="181"/>
      <c r="E19" s="182"/>
      <c r="F19" s="182"/>
      <c r="G19" s="183"/>
      <c r="H19" s="184"/>
      <c r="I19" s="183"/>
      <c r="J19" s="182"/>
      <c r="K19" s="183"/>
      <c r="L19" s="183"/>
      <c r="M19" s="183"/>
      <c r="N19" s="183"/>
      <c r="O19" s="183"/>
      <c r="P19" s="183"/>
      <c r="Q19" s="183"/>
    </row>
    <row r="20" spans="1:17" ht="19.899999999999999" customHeight="1" outlineLevel="1">
      <c r="A20" s="179"/>
      <c r="B20" s="180" t="s">
        <v>620</v>
      </c>
      <c r="C20" s="180"/>
      <c r="D20" s="181" t="s">
        <v>26</v>
      </c>
      <c r="E20" s="182"/>
      <c r="F20" s="182"/>
      <c r="G20" s="183"/>
      <c r="H20" s="184"/>
      <c r="I20" s="183"/>
      <c r="J20" s="182"/>
      <c r="K20" s="183"/>
      <c r="L20" s="183"/>
      <c r="M20" s="183"/>
      <c r="N20" s="183"/>
      <c r="O20" s="183"/>
      <c r="P20" s="183"/>
      <c r="Q20" s="183"/>
    </row>
    <row r="21" spans="1:17" ht="19.899999999999999" customHeight="1" outlineLevel="1">
      <c r="A21" s="179"/>
      <c r="B21" s="407" t="s">
        <v>586</v>
      </c>
      <c r="C21" s="180"/>
      <c r="D21" s="181" t="s">
        <v>26</v>
      </c>
      <c r="E21" s="182"/>
      <c r="F21" s="182">
        <f>+E21</f>
        <v>0</v>
      </c>
      <c r="G21" s="183">
        <v>5000000</v>
      </c>
      <c r="H21" s="184">
        <v>1</v>
      </c>
      <c r="I21" s="183">
        <f t="shared" ref="I21:I28" si="3">F21*G21*H21</f>
        <v>0</v>
      </c>
      <c r="J21" s="182"/>
      <c r="K21" s="183"/>
      <c r="L21" s="183"/>
      <c r="M21" s="183"/>
      <c r="N21" s="183"/>
      <c r="O21" s="183"/>
      <c r="P21" s="183"/>
      <c r="Q21" s="183"/>
    </row>
    <row r="22" spans="1:17" ht="19.899999999999999" customHeight="1" outlineLevel="1">
      <c r="A22" s="179"/>
      <c r="B22" s="407" t="s">
        <v>148</v>
      </c>
      <c r="C22" s="180"/>
      <c r="D22" s="181" t="s">
        <v>589</v>
      </c>
      <c r="E22" s="182"/>
      <c r="F22" s="182">
        <f t="shared" ref="F22:F28" si="4">+E22</f>
        <v>0</v>
      </c>
      <c r="G22" s="183">
        <v>50000000</v>
      </c>
      <c r="H22" s="184">
        <v>1</v>
      </c>
      <c r="I22" s="183">
        <f t="shared" si="3"/>
        <v>0</v>
      </c>
      <c r="J22" s="182"/>
      <c r="K22" s="183"/>
      <c r="L22" s="183"/>
      <c r="M22" s="183"/>
      <c r="N22" s="183"/>
      <c r="O22" s="183"/>
      <c r="P22" s="183"/>
      <c r="Q22" s="183"/>
    </row>
    <row r="23" spans="1:17" ht="19.899999999999999" customHeight="1" outlineLevel="1">
      <c r="A23" s="179"/>
      <c r="B23" s="407" t="s">
        <v>603</v>
      </c>
      <c r="C23" s="180"/>
      <c r="D23" s="181" t="s">
        <v>602</v>
      </c>
      <c r="E23" s="182"/>
      <c r="F23" s="182">
        <f t="shared" si="4"/>
        <v>0</v>
      </c>
      <c r="G23" s="183">
        <v>35000000</v>
      </c>
      <c r="H23" s="184">
        <v>1</v>
      </c>
      <c r="I23" s="183">
        <f t="shared" si="3"/>
        <v>0</v>
      </c>
      <c r="J23" s="182"/>
      <c r="K23" s="183"/>
      <c r="L23" s="183"/>
      <c r="M23" s="183"/>
      <c r="N23" s="183"/>
      <c r="O23" s="183"/>
      <c r="P23" s="183"/>
      <c r="Q23" s="183"/>
    </row>
    <row r="24" spans="1:17" ht="19.899999999999999" customHeight="1" outlineLevel="1">
      <c r="A24" s="179"/>
      <c r="B24" s="407" t="s">
        <v>587</v>
      </c>
      <c r="C24" s="180"/>
      <c r="D24" s="181" t="s">
        <v>588</v>
      </c>
      <c r="E24" s="182"/>
      <c r="F24" s="182">
        <f t="shared" si="4"/>
        <v>0</v>
      </c>
      <c r="G24" s="183">
        <v>25000000</v>
      </c>
      <c r="H24" s="184">
        <v>1</v>
      </c>
      <c r="I24" s="183">
        <f t="shared" si="3"/>
        <v>0</v>
      </c>
      <c r="J24" s="182"/>
      <c r="K24" s="183"/>
      <c r="L24" s="183"/>
      <c r="M24" s="183"/>
      <c r="N24" s="183"/>
      <c r="O24" s="183"/>
      <c r="P24" s="183"/>
      <c r="Q24" s="183"/>
    </row>
    <row r="25" spans="1:17" ht="19.899999999999999" customHeight="1" outlineLevel="1">
      <c r="A25" s="179"/>
      <c r="B25" s="407" t="s">
        <v>590</v>
      </c>
      <c r="C25" s="180"/>
      <c r="D25" s="181" t="s">
        <v>592</v>
      </c>
      <c r="E25" s="182"/>
      <c r="F25" s="182">
        <f t="shared" si="4"/>
        <v>0</v>
      </c>
      <c r="G25" s="183">
        <v>8000000</v>
      </c>
      <c r="H25" s="184">
        <v>1</v>
      </c>
      <c r="I25" s="183">
        <f t="shared" si="3"/>
        <v>0</v>
      </c>
      <c r="J25" s="182"/>
      <c r="K25" s="183"/>
      <c r="L25" s="183"/>
      <c r="M25" s="183"/>
      <c r="N25" s="183"/>
      <c r="O25" s="183"/>
      <c r="P25" s="183"/>
      <c r="Q25" s="183"/>
    </row>
    <row r="26" spans="1:17" ht="19.899999999999999" customHeight="1" outlineLevel="1">
      <c r="A26" s="179"/>
      <c r="B26" s="407" t="s">
        <v>591</v>
      </c>
      <c r="C26" s="180"/>
      <c r="D26" s="181" t="s">
        <v>589</v>
      </c>
      <c r="E26" s="182"/>
      <c r="F26" s="182">
        <f t="shared" si="4"/>
        <v>0</v>
      </c>
      <c r="G26" s="183">
        <v>3500000</v>
      </c>
      <c r="H26" s="184">
        <v>1</v>
      </c>
      <c r="I26" s="183">
        <f t="shared" si="3"/>
        <v>0</v>
      </c>
      <c r="J26" s="182"/>
      <c r="K26" s="183"/>
      <c r="L26" s="183"/>
      <c r="M26" s="183"/>
      <c r="N26" s="183"/>
      <c r="O26" s="183"/>
      <c r="P26" s="183"/>
      <c r="Q26" s="183"/>
    </row>
    <row r="27" spans="1:17" ht="19.899999999999999" customHeight="1" outlineLevel="1">
      <c r="A27" s="179"/>
      <c r="B27" s="407" t="s">
        <v>593</v>
      </c>
      <c r="C27" s="180"/>
      <c r="D27" s="181" t="s">
        <v>15</v>
      </c>
      <c r="E27" s="182"/>
      <c r="F27" s="182">
        <f t="shared" si="4"/>
        <v>0</v>
      </c>
      <c r="G27" s="183">
        <v>350000</v>
      </c>
      <c r="H27" s="184">
        <v>0.5</v>
      </c>
      <c r="I27" s="183">
        <f t="shared" si="3"/>
        <v>0</v>
      </c>
      <c r="J27" s="182"/>
      <c r="K27" s="183"/>
      <c r="L27" s="183"/>
      <c r="M27" s="183"/>
      <c r="N27" s="183"/>
      <c r="O27" s="183"/>
      <c r="P27" s="183"/>
      <c r="Q27" s="183"/>
    </row>
    <row r="28" spans="1:17" ht="19.899999999999999" customHeight="1" outlineLevel="1">
      <c r="A28" s="179"/>
      <c r="B28" s="407" t="s">
        <v>594</v>
      </c>
      <c r="C28" s="180"/>
      <c r="D28" s="181" t="s">
        <v>15</v>
      </c>
      <c r="E28" s="182"/>
      <c r="F28" s="182">
        <f t="shared" si="4"/>
        <v>0</v>
      </c>
      <c r="G28" s="183">
        <v>500000</v>
      </c>
      <c r="H28" s="184">
        <v>0.5</v>
      </c>
      <c r="I28" s="183">
        <f t="shared" si="3"/>
        <v>0</v>
      </c>
      <c r="J28" s="182"/>
      <c r="K28" s="183"/>
      <c r="L28" s="183"/>
      <c r="M28" s="183"/>
      <c r="N28" s="183"/>
      <c r="O28" s="183"/>
      <c r="P28" s="183"/>
      <c r="Q28" s="183"/>
    </row>
    <row r="29" spans="1:17" ht="19.899999999999999" customHeight="1" outlineLevel="1">
      <c r="A29" s="179"/>
      <c r="B29" s="180" t="s">
        <v>243</v>
      </c>
      <c r="C29" s="180"/>
      <c r="D29" s="181" t="s">
        <v>26</v>
      </c>
      <c r="E29" s="182"/>
      <c r="F29" s="182"/>
      <c r="G29" s="183"/>
      <c r="H29" s="217"/>
      <c r="I29" s="183"/>
      <c r="J29" s="182"/>
      <c r="K29" s="183"/>
      <c r="L29" s="183"/>
      <c r="M29" s="183"/>
      <c r="N29" s="183"/>
      <c r="O29" s="183"/>
      <c r="P29" s="183"/>
      <c r="Q29" s="183"/>
    </row>
    <row r="30" spans="1:17" ht="19.899999999999999" customHeight="1" outlineLevel="1">
      <c r="A30" s="179"/>
      <c r="B30" s="180" t="s">
        <v>244</v>
      </c>
      <c r="C30" s="180"/>
      <c r="D30" s="181" t="s">
        <v>26</v>
      </c>
      <c r="E30" s="182"/>
      <c r="F30" s="182"/>
      <c r="G30" s="183"/>
      <c r="H30" s="217"/>
      <c r="I30" s="183"/>
      <c r="J30" s="182"/>
      <c r="K30" s="183"/>
      <c r="L30" s="183"/>
      <c r="M30" s="183"/>
      <c r="N30" s="183"/>
      <c r="O30" s="183"/>
      <c r="P30" s="183"/>
      <c r="Q30" s="183"/>
    </row>
    <row r="31" spans="1:17" ht="19.899999999999999" customHeight="1" outlineLevel="1">
      <c r="A31" s="179"/>
      <c r="B31" s="180" t="s">
        <v>245</v>
      </c>
      <c r="C31" s="180"/>
      <c r="D31" s="181" t="s">
        <v>26</v>
      </c>
      <c r="E31" s="182"/>
      <c r="F31" s="182"/>
      <c r="G31" s="183"/>
      <c r="H31" s="217"/>
      <c r="I31" s="183"/>
      <c r="J31" s="182"/>
      <c r="K31" s="183"/>
      <c r="L31" s="183"/>
      <c r="M31" s="183"/>
      <c r="N31" s="183"/>
      <c r="O31" s="183"/>
      <c r="P31" s="183"/>
      <c r="Q31" s="183"/>
    </row>
    <row r="32" spans="1:17" ht="19.899999999999999" customHeight="1" outlineLevel="1">
      <c r="A32" s="179"/>
      <c r="B32" s="180" t="s">
        <v>246</v>
      </c>
      <c r="C32" s="180"/>
      <c r="D32" s="181" t="s">
        <v>26</v>
      </c>
      <c r="E32" s="182"/>
      <c r="F32" s="182"/>
      <c r="G32" s="183"/>
      <c r="H32" s="217"/>
      <c r="I32" s="183"/>
      <c r="J32" s="182"/>
      <c r="K32" s="183"/>
      <c r="L32" s="183"/>
      <c r="M32" s="183"/>
      <c r="N32" s="183"/>
      <c r="O32" s="183"/>
      <c r="P32" s="183"/>
      <c r="Q32" s="183"/>
    </row>
    <row r="33" spans="1:17" ht="19.899999999999999" customHeight="1" outlineLevel="1">
      <c r="A33" s="179"/>
      <c r="B33" s="180" t="s">
        <v>247</v>
      </c>
      <c r="C33" s="180"/>
      <c r="D33" s="181" t="s">
        <v>26</v>
      </c>
      <c r="E33" s="182"/>
      <c r="F33" s="182"/>
      <c r="G33" s="183"/>
      <c r="H33" s="217"/>
      <c r="I33" s="183"/>
      <c r="J33" s="182"/>
      <c r="K33" s="183"/>
      <c r="L33" s="183"/>
      <c r="M33" s="183"/>
      <c r="N33" s="183"/>
      <c r="O33" s="183"/>
      <c r="P33" s="183"/>
      <c r="Q33" s="183"/>
    </row>
    <row r="34" spans="1:17" ht="19.899999999999999" customHeight="1" outlineLevel="1">
      <c r="A34" s="179"/>
      <c r="B34" s="180"/>
      <c r="C34" s="180"/>
      <c r="D34" s="181"/>
      <c r="E34" s="182"/>
      <c r="F34" s="182"/>
      <c r="G34" s="182"/>
      <c r="H34" s="184"/>
      <c r="I34" s="183"/>
      <c r="J34" s="182"/>
      <c r="K34" s="183"/>
      <c r="L34" s="183"/>
      <c r="M34" s="183"/>
      <c r="N34" s="183"/>
      <c r="O34" s="183"/>
      <c r="P34" s="183"/>
      <c r="Q34" s="183"/>
    </row>
    <row r="35" spans="1:17" s="26" customFormat="1" ht="19.899999999999999" customHeight="1">
      <c r="A35" s="179">
        <v>3</v>
      </c>
      <c r="B35" s="728" t="s">
        <v>407</v>
      </c>
      <c r="C35" s="728"/>
      <c r="D35" s="179"/>
      <c r="E35" s="729"/>
      <c r="F35" s="729"/>
      <c r="G35" s="719"/>
      <c r="H35" s="730"/>
      <c r="I35" s="719"/>
      <c r="J35" s="729"/>
      <c r="K35" s="719"/>
      <c r="L35" s="719"/>
      <c r="M35" s="719"/>
      <c r="N35" s="719"/>
      <c r="O35" s="719"/>
      <c r="P35" s="719"/>
      <c r="Q35" s="719"/>
    </row>
    <row r="36" spans="1:17" ht="19.899999999999999" customHeight="1" outlineLevel="1">
      <c r="A36" s="179"/>
      <c r="B36" s="180" t="s">
        <v>248</v>
      </c>
      <c r="C36" s="180"/>
      <c r="D36" s="181" t="s">
        <v>26</v>
      </c>
      <c r="E36" s="182">
        <v>2</v>
      </c>
      <c r="F36" s="182">
        <f>+E36</f>
        <v>2</v>
      </c>
      <c r="G36" s="183">
        <v>9500000</v>
      </c>
      <c r="H36" s="184">
        <v>0.3</v>
      </c>
      <c r="I36" s="183">
        <f>F36*G36*H36</f>
        <v>5700000</v>
      </c>
      <c r="J36" s="182"/>
      <c r="K36" s="183"/>
      <c r="L36" s="183"/>
      <c r="M36" s="183"/>
      <c r="N36" s="183"/>
      <c r="O36" s="183"/>
      <c r="P36" s="183"/>
      <c r="Q36" s="183"/>
    </row>
    <row r="37" spans="1:17" ht="19.899999999999999" customHeight="1" outlineLevel="1">
      <c r="A37" s="179"/>
      <c r="B37" s="180" t="s">
        <v>249</v>
      </c>
      <c r="C37" s="180"/>
      <c r="D37" s="181" t="s">
        <v>26</v>
      </c>
      <c r="E37" s="182">
        <v>2</v>
      </c>
      <c r="F37" s="182">
        <f t="shared" ref="F37:F42" si="5">+E37</f>
        <v>2</v>
      </c>
      <c r="G37" s="183">
        <v>13500000</v>
      </c>
      <c r="H37" s="184">
        <v>0.3</v>
      </c>
      <c r="I37" s="183">
        <f t="shared" ref="I37:I47" si="6">F37*G37*H37</f>
        <v>8100000</v>
      </c>
      <c r="J37" s="182"/>
      <c r="K37" s="183"/>
      <c r="L37" s="183"/>
      <c r="M37" s="183"/>
      <c r="N37" s="183"/>
      <c r="O37" s="183"/>
      <c r="P37" s="183"/>
      <c r="Q37" s="183"/>
    </row>
    <row r="38" spans="1:17" ht="19.899999999999999" customHeight="1" outlineLevel="1">
      <c r="A38" s="179"/>
      <c r="B38" s="180" t="s">
        <v>610</v>
      </c>
      <c r="C38" s="180"/>
      <c r="D38" s="181" t="s">
        <v>26</v>
      </c>
      <c r="E38" s="182">
        <v>2</v>
      </c>
      <c r="F38" s="182">
        <f t="shared" si="5"/>
        <v>2</v>
      </c>
      <c r="G38" s="183">
        <v>13500000</v>
      </c>
      <c r="H38" s="184">
        <v>0.3</v>
      </c>
      <c r="I38" s="183">
        <f t="shared" si="6"/>
        <v>8100000</v>
      </c>
      <c r="J38" s="182"/>
      <c r="K38" s="183"/>
      <c r="L38" s="183"/>
      <c r="M38" s="183"/>
      <c r="N38" s="183"/>
      <c r="O38" s="183"/>
      <c r="P38" s="183"/>
      <c r="Q38" s="183"/>
    </row>
    <row r="39" spans="1:17" ht="19.899999999999999" customHeight="1" outlineLevel="1">
      <c r="A39" s="179"/>
      <c r="B39" s="180" t="s">
        <v>250</v>
      </c>
      <c r="C39" s="180"/>
      <c r="D39" s="181" t="s">
        <v>26</v>
      </c>
      <c r="E39" s="182">
        <v>6</v>
      </c>
      <c r="F39" s="182">
        <f t="shared" si="5"/>
        <v>6</v>
      </c>
      <c r="G39" s="183">
        <v>2700000</v>
      </c>
      <c r="H39" s="184">
        <v>0.3</v>
      </c>
      <c r="I39" s="183">
        <f t="shared" si="6"/>
        <v>4860000</v>
      </c>
      <c r="J39" s="182"/>
      <c r="K39" s="183"/>
      <c r="L39" s="183"/>
      <c r="M39" s="183"/>
      <c r="N39" s="183"/>
      <c r="O39" s="183"/>
      <c r="P39" s="183"/>
      <c r="Q39" s="183"/>
    </row>
    <row r="40" spans="1:17" ht="19.899999999999999" customHeight="1" outlineLevel="1">
      <c r="A40" s="179"/>
      <c r="B40" s="180" t="s">
        <v>251</v>
      </c>
      <c r="C40" s="180"/>
      <c r="D40" s="181" t="s">
        <v>26</v>
      </c>
      <c r="E40" s="182"/>
      <c r="F40" s="182">
        <f t="shared" si="5"/>
        <v>0</v>
      </c>
      <c r="G40" s="183">
        <v>2900000</v>
      </c>
      <c r="H40" s="184">
        <v>0.3</v>
      </c>
      <c r="I40" s="183">
        <f t="shared" si="6"/>
        <v>0</v>
      </c>
      <c r="J40" s="182"/>
      <c r="K40" s="183"/>
      <c r="L40" s="183"/>
      <c r="M40" s="183"/>
      <c r="N40" s="183"/>
      <c r="O40" s="183"/>
      <c r="P40" s="183"/>
      <c r="Q40" s="183"/>
    </row>
    <row r="41" spans="1:17" ht="19.899999999999999" customHeight="1" outlineLevel="1">
      <c r="A41" s="179"/>
      <c r="B41" s="180" t="s">
        <v>252</v>
      </c>
      <c r="C41" s="180"/>
      <c r="D41" s="181" t="s">
        <v>26</v>
      </c>
      <c r="E41" s="182">
        <v>1</v>
      </c>
      <c r="F41" s="182">
        <f t="shared" si="5"/>
        <v>1</v>
      </c>
      <c r="G41" s="183">
        <v>35000000</v>
      </c>
      <c r="H41" s="184">
        <v>0.3</v>
      </c>
      <c r="I41" s="183">
        <f t="shared" si="6"/>
        <v>10500000</v>
      </c>
      <c r="J41" s="182"/>
      <c r="K41" s="183"/>
      <c r="L41" s="183"/>
      <c r="M41" s="183"/>
      <c r="N41" s="183"/>
      <c r="O41" s="183"/>
      <c r="P41" s="183"/>
      <c r="Q41" s="183"/>
    </row>
    <row r="42" spans="1:17" ht="19.899999999999999" customHeight="1" outlineLevel="1">
      <c r="A42" s="179"/>
      <c r="B42" s="180" t="s">
        <v>253</v>
      </c>
      <c r="C42" s="180"/>
      <c r="D42" s="181" t="s">
        <v>26</v>
      </c>
      <c r="E42" s="182"/>
      <c r="F42" s="182">
        <f t="shared" si="5"/>
        <v>0</v>
      </c>
      <c r="G42" s="183">
        <v>35000000</v>
      </c>
      <c r="H42" s="184">
        <v>0.3</v>
      </c>
      <c r="I42" s="183">
        <f t="shared" si="6"/>
        <v>0</v>
      </c>
      <c r="J42" s="182"/>
      <c r="K42" s="183"/>
      <c r="L42" s="183"/>
      <c r="M42" s="183"/>
      <c r="N42" s="183"/>
      <c r="O42" s="183"/>
      <c r="P42" s="183"/>
      <c r="Q42" s="183"/>
    </row>
    <row r="43" spans="1:17" ht="19.899999999999999" customHeight="1" outlineLevel="1">
      <c r="A43" s="179"/>
      <c r="B43" s="180" t="s">
        <v>254</v>
      </c>
      <c r="C43" s="180"/>
      <c r="D43" s="181" t="s">
        <v>26</v>
      </c>
      <c r="E43" s="182">
        <v>1</v>
      </c>
      <c r="F43" s="182">
        <f>+E43</f>
        <v>1</v>
      </c>
      <c r="G43" s="183">
        <v>22000000</v>
      </c>
      <c r="H43" s="184">
        <v>0.3</v>
      </c>
      <c r="I43" s="183">
        <f t="shared" si="6"/>
        <v>6600000</v>
      </c>
      <c r="J43" s="182"/>
      <c r="K43" s="183"/>
      <c r="L43" s="183"/>
      <c r="M43" s="183"/>
      <c r="N43" s="183"/>
      <c r="O43" s="183"/>
      <c r="P43" s="183"/>
      <c r="Q43" s="183"/>
    </row>
    <row r="44" spans="1:17" ht="19.899999999999999" customHeight="1" outlineLevel="1">
      <c r="A44" s="179"/>
      <c r="B44" s="180" t="s">
        <v>621</v>
      </c>
      <c r="C44" s="180"/>
      <c r="D44" s="181" t="s">
        <v>26</v>
      </c>
      <c r="E44" s="182">
        <v>2</v>
      </c>
      <c r="F44" s="182">
        <f>+E44</f>
        <v>2</v>
      </c>
      <c r="G44" s="183">
        <v>10000000</v>
      </c>
      <c r="H44" s="184">
        <v>0.3</v>
      </c>
      <c r="I44" s="183">
        <f t="shared" si="6"/>
        <v>6000000</v>
      </c>
      <c r="J44" s="182"/>
      <c r="K44" s="183"/>
      <c r="L44" s="183"/>
      <c r="M44" s="183"/>
      <c r="N44" s="183"/>
      <c r="O44" s="183"/>
      <c r="P44" s="183"/>
      <c r="Q44" s="183"/>
    </row>
    <row r="45" spans="1:17" ht="19.899999999999999" customHeight="1" outlineLevel="1">
      <c r="A45" s="179"/>
      <c r="B45" s="180" t="s">
        <v>255</v>
      </c>
      <c r="C45" s="180"/>
      <c r="D45" s="181" t="s">
        <v>26</v>
      </c>
      <c r="E45" s="182">
        <v>2</v>
      </c>
      <c r="F45" s="182">
        <f>+E45</f>
        <v>2</v>
      </c>
      <c r="G45" s="183">
        <v>1840000</v>
      </c>
      <c r="H45" s="184">
        <v>0.3</v>
      </c>
      <c r="I45" s="183">
        <f t="shared" si="6"/>
        <v>1104000</v>
      </c>
      <c r="J45" s="182"/>
      <c r="K45" s="183"/>
      <c r="L45" s="183"/>
      <c r="M45" s="183"/>
      <c r="N45" s="183"/>
      <c r="O45" s="183"/>
      <c r="P45" s="183"/>
      <c r="Q45" s="183"/>
    </row>
    <row r="46" spans="1:17" ht="19.899999999999999" customHeight="1" outlineLevel="1">
      <c r="A46" s="179"/>
      <c r="B46" s="180" t="s">
        <v>256</v>
      </c>
      <c r="C46" s="180"/>
      <c r="D46" s="181" t="s">
        <v>26</v>
      </c>
      <c r="E46" s="182">
        <v>2</v>
      </c>
      <c r="F46" s="182">
        <f>+E46</f>
        <v>2</v>
      </c>
      <c r="G46" s="183">
        <v>1330000</v>
      </c>
      <c r="H46" s="184">
        <v>0.3</v>
      </c>
      <c r="I46" s="183">
        <f t="shared" si="6"/>
        <v>798000</v>
      </c>
      <c r="J46" s="182"/>
      <c r="K46" s="183"/>
      <c r="L46" s="183"/>
      <c r="M46" s="183"/>
      <c r="N46" s="183"/>
      <c r="O46" s="183"/>
      <c r="P46" s="183"/>
      <c r="Q46" s="183"/>
    </row>
    <row r="47" spans="1:17" ht="19.899999999999999" customHeight="1" outlineLevel="1">
      <c r="A47" s="179"/>
      <c r="B47" s="180" t="s">
        <v>257</v>
      </c>
      <c r="C47" s="180"/>
      <c r="D47" s="181" t="s">
        <v>26</v>
      </c>
      <c r="E47" s="182"/>
      <c r="F47" s="182">
        <f>+E47</f>
        <v>0</v>
      </c>
      <c r="G47" s="183">
        <v>4730000</v>
      </c>
      <c r="H47" s="184">
        <v>0.3</v>
      </c>
      <c r="I47" s="183">
        <f t="shared" si="6"/>
        <v>0</v>
      </c>
      <c r="J47" s="182"/>
      <c r="K47" s="183"/>
      <c r="L47" s="183"/>
      <c r="M47" s="183"/>
      <c r="N47" s="183"/>
      <c r="O47" s="183"/>
      <c r="P47" s="183"/>
      <c r="Q47" s="183"/>
    </row>
    <row r="48" spans="1:17" ht="19.899999999999999" customHeight="1">
      <c r="A48" s="179"/>
      <c r="B48" s="180"/>
      <c r="C48" s="180"/>
      <c r="D48" s="181"/>
      <c r="E48" s="182"/>
      <c r="F48" s="182"/>
      <c r="G48" s="183"/>
      <c r="H48" s="217"/>
      <c r="I48" s="183"/>
      <c r="J48" s="182"/>
      <c r="K48" s="183"/>
      <c r="L48" s="183"/>
      <c r="M48" s="183"/>
      <c r="N48" s="183"/>
      <c r="O48" s="183"/>
      <c r="P48" s="183"/>
      <c r="Q48" s="183"/>
    </row>
    <row r="49" spans="1:17" ht="19.899999999999999" customHeight="1">
      <c r="A49" s="179"/>
      <c r="B49" s="180"/>
      <c r="C49" s="180"/>
      <c r="D49" s="181"/>
      <c r="E49" s="182"/>
      <c r="F49" s="182"/>
      <c r="G49" s="183"/>
      <c r="H49" s="217"/>
      <c r="I49" s="183"/>
      <c r="J49" s="182"/>
      <c r="K49" s="183"/>
      <c r="L49" s="183"/>
      <c r="M49" s="183"/>
      <c r="N49" s="183"/>
      <c r="O49" s="183"/>
      <c r="P49" s="183"/>
      <c r="Q49" s="183"/>
    </row>
    <row r="50" spans="1:17" ht="19.899999999999999" customHeight="1">
      <c r="A50" s="179"/>
      <c r="B50" s="180"/>
      <c r="C50" s="180"/>
      <c r="D50" s="181"/>
      <c r="E50" s="182"/>
      <c r="F50" s="182"/>
      <c r="G50" s="183"/>
      <c r="H50" s="217"/>
      <c r="I50" s="183"/>
      <c r="J50" s="182"/>
      <c r="K50" s="183"/>
      <c r="L50" s="183"/>
      <c r="M50" s="183"/>
      <c r="N50" s="183"/>
      <c r="O50" s="183"/>
      <c r="P50" s="183"/>
      <c r="Q50" s="183"/>
    </row>
    <row r="51" spans="1:17" ht="19.899999999999999" customHeight="1">
      <c r="A51" s="179"/>
      <c r="B51" s="180"/>
      <c r="C51" s="180"/>
      <c r="D51" s="181"/>
      <c r="E51" s="182"/>
      <c r="F51" s="182"/>
      <c r="G51" s="183"/>
      <c r="H51" s="217"/>
      <c r="I51" s="183"/>
      <c r="J51" s="182"/>
      <c r="K51" s="183"/>
      <c r="L51" s="183"/>
      <c r="M51" s="183"/>
      <c r="N51" s="183"/>
      <c r="O51" s="183"/>
      <c r="P51" s="183"/>
      <c r="Q51" s="183"/>
    </row>
    <row r="52" spans="1:17" ht="19.899999999999999" customHeight="1">
      <c r="A52" s="179"/>
      <c r="B52" s="180"/>
      <c r="C52" s="180"/>
      <c r="D52" s="181"/>
      <c r="E52" s="182"/>
      <c r="F52" s="182"/>
      <c r="G52" s="183"/>
      <c r="H52" s="217"/>
      <c r="I52" s="183"/>
      <c r="J52" s="182"/>
      <c r="K52" s="183"/>
      <c r="L52" s="183"/>
      <c r="M52" s="183"/>
      <c r="N52" s="183"/>
      <c r="O52" s="183"/>
      <c r="P52" s="183"/>
      <c r="Q52" s="183"/>
    </row>
    <row r="53" spans="1:17" ht="19.899999999999999" customHeight="1">
      <c r="A53" s="179"/>
      <c r="B53" s="180"/>
      <c r="C53" s="180"/>
      <c r="D53" s="181"/>
      <c r="E53" s="182"/>
      <c r="F53" s="182"/>
      <c r="G53" s="183"/>
      <c r="H53" s="217"/>
      <c r="I53" s="183"/>
      <c r="J53" s="182"/>
      <c r="K53" s="183"/>
      <c r="L53" s="183"/>
      <c r="M53" s="183"/>
      <c r="N53" s="183"/>
      <c r="O53" s="183"/>
      <c r="P53" s="183"/>
      <c r="Q53" s="183"/>
    </row>
    <row r="54" spans="1:17" ht="19.899999999999999" customHeight="1">
      <c r="A54" s="179"/>
      <c r="B54" s="180"/>
      <c r="C54" s="180"/>
      <c r="D54" s="181"/>
      <c r="E54" s="182"/>
      <c r="F54" s="182"/>
      <c r="G54" s="183"/>
      <c r="H54" s="217"/>
      <c r="I54" s="183"/>
      <c r="J54" s="182"/>
      <c r="K54" s="183"/>
      <c r="L54" s="183"/>
      <c r="M54" s="183"/>
      <c r="N54" s="183"/>
      <c r="O54" s="183"/>
      <c r="P54" s="183"/>
      <c r="Q54" s="183"/>
    </row>
    <row r="55" spans="1:17" ht="19.899999999999999" customHeight="1">
      <c r="A55" s="179"/>
      <c r="B55" s="180"/>
      <c r="C55" s="180"/>
      <c r="D55" s="181"/>
      <c r="E55" s="182"/>
      <c r="F55" s="182"/>
      <c r="G55" s="183"/>
      <c r="H55" s="217"/>
      <c r="I55" s="183"/>
      <c r="J55" s="182"/>
      <c r="K55" s="183"/>
      <c r="L55" s="183"/>
      <c r="M55" s="183"/>
      <c r="N55" s="183"/>
      <c r="O55" s="183"/>
      <c r="P55" s="183"/>
      <c r="Q55" s="183"/>
    </row>
    <row r="56" spans="1:17" ht="19.899999999999999" customHeight="1">
      <c r="A56" s="179"/>
      <c r="B56" s="180"/>
      <c r="C56" s="180"/>
      <c r="D56" s="181"/>
      <c r="E56" s="182"/>
      <c r="F56" s="182"/>
      <c r="G56" s="183"/>
      <c r="H56" s="217"/>
      <c r="I56" s="183"/>
      <c r="J56" s="182"/>
      <c r="K56" s="183"/>
      <c r="L56" s="183"/>
      <c r="M56" s="183"/>
      <c r="N56" s="183"/>
      <c r="O56" s="183"/>
      <c r="P56" s="183"/>
      <c r="Q56" s="183"/>
    </row>
    <row r="57" spans="1:17" ht="19.899999999999999" customHeight="1">
      <c r="A57" s="179"/>
      <c r="B57" s="180"/>
      <c r="C57" s="180"/>
      <c r="D57" s="181"/>
      <c r="E57" s="182"/>
      <c r="F57" s="182"/>
      <c r="G57" s="183"/>
      <c r="H57" s="217"/>
      <c r="I57" s="183"/>
      <c r="J57" s="182"/>
      <c r="K57" s="183"/>
      <c r="L57" s="183"/>
      <c r="M57" s="183"/>
      <c r="N57" s="183"/>
      <c r="O57" s="183"/>
      <c r="P57" s="183"/>
      <c r="Q57" s="183"/>
    </row>
    <row r="58" spans="1:17" ht="19.899999999999999" customHeight="1">
      <c r="A58" s="731"/>
      <c r="B58" s="732"/>
      <c r="C58" s="732"/>
      <c r="D58" s="733"/>
      <c r="E58" s="734"/>
      <c r="F58" s="734"/>
      <c r="G58" s="720"/>
      <c r="H58" s="735"/>
      <c r="I58" s="720"/>
      <c r="J58" s="734"/>
      <c r="K58" s="720"/>
      <c r="L58" s="720"/>
      <c r="M58" s="720"/>
      <c r="N58" s="720"/>
      <c r="O58" s="720"/>
      <c r="P58" s="720"/>
      <c r="Q58" s="720"/>
    </row>
  </sheetData>
  <mergeCells count="3">
    <mergeCell ref="R2:R3"/>
    <mergeCell ref="S2:S3"/>
    <mergeCell ref="T2:T3"/>
  </mergeCells>
  <printOptions horizontalCentered="1"/>
  <pageMargins left="0.11811023622047245" right="0.11811023622047245"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Q33"/>
  <sheetViews>
    <sheetView topLeftCell="A4" zoomScaleNormal="100" zoomScaleSheetLayoutView="145" workbookViewId="0">
      <pane xSplit="2" topLeftCell="C1" activePane="topRight" state="frozen"/>
      <selection activeCell="F18" sqref="F18"/>
      <selection pane="topRight" activeCell="M27" sqref="M27"/>
    </sheetView>
  </sheetViews>
  <sheetFormatPr defaultColWidth="9.125" defaultRowHeight="20.100000000000001" customHeight="1" outlineLevelCol="1"/>
  <cols>
    <col min="1" max="1" width="5.125" style="45" customWidth="1"/>
    <col min="2" max="2" width="32.625" style="45" customWidth="1"/>
    <col min="3" max="3" width="10.75" style="45" customWidth="1" outlineLevel="1"/>
    <col min="4" max="12" width="11.25" style="45" customWidth="1" outlineLevel="1"/>
    <col min="13" max="13" width="18.625" style="45" customWidth="1"/>
    <col min="14" max="17" width="20.625" style="46" customWidth="1"/>
    <col min="18" max="16384" width="9.125" style="45"/>
  </cols>
  <sheetData>
    <row r="1" spans="1:17" ht="20.100000000000001" customHeight="1">
      <c r="A1" s="44" t="s">
        <v>258</v>
      </c>
      <c r="M1" s="44"/>
    </row>
    <row r="4" spans="1:17" s="47" customFormat="1" ht="20.100000000000001" customHeight="1">
      <c r="C4" s="48" t="s">
        <v>259</v>
      </c>
      <c r="D4" s="969" t="s">
        <v>260</v>
      </c>
      <c r="E4" s="969"/>
      <c r="F4" s="969"/>
      <c r="G4" s="969"/>
      <c r="H4" s="969"/>
      <c r="I4" s="969"/>
      <c r="J4" s="969"/>
      <c r="K4" s="969"/>
      <c r="L4" s="48" t="s">
        <v>260</v>
      </c>
      <c r="M4" s="970" t="s">
        <v>261</v>
      </c>
      <c r="N4" s="49"/>
    </row>
    <row r="5" spans="1:17" s="104" customFormat="1" ht="20.100000000000001" customHeight="1">
      <c r="C5" s="490" t="s">
        <v>263</v>
      </c>
      <c r="D5" s="973" t="s">
        <v>264</v>
      </c>
      <c r="E5" s="974"/>
      <c r="F5" s="974"/>
      <c r="G5" s="974"/>
      <c r="H5" s="974"/>
      <c r="I5" s="974"/>
      <c r="J5" s="974"/>
      <c r="K5" s="975" t="s">
        <v>446</v>
      </c>
      <c r="L5" s="976"/>
      <c r="M5" s="971"/>
      <c r="N5" s="967" t="s">
        <v>265</v>
      </c>
      <c r="O5" s="967" t="s">
        <v>266</v>
      </c>
      <c r="P5" s="967" t="s">
        <v>267</v>
      </c>
      <c r="Q5" s="967" t="s">
        <v>262</v>
      </c>
    </row>
    <row r="6" spans="1:17" s="104" customFormat="1" ht="20.100000000000001" customHeight="1">
      <c r="A6" s="110" t="s">
        <v>3</v>
      </c>
      <c r="B6" s="110" t="s">
        <v>268</v>
      </c>
      <c r="C6" s="110" t="s">
        <v>278</v>
      </c>
      <c r="D6" s="110" t="s">
        <v>269</v>
      </c>
      <c r="E6" s="110" t="s">
        <v>270</v>
      </c>
      <c r="F6" s="110" t="s">
        <v>271</v>
      </c>
      <c r="G6" s="110" t="s">
        <v>272</v>
      </c>
      <c r="H6" s="110" t="s">
        <v>273</v>
      </c>
      <c r="I6" s="110" t="s">
        <v>274</v>
      </c>
      <c r="J6" s="110" t="s">
        <v>275</v>
      </c>
      <c r="K6" s="110" t="s">
        <v>276</v>
      </c>
      <c r="L6" s="110" t="s">
        <v>277</v>
      </c>
      <c r="M6" s="972"/>
      <c r="N6" s="968"/>
      <c r="O6" s="968"/>
      <c r="P6" s="968"/>
      <c r="Q6" s="968"/>
    </row>
    <row r="7" spans="1:17" ht="20.100000000000001" customHeight="1">
      <c r="A7" s="50">
        <v>1</v>
      </c>
      <c r="B7" s="50" t="str">
        <f>'05 DGNC (NC)'!B7</f>
        <v>Giám đốc dự án</v>
      </c>
      <c r="C7" s="50"/>
      <c r="D7" s="51">
        <v>1</v>
      </c>
      <c r="E7" s="52">
        <v>1</v>
      </c>
      <c r="F7" s="52">
        <v>1</v>
      </c>
      <c r="G7" s="52">
        <v>1</v>
      </c>
      <c r="H7" s="52">
        <v>1</v>
      </c>
      <c r="I7" s="52">
        <v>1</v>
      </c>
      <c r="J7" s="52">
        <v>1</v>
      </c>
      <c r="K7" s="57">
        <f>+J7</f>
        <v>1</v>
      </c>
      <c r="L7" s="57">
        <f>+K7</f>
        <v>1</v>
      </c>
      <c r="M7" s="50">
        <f t="shared" ref="M7:M25" si="0">SUM(C7:L7)</f>
        <v>9</v>
      </c>
      <c r="N7" s="187">
        <v>18000000</v>
      </c>
      <c r="O7" s="53">
        <f>SUM('05 DGNC (NC)'!K7:N7)</f>
        <v>1504200</v>
      </c>
      <c r="P7" s="54">
        <f>'06 Dien thoai &amp; an (NC)'!E5</f>
        <v>1500000</v>
      </c>
      <c r="Q7" s="53">
        <f>+N7</f>
        <v>18000000</v>
      </c>
    </row>
    <row r="8" spans="1:17" ht="20.100000000000001" customHeight="1">
      <c r="A8" s="55">
        <f>A7+1</f>
        <v>2</v>
      </c>
      <c r="B8" s="55" t="str">
        <f>'05 DGNC (NC)'!B8</f>
        <v>Phó giám đốc dự án</v>
      </c>
      <c r="C8" s="55"/>
      <c r="D8" s="56"/>
      <c r="E8" s="57"/>
      <c r="F8" s="57"/>
      <c r="G8" s="57"/>
      <c r="H8" s="57"/>
      <c r="I8" s="57"/>
      <c r="J8" s="57"/>
      <c r="K8" s="57"/>
      <c r="L8" s="57"/>
      <c r="M8" s="55">
        <f t="shared" si="0"/>
        <v>0</v>
      </c>
      <c r="N8" s="188">
        <v>15000000</v>
      </c>
      <c r="O8" s="58">
        <f>SUM('05 DGNC (NC)'!K8:N8)</f>
        <v>1646800</v>
      </c>
      <c r="P8" s="54">
        <f>'06 Dien thoai &amp; an (NC)'!E6</f>
        <v>1500000</v>
      </c>
      <c r="Q8" s="53">
        <f t="shared" ref="Q8:Q25" si="1">+N8</f>
        <v>15000000</v>
      </c>
    </row>
    <row r="9" spans="1:17" ht="20.100000000000001" customHeight="1">
      <c r="A9" s="55">
        <f t="shared" ref="A9:A25" si="2">A8+1</f>
        <v>3</v>
      </c>
      <c r="B9" s="55" t="str">
        <f>'05 DGNC (NC)'!B9</f>
        <v>Trưởng phòng QS</v>
      </c>
      <c r="C9" s="55"/>
      <c r="D9" s="56"/>
      <c r="E9" s="57"/>
      <c r="F9" s="57"/>
      <c r="G9" s="57"/>
      <c r="H9" s="57"/>
      <c r="I9" s="57"/>
      <c r="J9" s="57"/>
      <c r="K9" s="57"/>
      <c r="L9" s="57"/>
      <c r="M9" s="55">
        <f t="shared" si="0"/>
        <v>0</v>
      </c>
      <c r="N9" s="188">
        <v>12000000</v>
      </c>
      <c r="O9" s="58">
        <f>SUM('05 DGNC (NC)'!K9:N9)</f>
        <v>1361600</v>
      </c>
      <c r="P9" s="54">
        <f>'06 Dien thoai &amp; an (NC)'!E7</f>
        <v>1300000</v>
      </c>
      <c r="Q9" s="53">
        <f t="shared" si="1"/>
        <v>12000000</v>
      </c>
    </row>
    <row r="10" spans="1:17" ht="20.100000000000001" customHeight="1">
      <c r="A10" s="55">
        <f t="shared" si="2"/>
        <v>4</v>
      </c>
      <c r="B10" s="55" t="str">
        <f>'05 DGNC (NC)'!B10</f>
        <v>Trưởng phòng QA/QC</v>
      </c>
      <c r="C10" s="55"/>
      <c r="D10" s="56"/>
      <c r="E10" s="57"/>
      <c r="F10" s="57"/>
      <c r="G10" s="57"/>
      <c r="H10" s="57"/>
      <c r="I10" s="57"/>
      <c r="J10" s="57"/>
      <c r="K10" s="57"/>
      <c r="L10" s="57"/>
      <c r="M10" s="55">
        <f t="shared" si="0"/>
        <v>0</v>
      </c>
      <c r="N10" s="188">
        <f>+N9</f>
        <v>12000000</v>
      </c>
      <c r="O10" s="58">
        <f>SUM('05 DGNC (NC)'!K10:N10)</f>
        <v>1219000</v>
      </c>
      <c r="P10" s="54">
        <f>'06 Dien thoai &amp; an (NC)'!E8</f>
        <v>1300000</v>
      </c>
      <c r="Q10" s="53">
        <f t="shared" si="1"/>
        <v>12000000</v>
      </c>
    </row>
    <row r="11" spans="1:17" ht="20.100000000000001" customHeight="1">
      <c r="A11" s="55">
        <f t="shared" si="2"/>
        <v>5</v>
      </c>
      <c r="B11" s="55" t="str">
        <f>'05 DGNC (NC)'!B11</f>
        <v>Trưởng phòng CM</v>
      </c>
      <c r="C11" s="55"/>
      <c r="D11" s="56"/>
      <c r="E11" s="57"/>
      <c r="F11" s="57"/>
      <c r="G11" s="57"/>
      <c r="H11" s="57"/>
      <c r="I11" s="57"/>
      <c r="J11" s="57"/>
      <c r="K11" s="57"/>
      <c r="L11" s="57"/>
      <c r="M11" s="55">
        <f t="shared" si="0"/>
        <v>0</v>
      </c>
      <c r="N11" s="188">
        <f t="shared" ref="N11:N13" si="3">+N10</f>
        <v>12000000</v>
      </c>
      <c r="O11" s="58">
        <f>SUM('05 DGNC (NC)'!K11:N11)</f>
        <v>1219000</v>
      </c>
      <c r="P11" s="54">
        <f>'06 Dien thoai &amp; an (NC)'!E9</f>
        <v>1300000</v>
      </c>
      <c r="Q11" s="53">
        <f t="shared" si="1"/>
        <v>12000000</v>
      </c>
    </row>
    <row r="12" spans="1:17" ht="20.100000000000001" customHeight="1">
      <c r="A12" s="55">
        <f t="shared" si="2"/>
        <v>6</v>
      </c>
      <c r="B12" s="55" t="str">
        <f>'05 DGNC (NC)'!B12</f>
        <v>Trưởng team thiết kế</v>
      </c>
      <c r="C12" s="55"/>
      <c r="D12" s="56"/>
      <c r="E12" s="57"/>
      <c r="F12" s="57"/>
      <c r="G12" s="57"/>
      <c r="H12" s="57"/>
      <c r="I12" s="57"/>
      <c r="J12" s="57"/>
      <c r="K12" s="57"/>
      <c r="L12" s="57"/>
      <c r="M12" s="55">
        <f t="shared" si="0"/>
        <v>0</v>
      </c>
      <c r="N12" s="188">
        <f t="shared" si="3"/>
        <v>12000000</v>
      </c>
      <c r="O12" s="58">
        <f>SUM('05 DGNC (NC)'!K12:N12)</f>
        <v>1076400</v>
      </c>
      <c r="P12" s="54">
        <f>'06 Dien thoai &amp; an (NC)'!E10</f>
        <v>1300000</v>
      </c>
      <c r="Q12" s="53">
        <f t="shared" si="1"/>
        <v>12000000</v>
      </c>
    </row>
    <row r="13" spans="1:17" ht="20.100000000000001" customHeight="1">
      <c r="A13" s="55">
        <f t="shared" si="2"/>
        <v>7</v>
      </c>
      <c r="B13" s="55" t="str">
        <f>'05 DGNC (NC)'!B13</f>
        <v>Trưởng Admin</v>
      </c>
      <c r="C13" s="55"/>
      <c r="D13" s="56"/>
      <c r="E13" s="57"/>
      <c r="F13" s="57"/>
      <c r="G13" s="57"/>
      <c r="H13" s="57"/>
      <c r="I13" s="57"/>
      <c r="J13" s="57"/>
      <c r="K13" s="57"/>
      <c r="L13" s="57"/>
      <c r="M13" s="55">
        <f t="shared" si="0"/>
        <v>0</v>
      </c>
      <c r="N13" s="188">
        <f t="shared" si="3"/>
        <v>12000000</v>
      </c>
      <c r="O13" s="58">
        <f>SUM('05 DGNC (NC)'!K13:N13)</f>
        <v>1076400</v>
      </c>
      <c r="P13" s="54">
        <f>'06 Dien thoai &amp; an (NC)'!E11</f>
        <v>1300000</v>
      </c>
      <c r="Q13" s="53">
        <f t="shared" si="1"/>
        <v>12000000</v>
      </c>
    </row>
    <row r="14" spans="1:17" ht="20.100000000000001" customHeight="1">
      <c r="A14" s="55">
        <f t="shared" si="2"/>
        <v>8</v>
      </c>
      <c r="B14" s="55" t="s">
        <v>279</v>
      </c>
      <c r="C14" s="55"/>
      <c r="D14" s="56">
        <v>1</v>
      </c>
      <c r="E14" s="57">
        <f>D14</f>
        <v>1</v>
      </c>
      <c r="F14" s="57">
        <f t="shared" ref="F14:J14" si="4">E14</f>
        <v>1</v>
      </c>
      <c r="G14" s="57">
        <f t="shared" si="4"/>
        <v>1</v>
      </c>
      <c r="H14" s="57">
        <f t="shared" si="4"/>
        <v>1</v>
      </c>
      <c r="I14" s="57">
        <f t="shared" si="4"/>
        <v>1</v>
      </c>
      <c r="J14" s="57">
        <f t="shared" si="4"/>
        <v>1</v>
      </c>
      <c r="K14" s="57"/>
      <c r="L14" s="57"/>
      <c r="M14" s="55">
        <f t="shared" si="0"/>
        <v>7</v>
      </c>
      <c r="N14" s="188">
        <v>8000000</v>
      </c>
      <c r="O14" s="58">
        <f>SUM('05 DGNC (NC)'!K14:N14)</f>
        <v>1219000</v>
      </c>
      <c r="P14" s="54">
        <f>'06 Dien thoai &amp; an (NC)'!E12</f>
        <v>1300000</v>
      </c>
      <c r="Q14" s="53">
        <f t="shared" si="1"/>
        <v>8000000</v>
      </c>
    </row>
    <row r="15" spans="1:17" ht="20.100000000000001" customHeight="1">
      <c r="A15" s="55">
        <f t="shared" si="2"/>
        <v>9</v>
      </c>
      <c r="B15" s="55" t="str">
        <f>'05 DGNC (NC)'!B15</f>
        <v>Kỹ sư hiện trường (phụ trách khu)</v>
      </c>
      <c r="C15" s="55"/>
      <c r="D15" s="56"/>
      <c r="E15" s="57"/>
      <c r="F15" s="57"/>
      <c r="G15" s="57"/>
      <c r="H15" s="57"/>
      <c r="I15" s="57"/>
      <c r="J15" s="57"/>
      <c r="K15" s="57"/>
      <c r="L15" s="57"/>
      <c r="M15" s="55">
        <f t="shared" si="0"/>
        <v>0</v>
      </c>
      <c r="N15" s="188">
        <v>10000000</v>
      </c>
      <c r="O15" s="58">
        <f>SUM('05 DGNC (NC)'!K15:N15)</f>
        <v>1219000</v>
      </c>
      <c r="P15" s="54">
        <f>'06 Dien thoai &amp; an (NC)'!E13</f>
        <v>1200000</v>
      </c>
      <c r="Q15" s="53">
        <f t="shared" si="1"/>
        <v>10000000</v>
      </c>
    </row>
    <row r="16" spans="1:17" ht="20.100000000000001" customHeight="1">
      <c r="A16" s="55">
        <f t="shared" si="2"/>
        <v>10</v>
      </c>
      <c r="B16" s="55" t="str">
        <f>'05 DGNC (NC)'!B16</f>
        <v>Kỹ sư hiện trường</v>
      </c>
      <c r="C16" s="55"/>
      <c r="D16" s="56">
        <v>4</v>
      </c>
      <c r="E16" s="57">
        <v>6</v>
      </c>
      <c r="F16" s="57">
        <v>6</v>
      </c>
      <c r="G16" s="57">
        <f>+F16</f>
        <v>6</v>
      </c>
      <c r="H16" s="57">
        <v>4</v>
      </c>
      <c r="I16" s="57">
        <v>4</v>
      </c>
      <c r="J16" s="57">
        <f t="shared" ref="J16" si="5">+I16</f>
        <v>4</v>
      </c>
      <c r="K16" s="57"/>
      <c r="L16" s="57"/>
      <c r="M16" s="55">
        <f t="shared" si="0"/>
        <v>34</v>
      </c>
      <c r="N16" s="188">
        <f>+N15</f>
        <v>10000000</v>
      </c>
      <c r="O16" s="58">
        <f>SUM('05 DGNC (NC)'!K16:N16)</f>
        <v>1076400</v>
      </c>
      <c r="P16" s="54">
        <f>'06 Dien thoai &amp; an (NC)'!E14</f>
        <v>1200000</v>
      </c>
      <c r="Q16" s="53">
        <f t="shared" si="1"/>
        <v>10000000</v>
      </c>
    </row>
    <row r="17" spans="1:17" ht="20.100000000000001" customHeight="1">
      <c r="A17" s="55">
        <f t="shared" si="2"/>
        <v>11</v>
      </c>
      <c r="B17" s="55" t="str">
        <f>'05 DGNC (NC)'!B17</f>
        <v>Kỹ sư QS</v>
      </c>
      <c r="C17" s="55"/>
      <c r="D17" s="56">
        <v>1</v>
      </c>
      <c r="E17" s="57">
        <f>$D$17</f>
        <v>1</v>
      </c>
      <c r="F17" s="57">
        <v>1</v>
      </c>
      <c r="G17" s="57">
        <f t="shared" ref="G17:J17" si="6">$D$17</f>
        <v>1</v>
      </c>
      <c r="H17" s="57">
        <f t="shared" si="6"/>
        <v>1</v>
      </c>
      <c r="I17" s="57">
        <f t="shared" si="6"/>
        <v>1</v>
      </c>
      <c r="J17" s="57">
        <f t="shared" si="6"/>
        <v>1</v>
      </c>
      <c r="K17" s="57">
        <v>1</v>
      </c>
      <c r="L17" s="57">
        <v>1</v>
      </c>
      <c r="M17" s="55">
        <f t="shared" si="0"/>
        <v>9</v>
      </c>
      <c r="N17" s="188">
        <f>+N16</f>
        <v>10000000</v>
      </c>
      <c r="O17" s="58">
        <f>SUM('05 DGNC (NC)'!K17:N17)</f>
        <v>1076400</v>
      </c>
      <c r="P17" s="54">
        <f>'06 Dien thoai &amp; an (NC)'!E15</f>
        <v>1200000</v>
      </c>
      <c r="Q17" s="53">
        <f t="shared" si="1"/>
        <v>10000000</v>
      </c>
    </row>
    <row r="18" spans="1:17" ht="20.100000000000001" customHeight="1">
      <c r="A18" s="55">
        <f t="shared" si="2"/>
        <v>12</v>
      </c>
      <c r="B18" s="55" t="str">
        <f>'05 DGNC (NC)'!B18</f>
        <v>Kỹ sư an toàn</v>
      </c>
      <c r="C18" s="55"/>
      <c r="D18" s="56">
        <v>1</v>
      </c>
      <c r="E18" s="57">
        <f>+D18</f>
        <v>1</v>
      </c>
      <c r="F18" s="57">
        <f t="shared" ref="F18:J18" si="7">+E18</f>
        <v>1</v>
      </c>
      <c r="G18" s="57">
        <f t="shared" si="7"/>
        <v>1</v>
      </c>
      <c r="H18" s="57">
        <f t="shared" si="7"/>
        <v>1</v>
      </c>
      <c r="I18" s="57">
        <f t="shared" si="7"/>
        <v>1</v>
      </c>
      <c r="J18" s="57">
        <f t="shared" si="7"/>
        <v>1</v>
      </c>
      <c r="K18" s="57"/>
      <c r="L18" s="57"/>
      <c r="M18" s="55">
        <f t="shared" si="0"/>
        <v>7</v>
      </c>
      <c r="N18" s="188">
        <v>8000000</v>
      </c>
      <c r="O18" s="58">
        <f>SUM('05 DGNC (NC)'!K18:N18)</f>
        <v>1219000</v>
      </c>
      <c r="P18" s="54">
        <f>'06 Dien thoai &amp; an (NC)'!E16</f>
        <v>1200000</v>
      </c>
      <c r="Q18" s="53">
        <f t="shared" si="1"/>
        <v>8000000</v>
      </c>
    </row>
    <row r="19" spans="1:17" ht="20.100000000000001" customHeight="1">
      <c r="A19" s="55">
        <f t="shared" si="2"/>
        <v>13</v>
      </c>
      <c r="B19" s="55" t="str">
        <f>'05 DGNC (NC)'!B19</f>
        <v>Kỹ sư trắc đạc</v>
      </c>
      <c r="C19" s="55"/>
      <c r="D19" s="56">
        <v>1</v>
      </c>
      <c r="E19" s="57">
        <f>$D$19</f>
        <v>1</v>
      </c>
      <c r="F19" s="57">
        <v>1</v>
      </c>
      <c r="G19" s="57">
        <v>1</v>
      </c>
      <c r="H19" s="57">
        <v>1</v>
      </c>
      <c r="I19" s="57">
        <f t="shared" ref="I19:J19" si="8">$D$19</f>
        <v>1</v>
      </c>
      <c r="J19" s="57">
        <f t="shared" si="8"/>
        <v>1</v>
      </c>
      <c r="K19" s="57"/>
      <c r="L19" s="57"/>
      <c r="M19" s="55">
        <f t="shared" si="0"/>
        <v>7</v>
      </c>
      <c r="N19" s="188">
        <v>8000000</v>
      </c>
      <c r="O19" s="58">
        <f>SUM('05 DGNC (NC)'!K19:N19)</f>
        <v>1504200</v>
      </c>
      <c r="P19" s="54">
        <f>'06 Dien thoai &amp; an (NC)'!E17</f>
        <v>1200000</v>
      </c>
      <c r="Q19" s="53">
        <f t="shared" si="1"/>
        <v>8000000</v>
      </c>
    </row>
    <row r="20" spans="1:17" ht="20.100000000000001" customHeight="1">
      <c r="A20" s="55">
        <f t="shared" si="2"/>
        <v>14</v>
      </c>
      <c r="B20" s="55" t="s">
        <v>611</v>
      </c>
      <c r="C20" s="55"/>
      <c r="D20" s="56">
        <v>1</v>
      </c>
      <c r="E20" s="57">
        <f>+D20</f>
        <v>1</v>
      </c>
      <c r="F20" s="57">
        <f t="shared" ref="F20:J20" si="9">+E20</f>
        <v>1</v>
      </c>
      <c r="G20" s="57">
        <f t="shared" si="9"/>
        <v>1</v>
      </c>
      <c r="H20" s="57">
        <f t="shared" si="9"/>
        <v>1</v>
      </c>
      <c r="I20" s="57">
        <f t="shared" si="9"/>
        <v>1</v>
      </c>
      <c r="J20" s="57">
        <f t="shared" si="9"/>
        <v>1</v>
      </c>
      <c r="K20" s="57"/>
      <c r="L20" s="57"/>
      <c r="M20" s="55">
        <f t="shared" si="0"/>
        <v>7</v>
      </c>
      <c r="N20" s="188">
        <v>5000000</v>
      </c>
      <c r="O20" s="58">
        <f>SUM('05 DGNC (NC)'!K20:N20)</f>
        <v>1219000</v>
      </c>
      <c r="P20" s="54">
        <f>'06 Dien thoai &amp; an (NC)'!E18</f>
        <v>1200000</v>
      </c>
      <c r="Q20" s="53">
        <v>1000000</v>
      </c>
    </row>
    <row r="21" spans="1:17" ht="20.100000000000001" customHeight="1">
      <c r="A21" s="55">
        <f t="shared" si="2"/>
        <v>15</v>
      </c>
      <c r="B21" s="55" t="str">
        <f>'05 DGNC (NC)'!B21</f>
        <v>Tạp vụ (lương khoán)</v>
      </c>
      <c r="C21" s="55"/>
      <c r="D21" s="56"/>
      <c r="E21" s="57">
        <f>D21</f>
        <v>0</v>
      </c>
      <c r="F21" s="57">
        <f t="shared" ref="F21:J21" si="10">E21</f>
        <v>0</v>
      </c>
      <c r="G21" s="57">
        <f t="shared" si="10"/>
        <v>0</v>
      </c>
      <c r="H21" s="57">
        <f t="shared" si="10"/>
        <v>0</v>
      </c>
      <c r="I21" s="57">
        <f t="shared" si="10"/>
        <v>0</v>
      </c>
      <c r="J21" s="57">
        <f t="shared" si="10"/>
        <v>0</v>
      </c>
      <c r="K21" s="57"/>
      <c r="L21" s="57"/>
      <c r="M21" s="55">
        <f t="shared" si="0"/>
        <v>0</v>
      </c>
      <c r="N21" s="188">
        <v>4500000</v>
      </c>
      <c r="O21" s="58">
        <f>SUM('05 DGNC (NC)'!K21:N21)</f>
        <v>0</v>
      </c>
      <c r="P21" s="54"/>
      <c r="Q21" s="53">
        <v>1000000</v>
      </c>
    </row>
    <row r="22" spans="1:17" ht="20.100000000000001" customHeight="1">
      <c r="A22" s="55">
        <f t="shared" si="2"/>
        <v>16</v>
      </c>
      <c r="B22" s="55" t="str">
        <f>'05 DGNC (NC)'!B22</f>
        <v>Đầu bếp (lương khoán)</v>
      </c>
      <c r="C22" s="55"/>
      <c r="D22" s="56">
        <v>1</v>
      </c>
      <c r="E22" s="57">
        <f>+D22</f>
        <v>1</v>
      </c>
      <c r="F22" s="57">
        <f t="shared" ref="F22:J22" si="11">+E22</f>
        <v>1</v>
      </c>
      <c r="G22" s="57">
        <f t="shared" si="11"/>
        <v>1</v>
      </c>
      <c r="H22" s="57">
        <f t="shared" si="11"/>
        <v>1</v>
      </c>
      <c r="I22" s="57">
        <f t="shared" si="11"/>
        <v>1</v>
      </c>
      <c r="J22" s="57">
        <f t="shared" si="11"/>
        <v>1</v>
      </c>
      <c r="K22" s="57"/>
      <c r="L22" s="57"/>
      <c r="M22" s="55">
        <f t="shared" si="0"/>
        <v>7</v>
      </c>
      <c r="N22" s="188">
        <v>4500000</v>
      </c>
      <c r="O22" s="58">
        <f>SUM('05 DGNC (NC)'!K22:N22)</f>
        <v>0</v>
      </c>
      <c r="P22" s="54"/>
      <c r="Q22" s="53">
        <v>1000000</v>
      </c>
    </row>
    <row r="23" spans="1:17" ht="20.100000000000001" customHeight="1">
      <c r="A23" s="59">
        <f t="shared" si="2"/>
        <v>17</v>
      </c>
      <c r="B23" s="59" t="str">
        <f>'05 DGNC (NC)'!B23</f>
        <v>Phụ trắc đạc (lương khoán)</v>
      </c>
      <c r="C23" s="59"/>
      <c r="D23" s="61">
        <f t="shared" ref="D23:E23" si="12">+D19</f>
        <v>1</v>
      </c>
      <c r="E23" s="61">
        <f t="shared" si="12"/>
        <v>1</v>
      </c>
      <c r="F23" s="61">
        <f>+F19</f>
        <v>1</v>
      </c>
      <c r="G23" s="61">
        <f t="shared" ref="G23:J23" si="13">+G19</f>
        <v>1</v>
      </c>
      <c r="H23" s="61">
        <f t="shared" si="13"/>
        <v>1</v>
      </c>
      <c r="I23" s="61">
        <f t="shared" si="13"/>
        <v>1</v>
      </c>
      <c r="J23" s="61">
        <f t="shared" si="13"/>
        <v>1</v>
      </c>
      <c r="K23" s="57"/>
      <c r="L23" s="57"/>
      <c r="M23" s="59">
        <f t="shared" si="0"/>
        <v>7</v>
      </c>
      <c r="N23" s="188">
        <v>5000000</v>
      </c>
      <c r="O23" s="54">
        <f>SUM('05 DGNC (NC)'!K23:N23)</f>
        <v>0</v>
      </c>
      <c r="P23" s="54"/>
      <c r="Q23" s="53">
        <v>1000000</v>
      </c>
    </row>
    <row r="24" spans="1:17" ht="30.75" customHeight="1">
      <c r="A24" s="59">
        <f t="shared" si="2"/>
        <v>18</v>
      </c>
      <c r="B24" s="62" t="str">
        <f>'05 DGNC (NC)'!B24</f>
        <v>Bảo vệ khu văn phòng và nhà ở kỹ sư (lương khoán)</v>
      </c>
      <c r="C24" s="59"/>
      <c r="D24" s="60">
        <v>2</v>
      </c>
      <c r="E24" s="61">
        <f>+D24</f>
        <v>2</v>
      </c>
      <c r="F24" s="61">
        <f t="shared" ref="F24:J24" si="14">+E24</f>
        <v>2</v>
      </c>
      <c r="G24" s="61">
        <f t="shared" si="14"/>
        <v>2</v>
      </c>
      <c r="H24" s="61">
        <f t="shared" si="14"/>
        <v>2</v>
      </c>
      <c r="I24" s="61">
        <f t="shared" si="14"/>
        <v>2</v>
      </c>
      <c r="J24" s="61">
        <f t="shared" si="14"/>
        <v>2</v>
      </c>
      <c r="K24" s="57"/>
      <c r="L24" s="57"/>
      <c r="M24" s="59">
        <f t="shared" si="0"/>
        <v>14</v>
      </c>
      <c r="N24" s="188">
        <f>+N23</f>
        <v>5000000</v>
      </c>
      <c r="O24" s="54">
        <f>SUM('05 DGNC (NC)'!K24:N24)</f>
        <v>0</v>
      </c>
      <c r="P24" s="54">
        <f>'06 Dien thoai &amp; an (NC)'!E22</f>
        <v>1200000</v>
      </c>
      <c r="Q24" s="53">
        <v>1000000</v>
      </c>
    </row>
    <row r="25" spans="1:17" ht="25.5" customHeight="1">
      <c r="A25" s="59">
        <f t="shared" si="2"/>
        <v>19</v>
      </c>
      <c r="B25" s="62" t="str">
        <f>'05 DGNC (NC)'!B25</f>
        <v>Y tá công trường (lương khoán)</v>
      </c>
      <c r="C25" s="59"/>
      <c r="D25" s="60"/>
      <c r="E25" s="61"/>
      <c r="F25" s="61"/>
      <c r="G25" s="61"/>
      <c r="H25" s="61"/>
      <c r="I25" s="61"/>
      <c r="J25" s="61"/>
      <c r="K25" s="57"/>
      <c r="L25" s="57"/>
      <c r="M25" s="59">
        <f t="shared" si="0"/>
        <v>0</v>
      </c>
      <c r="N25" s="96"/>
      <c r="O25" s="54">
        <f>SUM('05 DGNC (NC)'!K25:N25)</f>
        <v>0</v>
      </c>
      <c r="P25" s="54">
        <f>'06 Dien thoai &amp; an (NC)'!E23</f>
        <v>1200000</v>
      </c>
      <c r="Q25" s="53">
        <f t="shared" si="1"/>
        <v>0</v>
      </c>
    </row>
    <row r="26" spans="1:17" s="68" customFormat="1" ht="20.100000000000001" customHeight="1">
      <c r="A26" s="63"/>
      <c r="B26" s="63" t="s">
        <v>280</v>
      </c>
      <c r="C26" s="63">
        <f>SUM(C7:C25)</f>
        <v>0</v>
      </c>
      <c r="D26" s="64">
        <f t="shared" ref="D26:M26" si="15">SUM(D7:D25)</f>
        <v>14</v>
      </c>
      <c r="E26" s="65">
        <f t="shared" si="15"/>
        <v>16</v>
      </c>
      <c r="F26" s="65">
        <f t="shared" si="15"/>
        <v>16</v>
      </c>
      <c r="G26" s="65">
        <f t="shared" si="15"/>
        <v>16</v>
      </c>
      <c r="H26" s="65">
        <f t="shared" si="15"/>
        <v>14</v>
      </c>
      <c r="I26" s="65">
        <f t="shared" si="15"/>
        <v>14</v>
      </c>
      <c r="J26" s="65">
        <f t="shared" si="15"/>
        <v>14</v>
      </c>
      <c r="K26" s="66">
        <f t="shared" si="15"/>
        <v>2</v>
      </c>
      <c r="L26" s="64">
        <f t="shared" si="15"/>
        <v>2</v>
      </c>
      <c r="M26" s="63">
        <f t="shared" si="15"/>
        <v>108</v>
      </c>
      <c r="N26" s="67"/>
      <c r="O26" s="67"/>
      <c r="P26" s="67"/>
      <c r="Q26" s="67">
        <f>SUM(Q7:Q25)</f>
        <v>152000000</v>
      </c>
    </row>
    <row r="27" spans="1:17" s="68" customFormat="1" ht="20.100000000000001" customHeight="1">
      <c r="B27" s="68" t="s">
        <v>281</v>
      </c>
      <c r="C27" s="68">
        <f t="shared" ref="C27:L27" si="16">SUMPRODUCT(C7:C25,$N$7:$N$25)</f>
        <v>0</v>
      </c>
      <c r="D27" s="68">
        <f t="shared" si="16"/>
        <v>116500000</v>
      </c>
      <c r="E27" s="68">
        <f t="shared" si="16"/>
        <v>136500000</v>
      </c>
      <c r="F27" s="68">
        <f t="shared" si="16"/>
        <v>136500000</v>
      </c>
      <c r="G27" s="68">
        <f t="shared" si="16"/>
        <v>136500000</v>
      </c>
      <c r="H27" s="68">
        <f t="shared" si="16"/>
        <v>116500000</v>
      </c>
      <c r="I27" s="68">
        <f t="shared" si="16"/>
        <v>116500000</v>
      </c>
      <c r="J27" s="68">
        <f t="shared" si="16"/>
        <v>116500000</v>
      </c>
      <c r="K27" s="68">
        <f t="shared" si="16"/>
        <v>28000000</v>
      </c>
      <c r="L27" s="68">
        <f t="shared" si="16"/>
        <v>28000000</v>
      </c>
      <c r="M27" s="69">
        <f>+SUM(C27:L27)</f>
        <v>931500000</v>
      </c>
      <c r="N27" s="69"/>
      <c r="O27" s="69"/>
      <c r="P27" s="69"/>
      <c r="Q27" s="69"/>
    </row>
    <row r="28" spans="1:17" ht="20.100000000000001" customHeight="1">
      <c r="B28" s="45" t="s">
        <v>282</v>
      </c>
      <c r="C28" s="68">
        <f t="shared" ref="C28:L28" si="17">SUMPRODUCT(C7:C25,$O$7:$O$25)</f>
        <v>0</v>
      </c>
      <c r="D28" s="68">
        <f t="shared" si="17"/>
        <v>12047400</v>
      </c>
      <c r="E28" s="68">
        <f t="shared" si="17"/>
        <v>14200200</v>
      </c>
      <c r="F28" s="68">
        <f t="shared" si="17"/>
        <v>14200200</v>
      </c>
      <c r="G28" s="68">
        <f t="shared" si="17"/>
        <v>14200200</v>
      </c>
      <c r="H28" s="68">
        <f t="shared" si="17"/>
        <v>12047400</v>
      </c>
      <c r="I28" s="68">
        <f t="shared" si="17"/>
        <v>12047400</v>
      </c>
      <c r="J28" s="68">
        <f t="shared" si="17"/>
        <v>12047400</v>
      </c>
      <c r="K28" s="68">
        <f t="shared" si="17"/>
        <v>2580600</v>
      </c>
      <c r="L28" s="68">
        <f t="shared" si="17"/>
        <v>2580600</v>
      </c>
      <c r="M28" s="69">
        <f>+SUM(C28:L28)</f>
        <v>95951400</v>
      </c>
    </row>
    <row r="29" spans="1:17" ht="20.100000000000001" customHeight="1">
      <c r="B29" s="45" t="s">
        <v>283</v>
      </c>
      <c r="C29" s="68">
        <f t="shared" ref="C29:L29" si="18">SUMPRODUCT(C7:C25,$P$7:$P$25)</f>
        <v>0</v>
      </c>
      <c r="D29" s="68">
        <f t="shared" si="18"/>
        <v>14800000</v>
      </c>
      <c r="E29" s="68">
        <f t="shared" si="18"/>
        <v>17200000</v>
      </c>
      <c r="F29" s="68">
        <f t="shared" si="18"/>
        <v>17200000</v>
      </c>
      <c r="G29" s="68">
        <f t="shared" si="18"/>
        <v>17200000</v>
      </c>
      <c r="H29" s="68">
        <f t="shared" si="18"/>
        <v>14800000</v>
      </c>
      <c r="I29" s="68">
        <f t="shared" si="18"/>
        <v>14800000</v>
      </c>
      <c r="J29" s="68">
        <f t="shared" si="18"/>
        <v>14800000</v>
      </c>
      <c r="K29" s="68">
        <f t="shared" si="18"/>
        <v>2700000</v>
      </c>
      <c r="L29" s="68">
        <f t="shared" si="18"/>
        <v>2700000</v>
      </c>
      <c r="M29" s="69">
        <f>+SUM(C29:L29)</f>
        <v>116200000</v>
      </c>
    </row>
    <row r="30" spans="1:17" ht="20.100000000000001" customHeight="1">
      <c r="B30" s="45" t="s">
        <v>447</v>
      </c>
      <c r="C30" s="68"/>
      <c r="D30" s="68"/>
      <c r="E30" s="68"/>
      <c r="F30" s="68"/>
      <c r="G30" s="68"/>
      <c r="H30" s="68"/>
      <c r="I30" s="68"/>
      <c r="J30" s="68"/>
      <c r="K30" s="68"/>
      <c r="L30" s="68"/>
      <c r="M30" s="69">
        <f>+SUM(C30:L30)</f>
        <v>0</v>
      </c>
    </row>
    <row r="31" spans="1:17" ht="20.100000000000001" customHeight="1">
      <c r="F31" s="70"/>
      <c r="G31" s="71"/>
      <c r="H31" s="70"/>
      <c r="I31" s="70"/>
      <c r="J31" s="70"/>
      <c r="K31" s="70"/>
      <c r="L31" s="70"/>
      <c r="M31" s="46"/>
    </row>
    <row r="32" spans="1:17" ht="20.100000000000001" customHeight="1">
      <c r="M32" s="46"/>
    </row>
    <row r="33" spans="13:13" ht="20.100000000000001" customHeight="1">
      <c r="M33" s="46"/>
    </row>
  </sheetData>
  <mergeCells count="8">
    <mergeCell ref="N5:N6"/>
    <mergeCell ref="O5:O6"/>
    <mergeCell ref="P5:P6"/>
    <mergeCell ref="Q5:Q6"/>
    <mergeCell ref="D4:K4"/>
    <mergeCell ref="M4:M6"/>
    <mergeCell ref="D5:J5"/>
    <mergeCell ref="K5:L5"/>
  </mergeCells>
  <printOptions horizontalCentered="1"/>
  <pageMargins left="0.19685039370078741" right="0.19685039370078741" top="0.51181102362204722" bottom="0.51181102362204722" header="0.31496062992125984" footer="0.31496062992125984"/>
  <pageSetup paperSize="8" orientation="landscape" horizontalDpi="300" verticalDpi="300" r:id="rId1"/>
  <headerFooter>
    <oddFooter>&amp;R&amp;"Times New Roman,Regular"Page &amp;P/&amp;N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Nguồn dữ liệu</vt:lpstr>
      <vt:lpstr>Lập phương án tài chính</vt:lpstr>
      <vt:lpstr>Lập phương án tài chính Templat</vt:lpstr>
      <vt:lpstr>01 .PAKT - (Chưa làm)</vt:lpstr>
      <vt:lpstr>Summary CPDA - Lập PATC</vt:lpstr>
      <vt:lpstr>01 Phuc vu thi cong - Lập PATC</vt:lpstr>
      <vt:lpstr>02 Van phong - Lập PATC</vt:lpstr>
      <vt:lpstr>03 Thiet bi thi cong - MTC</vt:lpstr>
      <vt:lpstr>04 schedule (NC)</vt:lpstr>
      <vt:lpstr>05 DGNC (NC)</vt:lpstr>
      <vt:lpstr>06 Dien thoai &amp; an (NC)</vt:lpstr>
      <vt:lpstr>07 CPTX (CP chung)</vt:lpstr>
      <vt:lpstr>08 Chi phi tai chinh (Thu chi)</vt:lpstr>
      <vt:lpstr>09 Huy dong giai the (CP chung)</vt:lpstr>
      <vt:lpstr>10 Gia truc tiep (TT dự án)</vt:lpstr>
      <vt:lpstr>11. Hoan tra hien trang (CP chu</vt:lpstr>
      <vt:lpstr>'01 .PAKT - (Chưa làm)'!Print_Area</vt:lpstr>
      <vt:lpstr>'01 Phuc vu thi cong - Lập PATC'!Print_Area</vt:lpstr>
      <vt:lpstr>'03 Thiet bi thi cong - MTC'!Print_Area</vt:lpstr>
      <vt:lpstr>'04 schedule (NC)'!Print_Area</vt:lpstr>
      <vt:lpstr>'05 DGNC (NC)'!Print_Area</vt:lpstr>
      <vt:lpstr>'06 Dien thoai &amp; an (NC)'!Print_Area</vt:lpstr>
      <vt:lpstr>'07 CPTX (CP chung)'!Print_Area</vt:lpstr>
      <vt:lpstr>'08 Chi phi tai chinh (Thu chi)'!Print_Area</vt:lpstr>
      <vt:lpstr>'Summary CPDA - Lập PATC'!Print_Area</vt:lpstr>
      <vt:lpstr>'01 Phuc vu thi cong - Lập PATC'!Print_Titles</vt:lpstr>
      <vt:lpstr>'04 schedule (NC)'!Print_Titles</vt:lpstr>
      <vt:lpstr>'05 DGNC (NC)'!Print_Titles</vt:lpstr>
      <vt:lpstr>'06 Dien thoai &amp; an (NC)'!Print_Titles</vt:lpstr>
      <vt:lpstr>'07 CPTX (CP chung)'!Print_Titles</vt:lpstr>
      <vt:lpstr>'Summary CPDA - Lập PATC'!Print_Titles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2023-11-09T15:39:36Z</dcterms:modified>
</cp:coreProperties>
</file>